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7050" activeTab="0"/>
  </bookViews>
  <sheets>
    <sheet name="A" sheetId="1" r:id="rId1"/>
  </sheets>
  <externalReferences>
    <externalReference r:id="rId4"/>
  </externalReferences>
  <definedNames>
    <definedName name="\S">#REF!</definedName>
    <definedName name="_Order1" hidden="1">255</definedName>
    <definedName name="_Sort" hidden="1">'A'!$O$11:$O$305</definedName>
    <definedName name="_xlfn.IFERROR" hidden="1">#NAME?</definedName>
    <definedName name="_xlnm.Print_Area" localSheetId="0">'A'!$A$9:$O$309</definedName>
    <definedName name="_xlnm.Print_Titles" localSheetId="0">'A'!$3:$8</definedName>
    <definedName name="Print_Titles_MI" localSheetId="0">'A'!$3:$8</definedName>
    <definedName name="SENDP213">'A'!#REF!</definedName>
    <definedName name="SERVP213">'A'!#REF!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<sst xmlns="http://schemas.openxmlformats.org/spreadsheetml/2006/main" count="618" uniqueCount="610">
  <si>
    <t>Levy</t>
  </si>
  <si>
    <t xml:space="preserve">  Actual</t>
  </si>
  <si>
    <t>County</t>
  </si>
  <si>
    <t>Voter</t>
  </si>
  <si>
    <t>Certified</t>
  </si>
  <si>
    <t>Rollback</t>
  </si>
  <si>
    <t>Authority</t>
  </si>
  <si>
    <t xml:space="preserve">  Levy</t>
  </si>
  <si>
    <t>Maximum</t>
  </si>
  <si>
    <t>Actual</t>
  </si>
  <si>
    <t>School District</t>
  </si>
  <si>
    <t>Approved</t>
  </si>
  <si>
    <t>Percent</t>
  </si>
  <si>
    <t xml:space="preserve">  Percent</t>
  </si>
  <si>
    <t>Possible</t>
  </si>
  <si>
    <t>Allocation</t>
  </si>
  <si>
    <t>Rate</t>
  </si>
  <si>
    <t>01109</t>
  </si>
  <si>
    <t>Washtucna</t>
  </si>
  <si>
    <t>01122</t>
  </si>
  <si>
    <t>Benge</t>
  </si>
  <si>
    <t>01160</t>
  </si>
  <si>
    <t>03050</t>
  </si>
  <si>
    <t>01147</t>
  </si>
  <si>
    <t>Othello</t>
  </si>
  <si>
    <t>03116</t>
  </si>
  <si>
    <t>06098</t>
  </si>
  <si>
    <t>01158</t>
  </si>
  <si>
    <t>Lind</t>
  </si>
  <si>
    <t>04129</t>
  </si>
  <si>
    <t>06103</t>
  </si>
  <si>
    <t>Ritzville</t>
  </si>
  <si>
    <t>06037</t>
  </si>
  <si>
    <t>07035</t>
  </si>
  <si>
    <t>02250</t>
  </si>
  <si>
    <t>Clarkston</t>
  </si>
  <si>
    <t>06101</t>
  </si>
  <si>
    <t>09013</t>
  </si>
  <si>
    <t>02420</t>
  </si>
  <si>
    <t>Asotin-Anatone</t>
  </si>
  <si>
    <t>06112</t>
  </si>
  <si>
    <t>09102</t>
  </si>
  <si>
    <t>03017</t>
  </si>
  <si>
    <t>Kennewick</t>
  </si>
  <si>
    <t>06114</t>
  </si>
  <si>
    <t>10003</t>
  </si>
  <si>
    <t>Paterson</t>
  </si>
  <si>
    <t>06117</t>
  </si>
  <si>
    <t>10065</t>
  </si>
  <si>
    <t>03052</t>
  </si>
  <si>
    <t>Kiona-Benton</t>
  </si>
  <si>
    <t>06119</t>
  </si>
  <si>
    <t>11054</t>
  </si>
  <si>
    <t>03053</t>
  </si>
  <si>
    <t>Finley</t>
  </si>
  <si>
    <t>06122</t>
  </si>
  <si>
    <t>14065</t>
  </si>
  <si>
    <t>Prosser</t>
  </si>
  <si>
    <t>07002</t>
  </si>
  <si>
    <t>14099</t>
  </si>
  <si>
    <t>03400</t>
  </si>
  <si>
    <t>Richland</t>
  </si>
  <si>
    <t>08401</t>
  </si>
  <si>
    <t>14104</t>
  </si>
  <si>
    <t>04019</t>
  </si>
  <si>
    <t>Manson</t>
  </si>
  <si>
    <t>08404</t>
  </si>
  <si>
    <t>16020</t>
  </si>
  <si>
    <t>04069</t>
  </si>
  <si>
    <t>Stehekin</t>
  </si>
  <si>
    <t>09206</t>
  </si>
  <si>
    <t>16046</t>
  </si>
  <si>
    <t>04127</t>
  </si>
  <si>
    <t>Entiat</t>
  </si>
  <si>
    <t>09209</t>
  </si>
  <si>
    <t>19007</t>
  </si>
  <si>
    <t>Lake Chelan</t>
  </si>
  <si>
    <t>10050</t>
  </si>
  <si>
    <t>20215</t>
  </si>
  <si>
    <t>04222</t>
  </si>
  <si>
    <t>Cashmere</t>
  </si>
  <si>
    <t>10309</t>
  </si>
  <si>
    <t>20403</t>
  </si>
  <si>
    <t>04228</t>
  </si>
  <si>
    <t>Cascade</t>
  </si>
  <si>
    <t>11051</t>
  </si>
  <si>
    <t>04246</t>
  </si>
  <si>
    <t>Wenatchee</t>
  </si>
  <si>
    <t>11056</t>
  </si>
  <si>
    <t>21036</t>
  </si>
  <si>
    <t>05121</t>
  </si>
  <si>
    <t>Port Angeles</t>
  </si>
  <si>
    <t>13301</t>
  </si>
  <si>
    <t>21234</t>
  </si>
  <si>
    <t>05313</t>
  </si>
  <si>
    <t>Crescent</t>
  </si>
  <si>
    <t>14005</t>
  </si>
  <si>
    <t>23042</t>
  </si>
  <si>
    <t>05323</t>
  </si>
  <si>
    <t>Sequim</t>
  </si>
  <si>
    <t>14068</t>
  </si>
  <si>
    <t>23054</t>
  </si>
  <si>
    <t>05401</t>
  </si>
  <si>
    <t>Cape Flattery</t>
  </si>
  <si>
    <t>14097</t>
  </si>
  <si>
    <t>23402</t>
  </si>
  <si>
    <t>05402</t>
  </si>
  <si>
    <t>Quillayute Valley</t>
  </si>
  <si>
    <t>14172</t>
  </si>
  <si>
    <t>23404</t>
  </si>
  <si>
    <t>Vancouver</t>
  </si>
  <si>
    <t>16048</t>
  </si>
  <si>
    <t>24014</t>
  </si>
  <si>
    <t>Hockinson</t>
  </si>
  <si>
    <t>16049</t>
  </si>
  <si>
    <t>27019</t>
  </si>
  <si>
    <t>La Center</t>
  </si>
  <si>
    <t>16050</t>
  </si>
  <si>
    <t>27343</t>
  </si>
  <si>
    <t>Green Mountain</t>
  </si>
  <si>
    <t>17404</t>
  </si>
  <si>
    <t>28010</t>
  </si>
  <si>
    <t>Washougal</t>
  </si>
  <si>
    <t>17408</t>
  </si>
  <si>
    <t>29317</t>
  </si>
  <si>
    <t>Evergreen</t>
  </si>
  <si>
    <t>19401</t>
  </si>
  <si>
    <t>30002</t>
  </si>
  <si>
    <t>Camas</t>
  </si>
  <si>
    <t>20203</t>
  </si>
  <si>
    <t>30029</t>
  </si>
  <si>
    <t>Battle Ground</t>
  </si>
  <si>
    <t>20404</t>
  </si>
  <si>
    <t>30031</t>
  </si>
  <si>
    <t>Ridgefield</t>
  </si>
  <si>
    <t>21014</t>
  </si>
  <si>
    <t>31063</t>
  </si>
  <si>
    <t>Dayton</t>
  </si>
  <si>
    <t>21226</t>
  </si>
  <si>
    <t>32123</t>
  </si>
  <si>
    <t>Starbuck</t>
  </si>
  <si>
    <t>21232</t>
  </si>
  <si>
    <t>32312</t>
  </si>
  <si>
    <t>08122</t>
  </si>
  <si>
    <t>Longview</t>
  </si>
  <si>
    <t>21237</t>
  </si>
  <si>
    <t>33030</t>
  </si>
  <si>
    <t>08130</t>
  </si>
  <si>
    <t>Toutle Lake</t>
  </si>
  <si>
    <t>21301</t>
  </si>
  <si>
    <t>33070</t>
  </si>
  <si>
    <t>Castle Rock</t>
  </si>
  <si>
    <t>21302</t>
  </si>
  <si>
    <t>33183</t>
  </si>
  <si>
    <t>08402</t>
  </si>
  <si>
    <t>Kalama</t>
  </si>
  <si>
    <t>21401</t>
  </si>
  <si>
    <t>33202</t>
  </si>
  <si>
    <t>Woodland</t>
  </si>
  <si>
    <t>22008</t>
  </si>
  <si>
    <t>33205</t>
  </si>
  <si>
    <t>08458</t>
  </si>
  <si>
    <t>Kelso</t>
  </si>
  <si>
    <t>22200</t>
  </si>
  <si>
    <t>34324</t>
  </si>
  <si>
    <t>Orondo</t>
  </si>
  <si>
    <t>23309</t>
  </si>
  <si>
    <t>36101</t>
  </si>
  <si>
    <t>09075</t>
  </si>
  <si>
    <t>Bridgeport</t>
  </si>
  <si>
    <t>23311</t>
  </si>
  <si>
    <t>36250</t>
  </si>
  <si>
    <t>Palisades</t>
  </si>
  <si>
    <t>23403</t>
  </si>
  <si>
    <t>38264</t>
  </si>
  <si>
    <t>Eastmont</t>
  </si>
  <si>
    <t>25200</t>
  </si>
  <si>
    <t>38304</t>
  </si>
  <si>
    <t>09207</t>
  </si>
  <si>
    <t>Mansfield</t>
  </si>
  <si>
    <t>27003</t>
  </si>
  <si>
    <t>39002</t>
  </si>
  <si>
    <t>Waterville</t>
  </si>
  <si>
    <t>27083</t>
  </si>
  <si>
    <t>Keller</t>
  </si>
  <si>
    <t>27320</t>
  </si>
  <si>
    <t>Curlew</t>
  </si>
  <si>
    <t>27416</t>
  </si>
  <si>
    <t>Orient</t>
  </si>
  <si>
    <t>28137</t>
  </si>
  <si>
    <t>10070</t>
  </si>
  <si>
    <t>Inchelium</t>
  </si>
  <si>
    <t>28144</t>
  </si>
  <si>
    <t>Republic</t>
  </si>
  <si>
    <t>28149</t>
  </si>
  <si>
    <t>11001</t>
  </si>
  <si>
    <t>Pasco</t>
  </si>
  <si>
    <t>29103</t>
  </si>
  <si>
    <t>North Franklin</t>
  </si>
  <si>
    <t>29311</t>
  </si>
  <si>
    <t>Star</t>
  </si>
  <si>
    <t>29320</t>
  </si>
  <si>
    <t>Kahlotus</t>
  </si>
  <si>
    <t>30303</t>
  </si>
  <si>
    <t>12110</t>
  </si>
  <si>
    <t>Pomeroy</t>
  </si>
  <si>
    <t>31103</t>
  </si>
  <si>
    <t>13073</t>
  </si>
  <si>
    <t>Wahluke</t>
  </si>
  <si>
    <t>31311</t>
  </si>
  <si>
    <t>13144</t>
  </si>
  <si>
    <t>Quincy</t>
  </si>
  <si>
    <t>31401</t>
  </si>
  <si>
    <t>13146</t>
  </si>
  <si>
    <t>Warden</t>
  </si>
  <si>
    <t>32081</t>
  </si>
  <si>
    <t>13151</t>
  </si>
  <si>
    <t>Coulee-Hartline</t>
  </si>
  <si>
    <t>32326</t>
  </si>
  <si>
    <t>13156</t>
  </si>
  <si>
    <t>Soap Lake</t>
  </si>
  <si>
    <t>32354</t>
  </si>
  <si>
    <t>13160</t>
  </si>
  <si>
    <t>Royal</t>
  </si>
  <si>
    <t>32360</t>
  </si>
  <si>
    <t>13161</t>
  </si>
  <si>
    <t>Moses Lake</t>
  </si>
  <si>
    <t>32363</t>
  </si>
  <si>
    <t>13165</t>
  </si>
  <si>
    <t>Ephrata</t>
  </si>
  <si>
    <t>32414</t>
  </si>
  <si>
    <t>13167</t>
  </si>
  <si>
    <t>Wilson Creek</t>
  </si>
  <si>
    <t>33036</t>
  </si>
  <si>
    <t>Grand Coulee Dam</t>
  </si>
  <si>
    <t>33115</t>
  </si>
  <si>
    <t>Aberdeen</t>
  </si>
  <si>
    <t>33206</t>
  </si>
  <si>
    <t>14028</t>
  </si>
  <si>
    <t>Hoquiam</t>
  </si>
  <si>
    <t>33207</t>
  </si>
  <si>
    <t>14064</t>
  </si>
  <si>
    <t>North Beach</t>
  </si>
  <si>
    <t>33211</t>
  </si>
  <si>
    <t>McCleary</t>
  </si>
  <si>
    <t>33212</t>
  </si>
  <si>
    <t>14066</t>
  </si>
  <si>
    <t>Montesano</t>
  </si>
  <si>
    <t>34003</t>
  </si>
  <si>
    <t>Elma</t>
  </si>
  <si>
    <t>34033</t>
  </si>
  <si>
    <t>14077</t>
  </si>
  <si>
    <t>Taholah</t>
  </si>
  <si>
    <t>34111</t>
  </si>
  <si>
    <t>Quinault</t>
  </si>
  <si>
    <t>36140</t>
  </si>
  <si>
    <t>Cosmopolis</t>
  </si>
  <si>
    <t>36401</t>
  </si>
  <si>
    <t>Satsop</t>
  </si>
  <si>
    <t>38126</t>
  </si>
  <si>
    <t>14117</t>
  </si>
  <si>
    <t>Wishkah Valley</t>
  </si>
  <si>
    <t>38300</t>
  </si>
  <si>
    <t>Ocosta</t>
  </si>
  <si>
    <t>38322</t>
  </si>
  <si>
    <t>14400</t>
  </si>
  <si>
    <t>Oakville</t>
  </si>
  <si>
    <t>38324</t>
  </si>
  <si>
    <t>15201</t>
  </si>
  <si>
    <t>Oak Harbor</t>
  </si>
  <si>
    <t>39007</t>
  </si>
  <si>
    <t>15204</t>
  </si>
  <si>
    <t>Coupeville</t>
  </si>
  <si>
    <t>39090</t>
  </si>
  <si>
    <t>15206</t>
  </si>
  <si>
    <t>South Whidbey</t>
  </si>
  <si>
    <t>Queets-Clearwater</t>
  </si>
  <si>
    <t>Brinnon</t>
  </si>
  <si>
    <t>Quilcene</t>
  </si>
  <si>
    <t>Chimacum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</si>
  <si>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</si>
  <si>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</si>
  <si>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</si>
  <si>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</si>
  <si>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</si>
  <si>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</si>
  <si>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</si>
  <si>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</si>
  <si>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</si>
  <si>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</si>
  <si>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</si>
  <si>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</si>
  <si>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</si>
  <si>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</si>
  <si>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</si>
  <si>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Skykomish</t>
  </si>
  <si>
    <t>17405</t>
  </si>
  <si>
    <t>Bellevue</t>
  </si>
  <si>
    <t>17406</t>
  </si>
  <si>
    <t>Tukwila</t>
  </si>
  <si>
    <t>17407</t>
  </si>
  <si>
    <t>Riverview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</si>
  <si>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</si>
  <si>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</si>
  <si>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</si>
  <si>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</si>
  <si>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</si>
  <si>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</si>
  <si>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</si>
  <si>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</si>
  <si>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</si>
  <si>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</si>
  <si>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</si>
  <si>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</si>
  <si>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</si>
  <si>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</si>
  <si>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</si>
  <si>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</si>
  <si>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</si>
  <si>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</si>
  <si>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</si>
  <si>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</si>
  <si>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</si>
  <si>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</si>
  <si>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</si>
  <si>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</si>
  <si>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</si>
  <si>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Damman</t>
  </si>
  <si>
    <t>19028</t>
  </si>
  <si>
    <t>Easton</t>
  </si>
  <si>
    <t>19400</t>
  </si>
  <si>
    <t>Thorp</t>
  </si>
  <si>
    <t>Ellensburg</t>
  </si>
  <si>
    <t>19403</t>
  </si>
  <si>
    <t>Kittitas</t>
  </si>
  <si>
    <t>19404</t>
  </si>
  <si>
    <t>Cle Elum-Roslyn</t>
  </si>
  <si>
    <t>20094</t>
  </si>
  <si>
    <t>Wishram</t>
  </si>
  <si>
    <t>Bickleton</t>
  </si>
  <si>
    <t>Centerville</t>
  </si>
  <si>
    <t>20400</t>
  </si>
  <si>
    <t>Trout Lake</t>
  </si>
  <si>
    <t>20401</t>
  </si>
  <si>
    <t>Glenwood</t>
  </si>
  <si>
    <t>20402</t>
  </si>
  <si>
    <t>Klickitat</t>
  </si>
  <si>
    <t>Roosevelt</t>
  </si>
  <si>
    <t>Goldendale</t>
  </si>
  <si>
    <t>20405</t>
  </si>
  <si>
    <t>White Salmon</t>
  </si>
  <si>
    <t>20406</t>
  </si>
  <si>
    <t>Lyle</t>
  </si>
  <si>
    <t>Napavine</t>
  </si>
  <si>
    <t>Evaline</t>
  </si>
  <si>
    <t>21206</t>
  </si>
  <si>
    <t>Mossyrock</t>
  </si>
  <si>
    <t>21214</t>
  </si>
  <si>
    <t>Morton</t>
  </si>
  <si>
    <t>Adna</t>
  </si>
  <si>
    <t>Winlock</t>
  </si>
  <si>
    <t>Boistfort</t>
  </si>
  <si>
    <t>Toledo</t>
  </si>
  <si>
    <t>21300</t>
  </si>
  <si>
    <t>Onalaska</t>
  </si>
  <si>
    <t>Pe Ell</t>
  </si>
  <si>
    <t>Chehalis</t>
  </si>
  <si>
    <t>21303</t>
  </si>
  <si>
    <t>White Pass</t>
  </si>
  <si>
    <t>Centralia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</si>
  <si>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</si>
  <si>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</si>
  <si>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</si>
  <si>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</si>
  <si>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</si>
  <si>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</si>
  <si>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</si>
  <si>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</si>
  <si>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</si>
  <si>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Wilbur</t>
  </si>
  <si>
    <t>22204</t>
  </si>
  <si>
    <t>Harrington</t>
  </si>
  <si>
    <t>22207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</si>
  <si>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</si>
  <si>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</si>
  <si>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</si>
  <si>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</si>
  <si>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</si>
  <si>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</si>
  <si>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</si>
  <si>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</si>
  <si>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</si>
  <si>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</si>
  <si>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</si>
  <si>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</si>
  <si>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</si>
  <si>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</si>
  <si>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</si>
  <si>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</si>
  <si>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</si>
  <si>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</si>
  <si>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</si>
  <si>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</si>
  <si>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</si>
  <si>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</si>
  <si>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</si>
  <si>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</si>
  <si>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</si>
  <si>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</si>
  <si>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</si>
  <si>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</si>
  <si>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</si>
  <si>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</si>
  <si>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</si>
  <si>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</si>
  <si>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</si>
  <si>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</si>
  <si>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</si>
  <si>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</si>
  <si>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</si>
  <si>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</si>
  <si>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</si>
  <si>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</si>
  <si>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</si>
  <si>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</si>
  <si>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Puyallup</t>
  </si>
  <si>
    <t>27010</t>
  </si>
  <si>
    <t>Tacoma</t>
  </si>
  <si>
    <t>Carbonado</t>
  </si>
  <si>
    <t>University Place</t>
  </si>
  <si>
    <t>Sumner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</si>
  <si>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</si>
  <si>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</si>
  <si>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</si>
  <si>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</si>
  <si>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</si>
  <si>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</si>
  <si>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</si>
  <si>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</si>
  <si>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</si>
  <si>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</si>
  <si>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</si>
  <si>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</si>
  <si>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</si>
  <si>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White River</t>
  </si>
  <si>
    <t>27417</t>
  </si>
  <si>
    <t>Fife</t>
  </si>
  <si>
    <t>Shaw</t>
  </si>
  <si>
    <t>Orcas</t>
  </si>
  <si>
    <t>Lopez</t>
  </si>
  <si>
    <t>San Juan</t>
  </si>
  <si>
    <t>29011</t>
  </si>
  <si>
    <t>Concrete</t>
  </si>
  <si>
    <t>29100</t>
  </si>
  <si>
    <t>Burlington-Edison</t>
  </si>
  <si>
    <t>29101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</si>
  <si>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</si>
  <si>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</si>
  <si>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</si>
  <si>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</si>
  <si>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</si>
  <si>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</si>
  <si>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</si>
  <si>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</si>
  <si>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</si>
  <si>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</si>
  <si>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</si>
  <si>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</si>
  <si>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</si>
  <si>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</si>
  <si>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</si>
  <si>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</si>
  <si>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</si>
  <si>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</si>
  <si>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</si>
  <si>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</si>
  <si>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</si>
  <si>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Index</t>
  </si>
  <si>
    <t>Monroe</t>
  </si>
  <si>
    <t>31201</t>
  </si>
  <si>
    <t>Snohomish</t>
  </si>
  <si>
    <t>31306</t>
  </si>
  <si>
    <t>Lakewood</t>
  </si>
  <si>
    <t>Sultan</t>
  </si>
  <si>
    <t>31330</t>
  </si>
  <si>
    <t>Darrington</t>
  </si>
  <si>
    <t>31332</t>
  </si>
  <si>
    <t>Granite Falls</t>
  </si>
  <si>
    <t>Stanwood-Camano</t>
  </si>
  <si>
    <t>Spokane</t>
  </si>
  <si>
    <t>Orchard Prairie</t>
  </si>
  <si>
    <t>Great Northern</t>
  </si>
  <si>
    <t>32325</t>
  </si>
  <si>
    <t>Nine Mile Falls</t>
  </si>
  <si>
    <t>Medical Lake</t>
  </si>
  <si>
    <t>Mead</t>
  </si>
  <si>
    <t>32356</t>
  </si>
  <si>
    <t>Central Valley</t>
  </si>
  <si>
    <t>32358</t>
  </si>
  <si>
    <t>Freeman</t>
  </si>
  <si>
    <t>Cheney</t>
  </si>
  <si>
    <t>32361</t>
  </si>
  <si>
    <t>East Valley</t>
  </si>
  <si>
    <t>32362</t>
  </si>
  <si>
    <t>Liberty</t>
  </si>
  <si>
    <t>West Valley</t>
  </si>
  <si>
    <t>Deer Park</t>
  </si>
  <si>
    <t>32416</t>
  </si>
  <si>
    <t>Riverside</t>
  </si>
  <si>
    <t>Onion Creek</t>
  </si>
  <si>
    <t>Chewelah</t>
  </si>
  <si>
    <t>33049</t>
  </si>
  <si>
    <t>Wellpinit</t>
  </si>
  <si>
    <t>Valley</t>
  </si>
  <si>
    <t>Colville</t>
  </si>
  <si>
    <t>Loon Lake</t>
  </si>
  <si>
    <t>Summit Valley</t>
  </si>
  <si>
    <t>Columbia</t>
  </si>
  <si>
    <t>Mary Walker</t>
  </si>
  <si>
    <t>Northport</t>
  </si>
  <si>
    <t>Kettle Falls</t>
  </si>
  <si>
    <t>34002</t>
  </si>
  <si>
    <t>Yelm</t>
  </si>
  <si>
    <t>North Thurston</t>
  </si>
  <si>
    <t>Tumwater</t>
  </si>
  <si>
    <t>Olympia</t>
  </si>
  <si>
    <t>34307</t>
  </si>
  <si>
    <t>Rainier</t>
  </si>
  <si>
    <t>Griffin</t>
  </si>
  <si>
    <t>34401</t>
  </si>
  <si>
    <t>Rochester</t>
  </si>
  <si>
    <t>34402</t>
  </si>
  <si>
    <t>Tenino</t>
  </si>
  <si>
    <t>35200</t>
  </si>
  <si>
    <t>Wahkiakum</t>
  </si>
  <si>
    <t>Dixie</t>
  </si>
  <si>
    <t>Walla Walla</t>
  </si>
  <si>
    <t>College Place</t>
  </si>
  <si>
    <t>36300</t>
  </si>
  <si>
    <t>Touchet</t>
  </si>
  <si>
    <t>36400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</si>
  <si>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</si>
  <si>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</si>
  <si>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</si>
  <si>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</si>
  <si>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</si>
  <si>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</si>
  <si>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</si>
  <si>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</si>
  <si>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</si>
  <si>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</si>
  <si>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</si>
  <si>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</si>
  <si>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</si>
  <si>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</si>
  <si>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</si>
  <si>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</si>
  <si>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</si>
  <si>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Lacrosse</t>
  </si>
  <si>
    <t>Lamont</t>
  </si>
  <si>
    <t>38265</t>
  </si>
  <si>
    <t>Tekoa</t>
  </si>
  <si>
    <t>38267</t>
  </si>
  <si>
    <t>Pullman</t>
  </si>
  <si>
    <t>Colfax</t>
  </si>
  <si>
    <t>38301</t>
  </si>
  <si>
    <t>Palouse</t>
  </si>
  <si>
    <t>38302</t>
  </si>
  <si>
    <t>Garfield</t>
  </si>
  <si>
    <t>Steptoe</t>
  </si>
  <si>
    <t>38306</t>
  </si>
  <si>
    <t>Colton</t>
  </si>
  <si>
    <t>38308</t>
  </si>
  <si>
    <t>Endicott</t>
  </si>
  <si>
    <t>38320</t>
  </si>
  <si>
    <t>Rosalia</t>
  </si>
  <si>
    <t>St. John</t>
  </si>
  <si>
    <t>Oakesdale</t>
  </si>
  <si>
    <t>Union Gap</t>
  </si>
  <si>
    <t>39003</t>
  </si>
  <si>
    <t>Naches Valley</t>
  </si>
  <si>
    <t>Yakima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</si>
  <si>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</si>
  <si>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</si>
  <si>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</si>
  <si>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</si>
  <si>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</si>
  <si>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</si>
  <si>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</si>
  <si>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</si>
  <si>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</si>
  <si>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</si>
  <si>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</si>
  <si>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</si>
  <si>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</si>
  <si>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</si>
  <si>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</si>
  <si>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</si>
  <si>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</si>
  <si>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</si>
  <si>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</si>
  <si>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</si>
  <si>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</si>
  <si>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 xml:space="preserve">  State Total/Average:</t>
  </si>
  <si>
    <t>*  An asterisk indicates that the district voluntarily rolled back the levy below both the voter approved and levy authority amounts.</t>
  </si>
  <si>
    <t>14% Levy</t>
  </si>
  <si>
    <t>File: 2030yr16.xls</t>
  </si>
  <si>
    <t xml:space="preserve">    2016 Levy Authority, Rollbacks, and Local Effort Assistance</t>
  </si>
  <si>
    <t>2016 Excess General Fund Levies</t>
  </si>
  <si>
    <t>2016 LEA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</si>
</sst>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#,##0.000_);\(#,##0.000\)"/>
    <numFmt numFmtId="166" formatCode="_(* #,##0_);_(* \(#,##0\);_(* &quot;-&quot;??_);_(@_)"/>
    <numFmt numFmtId="167" formatCode="0.000"/>
    <numFmt numFmtId="168" formatCode="_(* #,##0.0_);_(* \(#,##0.0\);_(* &quot;-&quot;??_);_(@_)"/>
    <numFmt numFmtId="169" formatCode="0.0%"/>
  </numFmts>
  <fonts count="43">
    <font>
      <sz val="8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sz val="8"/>
      <name val="Arial MT"/>
      <family val="2"/>
    </font>
    <font>
      <b/>
      <sz val="10"/>
      <name val="Arial MT"/>
      <family val="2"/>
    </font>
    <font>
      <u val="single"/>
      <sz val="9.35"/>
      <color indexed="12"/>
      <name val="Arial MT"/>
      <family val="0"/>
    </font>
    <font>
      <u val="single"/>
      <sz val="9.3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24997000396251678"/>
      <name val="Arial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 quotePrefix="1">
      <alignment/>
      <protection/>
    </xf>
    <xf numFmtId="10" fontId="0" fillId="0" borderId="0" xfId="0" applyNumberFormat="1" applyAlignment="1" applyProtection="1" quotePrefix="1">
      <alignment/>
      <protection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42" fillId="0" borderId="0" xfId="0" applyNumberFormat="1" applyFont="1" applyAlignment="1">
      <alignment/>
    </xf>
    <xf numFmtId="5" fontId="42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5" fontId="42" fillId="0" borderId="0" xfId="0" applyNumberFormat="1" applyFont="1" applyAlignment="1">
      <alignment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ortionment\Apport\LEVY\2016\LVY780F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Tbl200Assmptns"/>
      <sheetName val="2014_15LevyBase"/>
      <sheetName val="Tbl2008"/>
      <sheetName val="BEA Transfer"/>
      <sheetName val="NonhighTransfer"/>
      <sheetName val="TransferSummary"/>
      <sheetName val="Assessed Value"/>
      <sheetName val="VAL History"/>
      <sheetName val="Top10%LevyRate"/>
      <sheetName val="F780 Out"/>
      <sheetName val="LEAOut Jan-Aug"/>
      <sheetName val="LEAOut Sep-Dec"/>
      <sheetName val="LA Memo Out"/>
      <sheetName val="N__QUERY"/>
      <sheetName val="Assessed Val"/>
      <sheetName val="Ghost Revenue Calc"/>
      <sheetName val="Charter &amp; Tribal Schoo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P320"/>
  <sheetViews>
    <sheetView tabSelected="1" defaultGridColor="0" zoomScaleSheetLayoutView="100" zoomScalePageLayoutView="0" colorId="22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83203125" defaultRowHeight="11.25"/>
  <cols>
    <col min="1" max="2" width="6.83203125" style="0" customWidth="1"/>
    <col min="3" max="3" width="16.83203125" style="0" customWidth="1"/>
    <col min="4" max="4" width="14.66015625" style="0" customWidth="1"/>
    <col min="5" max="6" width="14.83203125" style="0" customWidth="1"/>
    <col min="7" max="7" width="13.83203125" style="0" customWidth="1"/>
    <col min="8" max="8" width="4.16015625" style="0" customWidth="1"/>
    <col min="9" max="9" width="10.83203125" style="0" customWidth="1"/>
    <col min="10" max="10" width="10.16015625" style="0" customWidth="1"/>
    <col min="11" max="11" width="5.83203125" style="0" customWidth="1"/>
    <col min="12" max="12" width="16.66015625" style="0" customWidth="1"/>
    <col min="13" max="13" width="12.66015625" style="0" customWidth="1"/>
    <col min="14" max="14" width="2.83203125" style="0" customWidth="1"/>
    <col min="15" max="15" width="8.33203125" style="0" customWidth="1"/>
  </cols>
  <sheetData>
    <row r="1" ht="11.25">
      <c r="B1" t="s">
        <v>606</v>
      </c>
    </row>
    <row r="2" ht="11.25">
      <c r="B2" s="2"/>
    </row>
    <row r="3" ht="15" customHeight="1">
      <c r="D3" s="3" t="s">
        <v>607</v>
      </c>
    </row>
    <row r="5" spans="2:15" ht="12.75">
      <c r="B5" s="4"/>
      <c r="C5" s="4"/>
      <c r="D5" s="23" t="s">
        <v>608</v>
      </c>
      <c r="E5" s="23"/>
      <c r="F5" s="23"/>
      <c r="G5" s="23"/>
      <c r="H5" s="23"/>
      <c r="I5" s="5" t="s">
        <v>0</v>
      </c>
      <c r="J5" s="5" t="s">
        <v>1</v>
      </c>
      <c r="K5" s="5"/>
      <c r="L5" s="23" t="s">
        <v>609</v>
      </c>
      <c r="M5" s="23"/>
      <c r="O5" s="4"/>
    </row>
    <row r="6" spans="1:15" ht="11.25">
      <c r="A6" s="4" t="s">
        <v>2</v>
      </c>
      <c r="B6" s="4"/>
      <c r="C6" s="4"/>
      <c r="D6" s="5" t="s">
        <v>3</v>
      </c>
      <c r="E6" s="5" t="s">
        <v>0</v>
      </c>
      <c r="F6" s="5" t="s">
        <v>4</v>
      </c>
      <c r="G6" s="5" t="s">
        <v>5</v>
      </c>
      <c r="H6" s="5"/>
      <c r="I6" s="5" t="s">
        <v>6</v>
      </c>
      <c r="J6" s="5" t="s">
        <v>7</v>
      </c>
      <c r="K6" s="5"/>
      <c r="L6" s="5" t="s">
        <v>8</v>
      </c>
      <c r="M6" s="5" t="s">
        <v>9</v>
      </c>
      <c r="O6" s="5" t="s">
        <v>605</v>
      </c>
    </row>
    <row r="7" spans="1:15" ht="11.25">
      <c r="A7" s="4"/>
      <c r="B7" s="4" t="s">
        <v>10</v>
      </c>
      <c r="C7" s="4"/>
      <c r="D7" s="5" t="s">
        <v>11</v>
      </c>
      <c r="E7" s="5" t="s">
        <v>6</v>
      </c>
      <c r="F7" s="5" t="s">
        <v>0</v>
      </c>
      <c r="G7" s="4"/>
      <c r="H7" s="4"/>
      <c r="I7" s="5" t="s">
        <v>12</v>
      </c>
      <c r="J7" s="5" t="s">
        <v>13</v>
      </c>
      <c r="K7" s="5"/>
      <c r="L7" s="5" t="s">
        <v>14</v>
      </c>
      <c r="M7" s="5" t="s">
        <v>15</v>
      </c>
      <c r="O7" s="5" t="s">
        <v>16</v>
      </c>
    </row>
    <row r="8" ht="6" customHeight="1">
      <c r="A8" s="4"/>
    </row>
    <row r="9" spans="1:15" ht="11.25">
      <c r="A9" s="4"/>
      <c r="B9" s="4" t="s">
        <v>603</v>
      </c>
      <c r="C9" s="15"/>
      <c r="D9" s="8">
        <f>SUM(D11:D305)</f>
        <v>2405746819</v>
      </c>
      <c r="E9" s="8">
        <f aca="true" t="shared" si="0" ref="E9:M9">SUM(E11:E305)</f>
        <v>2734685874</v>
      </c>
      <c r="F9" s="8">
        <f t="shared" si="0"/>
        <v>2372918984</v>
      </c>
      <c r="G9" s="8">
        <f t="shared" si="0"/>
        <v>32827835</v>
      </c>
      <c r="H9" s="8"/>
      <c r="I9" s="9">
        <v>0.2933</v>
      </c>
      <c r="J9" s="13">
        <f>(F9+M9)/((E9+L9)/I9)</f>
        <v>0.2590729326264353</v>
      </c>
      <c r="K9" s="13"/>
      <c r="L9" s="8">
        <f t="shared" si="0"/>
        <v>386789381</v>
      </c>
      <c r="M9" s="8">
        <f t="shared" si="0"/>
        <v>384291205</v>
      </c>
      <c r="N9" s="8"/>
      <c r="O9" s="12">
        <v>1.552</v>
      </c>
    </row>
    <row r="10" spans="1:8" s="19" customFormat="1" ht="11.25">
      <c r="A10" s="4"/>
      <c r="D10"/>
      <c r="E10"/>
      <c r="F10"/>
      <c r="G10"/>
      <c r="H10" s="20"/>
    </row>
    <row r="11" spans="1:16" ht="11.25">
      <c r="A11" s="4"/>
      <c r="B11" t="s">
        <v>17</v>
      </c>
      <c r="C11" t="s">
        <v>18</v>
      </c>
      <c r="D11" s="1">
        <v>150000</v>
      </c>
      <c r="E11" s="1">
        <v>360983</v>
      </c>
      <c r="F11" s="1">
        <v>150000</v>
      </c>
      <c r="G11" s="1">
        <f>D11-F11</f>
        <v>0</v>
      </c>
      <c r="H11" s="21">
        <f>IF(AND(D11&gt;F11,E11&gt;F11),"*","")</f>
      </c>
      <c r="I11" s="6">
        <v>0.28</v>
      </c>
      <c r="J11" s="14">
        <f>_xlfn.IFERROR((F11+M11)/((E11+L11)/I11),0)</f>
        <v>0.17621119245520367</v>
      </c>
      <c r="K11" s="14"/>
      <c r="L11" s="1">
        <v>208204</v>
      </c>
      <c r="M11" s="1">
        <v>208204</v>
      </c>
      <c r="N11" s="16"/>
      <c r="O11" s="7">
        <v>5.782</v>
      </c>
      <c r="P11">
        <f>IF(F11&gt;E11,"larger","")</f>
      </c>
    </row>
    <row r="12" spans="1:16" ht="11.25">
      <c r="A12" s="4"/>
      <c r="B12" t="s">
        <v>19</v>
      </c>
      <c r="C12" t="s">
        <v>20</v>
      </c>
      <c r="D12" s="1">
        <v>40000</v>
      </c>
      <c r="E12" s="1">
        <v>87434</v>
      </c>
      <c r="F12" s="1">
        <v>40000</v>
      </c>
      <c r="G12" s="1">
        <f aca="true" t="shared" si="1" ref="G12:G74">D12-F12</f>
        <v>0</v>
      </c>
      <c r="H12" s="21">
        <f>IF(AND(D12&gt;F12,E12&gt;F12),"*","")</f>
      </c>
      <c r="I12" s="6">
        <v>0.28</v>
      </c>
      <c r="J12" s="14">
        <f aca="true" t="shared" si="2" ref="J12:J75">_xlfn.IFERROR((F12+M12)/((E12+L12)/I12),0)</f>
        <v>0.16058334831864773</v>
      </c>
      <c r="K12" s="14"/>
      <c r="L12" s="1">
        <v>23786</v>
      </c>
      <c r="M12" s="1">
        <v>23786</v>
      </c>
      <c r="N12" s="16"/>
      <c r="O12" s="7">
        <v>2.712</v>
      </c>
      <c r="P12">
        <f aca="true" t="shared" si="3" ref="P12:P75">IF(F12&gt;E12,"larger","")</f>
      </c>
    </row>
    <row r="13" spans="1:16" ht="11.25">
      <c r="A13" s="4"/>
      <c r="B13" t="s">
        <v>23</v>
      </c>
      <c r="C13" t="s">
        <v>24</v>
      </c>
      <c r="D13" s="1">
        <v>2800000</v>
      </c>
      <c r="E13" s="1">
        <v>8107329</v>
      </c>
      <c r="F13" s="1">
        <v>2800000</v>
      </c>
      <c r="G13" s="1">
        <f t="shared" si="1"/>
        <v>0</v>
      </c>
      <c r="H13" s="21">
        <f aca="true" t="shared" si="4" ref="H13:H75">IF(AND(D13&gt;F13,E13&gt;F13),"*","")</f>
      </c>
      <c r="I13" s="6">
        <v>0.28</v>
      </c>
      <c r="J13" s="14">
        <f t="shared" si="2"/>
        <v>0.15840862270275227</v>
      </c>
      <c r="K13" s="14"/>
      <c r="L13" s="1">
        <v>4114361</v>
      </c>
      <c r="M13" s="1">
        <v>4114361</v>
      </c>
      <c r="N13" s="16"/>
      <c r="O13" s="7">
        <v>4.933</v>
      </c>
      <c r="P13">
        <f t="shared" si="3"/>
      </c>
    </row>
    <row r="14" spans="1:16" ht="11.25">
      <c r="A14" s="4"/>
      <c r="B14" t="s">
        <v>27</v>
      </c>
      <c r="C14" t="s">
        <v>28</v>
      </c>
      <c r="D14" s="1">
        <v>717176</v>
      </c>
      <c r="E14" s="1">
        <v>920307</v>
      </c>
      <c r="F14" s="1">
        <v>717176</v>
      </c>
      <c r="G14" s="1">
        <f t="shared" si="1"/>
        <v>0</v>
      </c>
      <c r="H14" s="21">
        <f t="shared" si="4"/>
      </c>
      <c r="I14" s="6">
        <v>0.292</v>
      </c>
      <c r="J14" s="14">
        <f t="shared" si="2"/>
        <v>0.2298284687676224</v>
      </c>
      <c r="K14" s="14"/>
      <c r="L14" s="1">
        <v>33735</v>
      </c>
      <c r="M14" s="1">
        <v>33735</v>
      </c>
      <c r="N14" s="16"/>
      <c r="O14" s="7">
        <v>1.677</v>
      </c>
      <c r="P14">
        <f t="shared" si="3"/>
      </c>
    </row>
    <row r="15" spans="1:16" ht="11.25">
      <c r="A15" s="4"/>
      <c r="B15" t="s">
        <v>21</v>
      </c>
      <c r="C15" t="s">
        <v>31</v>
      </c>
      <c r="D15" s="1">
        <v>983000</v>
      </c>
      <c r="E15" s="1">
        <v>1312666</v>
      </c>
      <c r="F15" s="1">
        <v>983000</v>
      </c>
      <c r="G15" s="1">
        <f t="shared" si="1"/>
        <v>0</v>
      </c>
      <c r="H15" s="21">
        <f t="shared" si="4"/>
      </c>
      <c r="I15" s="6">
        <v>0.3212</v>
      </c>
      <c r="J15" s="14">
        <f t="shared" si="2"/>
        <v>0.24233423935589823</v>
      </c>
      <c r="K15" s="14"/>
      <c r="L15" s="1">
        <v>29979</v>
      </c>
      <c r="M15" s="1">
        <v>29979</v>
      </c>
      <c r="N15" s="16"/>
      <c r="O15" s="7">
        <v>1.637</v>
      </c>
      <c r="P15">
        <f t="shared" si="3"/>
      </c>
    </row>
    <row r="16" spans="1:16" ht="11.25">
      <c r="A16" s="4"/>
      <c r="B16" t="s">
        <v>34</v>
      </c>
      <c r="C16" t="s">
        <v>35</v>
      </c>
      <c r="D16" s="1">
        <v>4838492</v>
      </c>
      <c r="E16" s="1">
        <v>5863065</v>
      </c>
      <c r="F16" s="1">
        <v>4838492</v>
      </c>
      <c r="G16" s="1">
        <f t="shared" si="1"/>
        <v>0</v>
      </c>
      <c r="H16" s="21">
        <f t="shared" si="4"/>
      </c>
      <c r="I16" s="6">
        <v>0.28</v>
      </c>
      <c r="J16" s="14">
        <f t="shared" si="2"/>
        <v>0.24226309036507987</v>
      </c>
      <c r="K16" s="14"/>
      <c r="L16" s="1">
        <v>1739053</v>
      </c>
      <c r="M16" s="1">
        <v>1739053</v>
      </c>
      <c r="N16" s="16"/>
      <c r="O16" s="7">
        <v>2.905</v>
      </c>
      <c r="P16">
        <f t="shared" si="3"/>
      </c>
    </row>
    <row r="17" spans="1:16" ht="11.25">
      <c r="A17" s="4"/>
      <c r="B17" t="s">
        <v>38</v>
      </c>
      <c r="C17" t="s">
        <v>39</v>
      </c>
      <c r="D17" s="1">
        <v>1485000</v>
      </c>
      <c r="E17" s="1">
        <v>1462216</v>
      </c>
      <c r="F17" s="1">
        <v>1462216</v>
      </c>
      <c r="G17" s="1">
        <f t="shared" si="1"/>
        <v>22784</v>
      </c>
      <c r="H17" s="21">
        <f>IF(AND(D17&gt;F17,E17&gt;F17),"*","")</f>
      </c>
      <c r="I17" s="6">
        <v>0.28</v>
      </c>
      <c r="J17" s="14">
        <f t="shared" si="2"/>
        <v>0.28</v>
      </c>
      <c r="K17" s="14"/>
      <c r="L17" s="1">
        <v>292175</v>
      </c>
      <c r="M17" s="1">
        <v>292175</v>
      </c>
      <c r="N17" s="16"/>
      <c r="O17" s="7">
        <v>2.349</v>
      </c>
      <c r="P17">
        <f t="shared" si="3"/>
      </c>
    </row>
    <row r="18" spans="1:16" ht="11.25">
      <c r="A18" s="4"/>
      <c r="B18" t="s">
        <v>42</v>
      </c>
      <c r="C18" t="s">
        <v>43</v>
      </c>
      <c r="D18" s="1">
        <v>24500000</v>
      </c>
      <c r="E18" s="1">
        <v>36229876</v>
      </c>
      <c r="F18" s="1">
        <v>24500000</v>
      </c>
      <c r="G18" s="1">
        <f t="shared" si="1"/>
        <v>0</v>
      </c>
      <c r="H18" s="21">
        <f t="shared" si="4"/>
      </c>
      <c r="I18" s="6">
        <v>0.28</v>
      </c>
      <c r="J18" s="14">
        <f t="shared" si="2"/>
        <v>0.21277978168670952</v>
      </c>
      <c r="K18" s="14"/>
      <c r="L18" s="1">
        <v>12629907</v>
      </c>
      <c r="M18" s="1">
        <v>12629907</v>
      </c>
      <c r="N18" s="16"/>
      <c r="O18" s="7">
        <v>3.277</v>
      </c>
      <c r="P18">
        <f t="shared" si="3"/>
      </c>
    </row>
    <row r="19" spans="1:16" ht="11.25">
      <c r="A19" s="4"/>
      <c r="B19" t="s">
        <v>22</v>
      </c>
      <c r="C19" t="s">
        <v>46</v>
      </c>
      <c r="D19" s="1">
        <v>222475</v>
      </c>
      <c r="E19" s="1">
        <v>600216</v>
      </c>
      <c r="F19" s="1">
        <v>222475</v>
      </c>
      <c r="G19" s="1">
        <f t="shared" si="1"/>
        <v>0</v>
      </c>
      <c r="H19" s="21">
        <f t="shared" si="4"/>
      </c>
      <c r="I19" s="6">
        <v>0.28</v>
      </c>
      <c r="J19" s="14">
        <f t="shared" si="2"/>
        <v>0.10378430431711251</v>
      </c>
      <c r="K19" s="14"/>
      <c r="L19" s="1">
        <v>0</v>
      </c>
      <c r="M19" s="1">
        <v>0</v>
      </c>
      <c r="N19" s="16"/>
      <c r="O19" s="7">
        <v>0.561</v>
      </c>
      <c r="P19">
        <f t="shared" si="3"/>
      </c>
    </row>
    <row r="20" spans="1:16" ht="11.25">
      <c r="A20" s="4"/>
      <c r="B20" t="s">
        <v>49</v>
      </c>
      <c r="C20" t="s">
        <v>50</v>
      </c>
      <c r="D20" s="1">
        <v>2582456</v>
      </c>
      <c r="E20" s="1">
        <v>3217267</v>
      </c>
      <c r="F20" s="1">
        <v>2582456</v>
      </c>
      <c r="G20" s="1">
        <f t="shared" si="1"/>
        <v>0</v>
      </c>
      <c r="H20" s="21">
        <f t="shared" si="4"/>
      </c>
      <c r="I20" s="6">
        <v>0.28</v>
      </c>
      <c r="J20" s="14">
        <f t="shared" si="2"/>
        <v>0.2395033514232727</v>
      </c>
      <c r="K20" s="14"/>
      <c r="L20" s="1">
        <v>1171913</v>
      </c>
      <c r="M20" s="1">
        <v>1171913</v>
      </c>
      <c r="N20" s="16"/>
      <c r="O20" s="7">
        <v>3.399</v>
      </c>
      <c r="P20">
        <f t="shared" si="3"/>
      </c>
    </row>
    <row r="21" spans="1:16" ht="11.25">
      <c r="A21" s="4"/>
      <c r="B21" t="s">
        <v>53</v>
      </c>
      <c r="C21" t="s">
        <v>54</v>
      </c>
      <c r="D21" s="1">
        <v>1850000</v>
      </c>
      <c r="E21" s="1">
        <v>2187054</v>
      </c>
      <c r="F21" s="1">
        <v>1850000</v>
      </c>
      <c r="G21" s="1">
        <f t="shared" si="1"/>
        <v>0</v>
      </c>
      <c r="H21" s="21">
        <f t="shared" si="4"/>
      </c>
      <c r="I21" s="6">
        <v>0.28</v>
      </c>
      <c r="J21" s="14">
        <f t="shared" si="2"/>
        <v>0.2467390377294255</v>
      </c>
      <c r="K21" s="14"/>
      <c r="L21" s="1">
        <v>650360</v>
      </c>
      <c r="M21" s="1">
        <v>650360</v>
      </c>
      <c r="N21" s="16"/>
      <c r="O21" s="7">
        <v>2.911</v>
      </c>
      <c r="P21">
        <f t="shared" si="3"/>
      </c>
    </row>
    <row r="22" spans="1:16" ht="11.25">
      <c r="A22" s="4"/>
      <c r="B22" t="s">
        <v>25</v>
      </c>
      <c r="C22" t="s">
        <v>57</v>
      </c>
      <c r="D22" s="1">
        <v>3999640</v>
      </c>
      <c r="E22" s="1">
        <v>6528053</v>
      </c>
      <c r="F22" s="1">
        <v>3999640</v>
      </c>
      <c r="G22" s="1">
        <f t="shared" si="1"/>
        <v>0</v>
      </c>
      <c r="H22" s="21">
        <f t="shared" si="4"/>
      </c>
      <c r="I22" s="6">
        <v>0.28</v>
      </c>
      <c r="J22" s="14">
        <f t="shared" si="2"/>
        <v>0.19746018399371074</v>
      </c>
      <c r="K22" s="14"/>
      <c r="L22" s="1">
        <v>2049088</v>
      </c>
      <c r="M22" s="1">
        <v>2049088</v>
      </c>
      <c r="N22" s="16"/>
      <c r="O22" s="7">
        <v>3.022</v>
      </c>
      <c r="P22">
        <f t="shared" si="3"/>
      </c>
    </row>
    <row r="23" spans="1:16" ht="11.25">
      <c r="A23" s="4"/>
      <c r="B23" t="s">
        <v>60</v>
      </c>
      <c r="C23" t="s">
        <v>61</v>
      </c>
      <c r="D23" s="1">
        <v>23077000</v>
      </c>
      <c r="E23" s="1">
        <v>27095814</v>
      </c>
      <c r="F23" s="1">
        <v>23077000</v>
      </c>
      <c r="G23" s="1">
        <f t="shared" si="1"/>
        <v>0</v>
      </c>
      <c r="H23" s="21">
        <f t="shared" si="4"/>
      </c>
      <c r="I23" s="6">
        <v>0.28</v>
      </c>
      <c r="J23" s="14">
        <f t="shared" si="2"/>
        <v>0.2443433932108684</v>
      </c>
      <c r="K23" s="14"/>
      <c r="L23" s="1">
        <v>4462655</v>
      </c>
      <c r="M23" s="1">
        <v>4462655</v>
      </c>
      <c r="N23" s="16"/>
      <c r="O23" s="7">
        <v>2.18</v>
      </c>
      <c r="P23">
        <f t="shared" si="3"/>
      </c>
    </row>
    <row r="24" spans="1:16" ht="11.25">
      <c r="A24" s="4"/>
      <c r="B24" t="s">
        <v>64</v>
      </c>
      <c r="C24" t="s">
        <v>65</v>
      </c>
      <c r="D24" s="1">
        <v>1210063</v>
      </c>
      <c r="E24" s="1">
        <v>2251893</v>
      </c>
      <c r="F24" s="1">
        <v>1210063</v>
      </c>
      <c r="G24" s="1">
        <f t="shared" si="1"/>
        <v>0</v>
      </c>
      <c r="H24" s="21">
        <f t="shared" si="4"/>
      </c>
      <c r="I24" s="6">
        <v>0.28</v>
      </c>
      <c r="J24" s="14">
        <f t="shared" si="2"/>
        <v>0.15045903157920915</v>
      </c>
      <c r="K24" s="14"/>
      <c r="L24" s="1">
        <v>0</v>
      </c>
      <c r="M24" s="1">
        <v>0</v>
      </c>
      <c r="N24" s="16"/>
      <c r="O24" s="7">
        <v>1.485</v>
      </c>
      <c r="P24">
        <f t="shared" si="3"/>
      </c>
    </row>
    <row r="25" spans="1:16" ht="11.25">
      <c r="A25" s="4"/>
      <c r="B25" t="s">
        <v>68</v>
      </c>
      <c r="C25" t="s">
        <v>69</v>
      </c>
      <c r="D25" s="1">
        <v>0</v>
      </c>
      <c r="E25" s="1">
        <v>76261</v>
      </c>
      <c r="F25" s="1">
        <v>0</v>
      </c>
      <c r="G25" s="1">
        <f t="shared" si="1"/>
        <v>0</v>
      </c>
      <c r="H25" s="21">
        <f t="shared" si="4"/>
      </c>
      <c r="I25" s="6">
        <v>0.28</v>
      </c>
      <c r="J25" s="14">
        <f t="shared" si="2"/>
        <v>0</v>
      </c>
      <c r="K25" s="14"/>
      <c r="L25" s="1">
        <v>0</v>
      </c>
      <c r="M25" s="1">
        <v>0</v>
      </c>
      <c r="N25" s="16"/>
      <c r="O25" s="7">
        <v>1.451</v>
      </c>
      <c r="P25">
        <f t="shared" si="3"/>
      </c>
    </row>
    <row r="26" spans="1:16" ht="11.25">
      <c r="A26" s="4"/>
      <c r="B26" t="s">
        <v>72</v>
      </c>
      <c r="C26" t="s">
        <v>73</v>
      </c>
      <c r="D26" s="1">
        <v>650000</v>
      </c>
      <c r="E26" s="1">
        <v>1070576</v>
      </c>
      <c r="F26" s="1">
        <v>650000</v>
      </c>
      <c r="G26" s="1">
        <f t="shared" si="1"/>
        <v>0</v>
      </c>
      <c r="H26" s="21">
        <f t="shared" si="4"/>
      </c>
      <c r="I26" s="6">
        <v>0.28</v>
      </c>
      <c r="J26" s="14">
        <f t="shared" si="2"/>
        <v>0.18842560789074025</v>
      </c>
      <c r="K26" s="14"/>
      <c r="L26" s="1">
        <v>215387</v>
      </c>
      <c r="M26" s="1">
        <v>215387</v>
      </c>
      <c r="N26" s="16"/>
      <c r="O26" s="7">
        <v>2.353</v>
      </c>
      <c r="P26">
        <f t="shared" si="3"/>
      </c>
    </row>
    <row r="27" spans="1:16" ht="11.25">
      <c r="A27" s="4"/>
      <c r="B27" t="s">
        <v>29</v>
      </c>
      <c r="C27" t="s">
        <v>76</v>
      </c>
      <c r="D27" s="1">
        <v>3039950</v>
      </c>
      <c r="E27" s="1">
        <v>4390940</v>
      </c>
      <c r="F27" s="1">
        <v>3039950</v>
      </c>
      <c r="G27" s="1">
        <f t="shared" si="1"/>
        <v>0</v>
      </c>
      <c r="H27" s="21">
        <f t="shared" si="4"/>
      </c>
      <c r="I27" s="6">
        <v>0.28</v>
      </c>
      <c r="J27" s="14">
        <f t="shared" si="2"/>
        <v>0.1938505194787449</v>
      </c>
      <c r="K27" s="14"/>
      <c r="L27" s="1">
        <v>0</v>
      </c>
      <c r="M27" s="1">
        <v>0</v>
      </c>
      <c r="N27" s="16"/>
      <c r="O27" s="7">
        <v>1.011</v>
      </c>
      <c r="P27">
        <f t="shared" si="3"/>
      </c>
    </row>
    <row r="28" spans="1:16" ht="11.25">
      <c r="A28" s="4"/>
      <c r="B28" t="s">
        <v>79</v>
      </c>
      <c r="C28" t="s">
        <v>80</v>
      </c>
      <c r="D28" s="1">
        <v>2525000</v>
      </c>
      <c r="E28" s="1">
        <v>3413310</v>
      </c>
      <c r="F28" s="1">
        <v>2525000</v>
      </c>
      <c r="G28" s="1">
        <f t="shared" si="1"/>
        <v>0</v>
      </c>
      <c r="H28" s="21">
        <f t="shared" si="4"/>
      </c>
      <c r="I28" s="6">
        <v>0.2879</v>
      </c>
      <c r="J28" s="14">
        <f t="shared" si="2"/>
        <v>0.2289870421851273</v>
      </c>
      <c r="K28" s="14"/>
      <c r="L28" s="1">
        <v>927746</v>
      </c>
      <c r="M28" s="1">
        <v>927746</v>
      </c>
      <c r="N28" s="16"/>
      <c r="O28" s="7">
        <v>2.81</v>
      </c>
      <c r="P28">
        <f t="shared" si="3"/>
      </c>
    </row>
    <row r="29" spans="1:16" ht="11.25">
      <c r="A29" s="4"/>
      <c r="B29" t="s">
        <v>83</v>
      </c>
      <c r="C29" t="s">
        <v>84</v>
      </c>
      <c r="D29" s="1">
        <v>3092742</v>
      </c>
      <c r="E29" s="1">
        <v>3673372</v>
      </c>
      <c r="F29" s="1">
        <v>3092742</v>
      </c>
      <c r="G29" s="1">
        <f t="shared" si="1"/>
        <v>0</v>
      </c>
      <c r="H29" s="21">
        <f t="shared" si="4"/>
      </c>
      <c r="I29" s="6">
        <v>0.28</v>
      </c>
      <c r="J29" s="14">
        <f t="shared" si="2"/>
        <v>0.23574191778017584</v>
      </c>
      <c r="K29" s="14"/>
      <c r="L29" s="1">
        <v>0</v>
      </c>
      <c r="M29" s="1">
        <v>0</v>
      </c>
      <c r="N29" s="16"/>
      <c r="O29" s="7">
        <v>0.749</v>
      </c>
      <c r="P29">
        <f t="shared" si="3"/>
      </c>
    </row>
    <row r="30" spans="1:16" ht="11.25">
      <c r="A30" s="4"/>
      <c r="B30" t="s">
        <v>86</v>
      </c>
      <c r="C30" t="s">
        <v>87</v>
      </c>
      <c r="D30" s="1">
        <v>11809000</v>
      </c>
      <c r="E30" s="1">
        <v>18070110</v>
      </c>
      <c r="F30" s="1">
        <v>11809000</v>
      </c>
      <c r="G30" s="1">
        <f t="shared" si="1"/>
        <v>0</v>
      </c>
      <c r="H30" s="21">
        <f t="shared" si="4"/>
      </c>
      <c r="I30" s="6">
        <v>0.28</v>
      </c>
      <c r="J30" s="14">
        <f t="shared" si="2"/>
        <v>0.20286640081822446</v>
      </c>
      <c r="K30" s="14"/>
      <c r="L30" s="1">
        <v>4658128</v>
      </c>
      <c r="M30" s="1">
        <v>4658128</v>
      </c>
      <c r="N30" s="16"/>
      <c r="O30" s="7">
        <v>2.663</v>
      </c>
      <c r="P30">
        <f t="shared" si="3"/>
      </c>
    </row>
    <row r="31" spans="1:16" ht="11.25">
      <c r="A31" s="4"/>
      <c r="B31" t="s">
        <v>90</v>
      </c>
      <c r="C31" t="s">
        <v>91</v>
      </c>
      <c r="D31" s="1">
        <v>8637144</v>
      </c>
      <c r="E31" s="1">
        <v>10100162</v>
      </c>
      <c r="F31" s="1">
        <v>8637144</v>
      </c>
      <c r="G31" s="1">
        <f t="shared" si="1"/>
        <v>0</v>
      </c>
      <c r="H31" s="21">
        <f t="shared" si="4"/>
      </c>
      <c r="I31" s="6">
        <v>0.28</v>
      </c>
      <c r="J31" s="14">
        <f t="shared" si="2"/>
        <v>0.2429444925930151</v>
      </c>
      <c r="K31" s="14"/>
      <c r="L31" s="1">
        <v>954741</v>
      </c>
      <c r="M31" s="1">
        <v>954741</v>
      </c>
      <c r="N31" s="16"/>
      <c r="O31" s="7">
        <v>1.883</v>
      </c>
      <c r="P31">
        <f t="shared" si="3"/>
      </c>
    </row>
    <row r="32" spans="1:16" ht="11.25">
      <c r="A32" s="4"/>
      <c r="B32" t="s">
        <v>94</v>
      </c>
      <c r="C32" t="s">
        <v>95</v>
      </c>
      <c r="D32" s="1">
        <v>495713</v>
      </c>
      <c r="E32" s="1">
        <v>986628</v>
      </c>
      <c r="F32" s="1">
        <v>495713</v>
      </c>
      <c r="G32" s="1">
        <f t="shared" si="1"/>
        <v>0</v>
      </c>
      <c r="H32" s="21">
        <f t="shared" si="4"/>
      </c>
      <c r="I32" s="6">
        <v>0.28</v>
      </c>
      <c r="J32" s="14">
        <f t="shared" si="2"/>
        <v>0.140680823978237</v>
      </c>
      <c r="K32" s="14"/>
      <c r="L32" s="1">
        <v>0</v>
      </c>
      <c r="M32" s="1">
        <v>0</v>
      </c>
      <c r="N32" s="16"/>
      <c r="O32" s="7">
        <v>1.493</v>
      </c>
      <c r="P32">
        <f t="shared" si="3"/>
      </c>
    </row>
    <row r="33" spans="1:16" ht="11.25">
      <c r="A33" s="4"/>
      <c r="B33" t="s">
        <v>98</v>
      </c>
      <c r="C33" t="s">
        <v>99</v>
      </c>
      <c r="D33" s="1">
        <v>5780000</v>
      </c>
      <c r="E33" s="1">
        <v>7651814</v>
      </c>
      <c r="F33" s="1">
        <v>5780000</v>
      </c>
      <c r="G33" s="1">
        <f t="shared" si="1"/>
        <v>0</v>
      </c>
      <c r="H33" s="21">
        <f t="shared" si="4"/>
      </c>
      <c r="I33" s="6">
        <v>0.28</v>
      </c>
      <c r="J33" s="14">
        <f t="shared" si="2"/>
        <v>0.21150540250978397</v>
      </c>
      <c r="K33" s="14"/>
      <c r="L33" s="1">
        <v>0</v>
      </c>
      <c r="M33" s="1">
        <v>0</v>
      </c>
      <c r="N33" s="16"/>
      <c r="O33" s="7">
        <v>0.944</v>
      </c>
      <c r="P33">
        <f t="shared" si="3"/>
      </c>
    </row>
    <row r="34" spans="1:16" ht="11.25">
      <c r="A34" s="4"/>
      <c r="B34" t="s">
        <v>102</v>
      </c>
      <c r="C34" t="s">
        <v>103</v>
      </c>
      <c r="D34" s="1">
        <v>375000</v>
      </c>
      <c r="E34" s="1">
        <v>1122712</v>
      </c>
      <c r="F34" s="1">
        <v>375000</v>
      </c>
      <c r="G34" s="1">
        <f t="shared" si="1"/>
        <v>0</v>
      </c>
      <c r="H34" s="21">
        <f t="shared" si="4"/>
      </c>
      <c r="I34" s="6">
        <v>0.28</v>
      </c>
      <c r="J34" s="14">
        <f t="shared" si="2"/>
        <v>0.16346491440467345</v>
      </c>
      <c r="K34" s="14"/>
      <c r="L34" s="1">
        <v>673823</v>
      </c>
      <c r="M34" s="1">
        <v>673823</v>
      </c>
      <c r="N34" s="16"/>
      <c r="O34" s="7">
        <v>6.429</v>
      </c>
      <c r="P34">
        <f t="shared" si="3"/>
      </c>
    </row>
    <row r="35" spans="1:16" ht="11.25">
      <c r="A35" s="4"/>
      <c r="B35" t="s">
        <v>106</v>
      </c>
      <c r="C35" t="s">
        <v>107</v>
      </c>
      <c r="D35" s="1">
        <v>628000</v>
      </c>
      <c r="E35" s="1">
        <v>4658097</v>
      </c>
      <c r="F35" s="1">
        <v>628000</v>
      </c>
      <c r="G35" s="1">
        <f t="shared" si="1"/>
        <v>0</v>
      </c>
      <c r="H35" s="21">
        <f t="shared" si="4"/>
      </c>
      <c r="I35" s="6">
        <v>0.28</v>
      </c>
      <c r="J35" s="14">
        <f t="shared" si="2"/>
        <v>0.11115239139504314</v>
      </c>
      <c r="K35" s="14"/>
      <c r="L35" s="1">
        <v>3026497</v>
      </c>
      <c r="M35" s="1">
        <v>2422575</v>
      </c>
      <c r="N35" s="16"/>
      <c r="O35" s="7">
        <v>7.539</v>
      </c>
      <c r="P35">
        <f t="shared" si="3"/>
      </c>
    </row>
    <row r="36" spans="1:16" ht="11.25">
      <c r="A36" s="4"/>
      <c r="B36" t="s">
        <v>32</v>
      </c>
      <c r="C36" t="s">
        <v>110</v>
      </c>
      <c r="D36" s="1">
        <v>45200000</v>
      </c>
      <c r="E36" s="1">
        <v>54986164</v>
      </c>
      <c r="F36" s="1">
        <v>45200000</v>
      </c>
      <c r="G36" s="1">
        <f t="shared" si="1"/>
        <v>0</v>
      </c>
      <c r="H36" s="21">
        <f t="shared" si="4"/>
      </c>
      <c r="I36" s="6">
        <v>0.28</v>
      </c>
      <c r="J36" s="14">
        <f t="shared" si="2"/>
        <v>0.2376161051893941</v>
      </c>
      <c r="K36" s="14"/>
      <c r="L36" s="1">
        <v>9664004</v>
      </c>
      <c r="M36" s="1">
        <v>9664004</v>
      </c>
      <c r="N36" s="16"/>
      <c r="O36" s="7">
        <v>2.232</v>
      </c>
      <c r="P36">
        <f t="shared" si="3"/>
      </c>
    </row>
    <row r="37" spans="1:16" ht="11.25">
      <c r="A37" s="4"/>
      <c r="B37" t="s">
        <v>26</v>
      </c>
      <c r="C37" t="s">
        <v>113</v>
      </c>
      <c r="D37" s="1">
        <v>3350000</v>
      </c>
      <c r="E37" s="1">
        <v>3945741</v>
      </c>
      <c r="F37" s="1">
        <v>3350000</v>
      </c>
      <c r="G37" s="1">
        <f t="shared" si="1"/>
        <v>0</v>
      </c>
      <c r="H37" s="21">
        <f t="shared" si="4"/>
      </c>
      <c r="I37" s="6">
        <v>0.28</v>
      </c>
      <c r="J37" s="14">
        <f t="shared" si="2"/>
        <v>0.24353744381400472</v>
      </c>
      <c r="K37" s="14"/>
      <c r="L37" s="1">
        <v>629020</v>
      </c>
      <c r="M37" s="1">
        <v>629020</v>
      </c>
      <c r="N37" s="16"/>
      <c r="O37" s="7">
        <v>2.156</v>
      </c>
      <c r="P37">
        <f t="shared" si="3"/>
      </c>
    </row>
    <row r="38" spans="1:16" ht="11.25">
      <c r="A38" s="4"/>
      <c r="B38" t="s">
        <v>36</v>
      </c>
      <c r="C38" t="s">
        <v>116</v>
      </c>
      <c r="D38" s="1">
        <v>2552000</v>
      </c>
      <c r="E38" s="1">
        <v>3425393</v>
      </c>
      <c r="F38" s="1">
        <v>2552000</v>
      </c>
      <c r="G38" s="1">
        <f t="shared" si="1"/>
        <v>0</v>
      </c>
      <c r="H38" s="21">
        <f t="shared" si="4"/>
      </c>
      <c r="I38" s="6">
        <v>0.28</v>
      </c>
      <c r="J38" s="14">
        <f t="shared" si="2"/>
        <v>0.22067577929889481</v>
      </c>
      <c r="K38" s="14"/>
      <c r="L38" s="1">
        <v>696870</v>
      </c>
      <c r="M38" s="1">
        <v>696870</v>
      </c>
      <c r="N38" s="16"/>
      <c r="O38" s="7">
        <v>2.369</v>
      </c>
      <c r="P38">
        <f t="shared" si="3"/>
      </c>
    </row>
    <row r="39" spans="1:16" ht="11.25">
      <c r="A39" s="4"/>
      <c r="B39" t="s">
        <v>30</v>
      </c>
      <c r="C39" t="s">
        <v>119</v>
      </c>
      <c r="D39" s="1">
        <v>400000</v>
      </c>
      <c r="E39" s="1">
        <v>619163</v>
      </c>
      <c r="F39" s="1">
        <v>400000</v>
      </c>
      <c r="G39" s="1">
        <f t="shared" si="1"/>
        <v>0</v>
      </c>
      <c r="H39" s="21">
        <f t="shared" si="4"/>
      </c>
      <c r="I39" s="6">
        <v>0.3758</v>
      </c>
      <c r="J39" s="14">
        <f t="shared" si="2"/>
        <v>0.2453534781692829</v>
      </c>
      <c r="K39" s="14"/>
      <c r="L39" s="1">
        <v>12218</v>
      </c>
      <c r="M39" s="1">
        <v>12218</v>
      </c>
      <c r="N39" s="16"/>
      <c r="O39" s="7">
        <v>1.639</v>
      </c>
      <c r="P39">
        <f t="shared" si="3"/>
      </c>
    </row>
    <row r="40" spans="1:16" ht="11.25">
      <c r="A40" s="4"/>
      <c r="B40" t="s">
        <v>40</v>
      </c>
      <c r="C40" t="s">
        <v>122</v>
      </c>
      <c r="D40" s="1">
        <v>6552000</v>
      </c>
      <c r="E40" s="1">
        <v>7695313</v>
      </c>
      <c r="F40" s="1">
        <v>6552000</v>
      </c>
      <c r="G40" s="1">
        <f t="shared" si="1"/>
        <v>0</v>
      </c>
      <c r="H40" s="21">
        <f t="shared" si="4"/>
      </c>
      <c r="I40" s="6">
        <v>0.28</v>
      </c>
      <c r="J40" s="14">
        <f t="shared" si="2"/>
        <v>0.24197561042821197</v>
      </c>
      <c r="K40" s="14"/>
      <c r="L40" s="1">
        <v>723695</v>
      </c>
      <c r="M40" s="1">
        <v>723695</v>
      </c>
      <c r="N40" s="16"/>
      <c r="O40" s="7">
        <v>1.882</v>
      </c>
      <c r="P40">
        <f t="shared" si="3"/>
      </c>
    </row>
    <row r="41" spans="1:16" ht="11.25">
      <c r="A41" s="4"/>
      <c r="B41" t="s">
        <v>44</v>
      </c>
      <c r="C41" t="s">
        <v>125</v>
      </c>
      <c r="D41" s="1">
        <v>46700000</v>
      </c>
      <c r="E41" s="1">
        <v>57560630</v>
      </c>
      <c r="F41" s="1">
        <v>46700000</v>
      </c>
      <c r="G41" s="1">
        <f t="shared" si="1"/>
        <v>0</v>
      </c>
      <c r="H41" s="21">
        <f t="shared" si="4"/>
      </c>
      <c r="I41" s="6">
        <v>0.28</v>
      </c>
      <c r="J41" s="14">
        <f t="shared" si="2"/>
        <v>0.23886311985818828</v>
      </c>
      <c r="K41" s="14"/>
      <c r="L41" s="1">
        <v>16362730</v>
      </c>
      <c r="M41" s="1">
        <v>16362730</v>
      </c>
      <c r="N41" s="16"/>
      <c r="O41" s="7">
        <v>2.826</v>
      </c>
      <c r="P41">
        <f t="shared" si="3"/>
      </c>
    </row>
    <row r="42" spans="1:16" ht="11.25">
      <c r="A42" s="4"/>
      <c r="B42" t="s">
        <v>47</v>
      </c>
      <c r="C42" t="s">
        <v>128</v>
      </c>
      <c r="D42" s="1">
        <v>12200000</v>
      </c>
      <c r="E42" s="1">
        <v>15083609</v>
      </c>
      <c r="F42" s="1">
        <v>12200000</v>
      </c>
      <c r="G42" s="1">
        <f t="shared" si="1"/>
        <v>0</v>
      </c>
      <c r="H42" s="21">
        <f t="shared" si="4"/>
      </c>
      <c r="I42" s="6">
        <v>0.28</v>
      </c>
      <c r="J42" s="14">
        <f t="shared" si="2"/>
        <v>0.2312790753596199</v>
      </c>
      <c r="K42" s="14"/>
      <c r="L42" s="1">
        <v>1488542</v>
      </c>
      <c r="M42" s="1">
        <v>1488542</v>
      </c>
      <c r="N42" s="16"/>
      <c r="O42" s="7">
        <v>1.9</v>
      </c>
      <c r="P42">
        <f t="shared" si="3"/>
      </c>
    </row>
    <row r="43" spans="1:16" ht="11.25">
      <c r="A43" s="4"/>
      <c r="B43" t="s">
        <v>51</v>
      </c>
      <c r="C43" t="s">
        <v>131</v>
      </c>
      <c r="D43" s="1">
        <v>26300000</v>
      </c>
      <c r="E43" s="1">
        <v>28475225</v>
      </c>
      <c r="F43" s="1">
        <v>26300000</v>
      </c>
      <c r="G43" s="1">
        <f t="shared" si="1"/>
        <v>0</v>
      </c>
      <c r="H43" s="21">
        <f t="shared" si="4"/>
      </c>
      <c r="I43" s="6">
        <v>0.28</v>
      </c>
      <c r="J43" s="14">
        <f t="shared" si="2"/>
        <v>0.2626648911355346</v>
      </c>
      <c r="K43" s="14"/>
      <c r="L43" s="1">
        <v>6659426</v>
      </c>
      <c r="M43" s="1">
        <v>6659426</v>
      </c>
      <c r="N43" s="16"/>
      <c r="O43" s="7">
        <v>2.525</v>
      </c>
      <c r="P43">
        <f t="shared" si="3"/>
      </c>
    </row>
    <row r="44" spans="1:16" ht="11.25">
      <c r="A44" s="4"/>
      <c r="B44" t="s">
        <v>55</v>
      </c>
      <c r="C44" t="s">
        <v>134</v>
      </c>
      <c r="D44" s="1">
        <v>4528629</v>
      </c>
      <c r="E44" s="1">
        <v>5926779</v>
      </c>
      <c r="F44" s="1">
        <v>4528629</v>
      </c>
      <c r="G44" s="1">
        <f t="shared" si="1"/>
        <v>0</v>
      </c>
      <c r="H44" s="21">
        <f t="shared" si="4"/>
      </c>
      <c r="I44" s="6">
        <v>0.28</v>
      </c>
      <c r="J44" s="14">
        <f t="shared" si="2"/>
        <v>0.21394692125351733</v>
      </c>
      <c r="K44" s="14"/>
      <c r="L44" s="1">
        <v>0</v>
      </c>
      <c r="M44" s="1">
        <v>0</v>
      </c>
      <c r="N44" s="16"/>
      <c r="O44" s="7">
        <v>1.338</v>
      </c>
      <c r="P44">
        <f t="shared" si="3"/>
      </c>
    </row>
    <row r="45" spans="1:16" ht="11.25">
      <c r="A45" s="4"/>
      <c r="B45" t="s">
        <v>58</v>
      </c>
      <c r="C45" t="s">
        <v>137</v>
      </c>
      <c r="D45" s="1">
        <v>1300000</v>
      </c>
      <c r="E45" s="1">
        <v>1460121</v>
      </c>
      <c r="F45" s="1">
        <v>1300000</v>
      </c>
      <c r="G45" s="1">
        <f t="shared" si="1"/>
        <v>0</v>
      </c>
      <c r="H45" s="21">
        <f t="shared" si="4"/>
      </c>
      <c r="I45" s="6">
        <v>0.28</v>
      </c>
      <c r="J45" s="14">
        <f t="shared" si="2"/>
        <v>0.24929440779223094</v>
      </c>
      <c r="K45" s="14"/>
      <c r="L45" s="1">
        <v>0</v>
      </c>
      <c r="M45" s="1">
        <v>0</v>
      </c>
      <c r="N45" s="16"/>
      <c r="O45" s="7">
        <v>1.064</v>
      </c>
      <c r="P45">
        <f t="shared" si="3"/>
      </c>
    </row>
    <row r="46" spans="1:16" ht="11.25">
      <c r="A46" s="4"/>
      <c r="B46" t="s">
        <v>33</v>
      </c>
      <c r="C46" t="s">
        <v>140</v>
      </c>
      <c r="D46" s="1">
        <v>0</v>
      </c>
      <c r="E46" s="1">
        <v>211186</v>
      </c>
      <c r="F46" s="1">
        <v>0</v>
      </c>
      <c r="G46" s="1">
        <f t="shared" si="1"/>
        <v>0</v>
      </c>
      <c r="H46" s="21">
        <f t="shared" si="4"/>
      </c>
      <c r="I46" s="6">
        <v>0.3761</v>
      </c>
      <c r="J46" s="14">
        <f t="shared" si="2"/>
        <v>0</v>
      </c>
      <c r="K46" s="14"/>
      <c r="L46" s="1">
        <v>50486</v>
      </c>
      <c r="M46" s="1">
        <v>0</v>
      </c>
      <c r="N46" s="16"/>
      <c r="O46" s="7">
        <v>3.222</v>
      </c>
      <c r="P46">
        <f t="shared" si="3"/>
      </c>
    </row>
    <row r="47" spans="1:16" ht="11.25">
      <c r="A47" s="4"/>
      <c r="B47" t="s">
        <v>143</v>
      </c>
      <c r="C47" t="s">
        <v>144</v>
      </c>
      <c r="D47" s="1">
        <v>15281091</v>
      </c>
      <c r="E47" s="1">
        <v>16681776</v>
      </c>
      <c r="F47" s="1">
        <v>15281091</v>
      </c>
      <c r="G47" s="1">
        <f t="shared" si="1"/>
        <v>0</v>
      </c>
      <c r="H47" s="21">
        <f t="shared" si="4"/>
      </c>
      <c r="I47" s="6">
        <v>0.28</v>
      </c>
      <c r="J47" s="14">
        <f t="shared" si="2"/>
        <v>0.2591863728922578</v>
      </c>
      <c r="K47" s="14"/>
      <c r="L47" s="1">
        <v>2161254</v>
      </c>
      <c r="M47" s="1">
        <v>2161254</v>
      </c>
      <c r="N47" s="16"/>
      <c r="O47" s="7">
        <v>2.025</v>
      </c>
      <c r="P47">
        <f t="shared" si="3"/>
      </c>
    </row>
    <row r="48" spans="1:16" ht="11.25">
      <c r="A48" s="4"/>
      <c r="B48" t="s">
        <v>147</v>
      </c>
      <c r="C48" t="s">
        <v>148</v>
      </c>
      <c r="D48" s="1">
        <v>1110000</v>
      </c>
      <c r="E48" s="1">
        <v>1920572</v>
      </c>
      <c r="F48" s="1">
        <v>1110000</v>
      </c>
      <c r="G48" s="1">
        <f t="shared" si="1"/>
        <v>0</v>
      </c>
      <c r="H48" s="21">
        <f t="shared" si="4"/>
      </c>
      <c r="I48" s="6">
        <v>0.3519</v>
      </c>
      <c r="J48" s="14">
        <f t="shared" si="2"/>
        <v>0.22363582444859142</v>
      </c>
      <c r="K48" s="14"/>
      <c r="L48" s="1">
        <v>303278</v>
      </c>
      <c r="M48" s="1">
        <v>303278</v>
      </c>
      <c r="N48" s="16"/>
      <c r="O48" s="7">
        <v>2.382</v>
      </c>
      <c r="P48">
        <f t="shared" si="3"/>
      </c>
    </row>
    <row r="49" spans="1:16" ht="11.25">
      <c r="A49" s="4"/>
      <c r="B49" t="s">
        <v>62</v>
      </c>
      <c r="C49" t="s">
        <v>151</v>
      </c>
      <c r="D49" s="1">
        <v>2050000</v>
      </c>
      <c r="E49" s="1">
        <v>3071313</v>
      </c>
      <c r="F49" s="1">
        <v>2050000</v>
      </c>
      <c r="G49" s="1">
        <f t="shared" si="1"/>
        <v>0</v>
      </c>
      <c r="H49" s="21">
        <f t="shared" si="4"/>
      </c>
      <c r="I49" s="6">
        <v>0.28</v>
      </c>
      <c r="J49" s="14">
        <f t="shared" si="2"/>
        <v>0.20275887887221689</v>
      </c>
      <c r="K49" s="14"/>
      <c r="L49" s="1">
        <v>630959</v>
      </c>
      <c r="M49" s="1">
        <v>630959</v>
      </c>
      <c r="N49" s="16"/>
      <c r="O49" s="7">
        <v>2.377</v>
      </c>
      <c r="P49">
        <f t="shared" si="3"/>
      </c>
    </row>
    <row r="50" spans="1:16" ht="11.25">
      <c r="A50" s="4"/>
      <c r="B50" t="s">
        <v>154</v>
      </c>
      <c r="C50" t="s">
        <v>155</v>
      </c>
      <c r="D50" s="1">
        <v>2105947</v>
      </c>
      <c r="E50" s="1">
        <v>2380487</v>
      </c>
      <c r="F50" s="1">
        <v>2105947</v>
      </c>
      <c r="G50" s="1">
        <f t="shared" si="1"/>
        <v>0</v>
      </c>
      <c r="H50" s="21">
        <f t="shared" si="4"/>
      </c>
      <c r="I50" s="6">
        <v>0.2824</v>
      </c>
      <c r="J50" s="14">
        <f t="shared" si="2"/>
        <v>0.24983099374203682</v>
      </c>
      <c r="K50" s="14"/>
      <c r="L50" s="1">
        <v>0</v>
      </c>
      <c r="M50" s="1">
        <v>0</v>
      </c>
      <c r="N50" s="16"/>
      <c r="O50" s="7">
        <v>1.09</v>
      </c>
      <c r="P50">
        <f t="shared" si="3"/>
      </c>
    </row>
    <row r="51" spans="1:16" ht="11.25">
      <c r="A51" s="4"/>
      <c r="B51" t="s">
        <v>66</v>
      </c>
      <c r="C51" t="s">
        <v>158</v>
      </c>
      <c r="D51" s="1">
        <v>3950000</v>
      </c>
      <c r="E51" s="1">
        <v>5723552</v>
      </c>
      <c r="F51" s="1">
        <v>3950000</v>
      </c>
      <c r="G51" s="1">
        <f t="shared" si="1"/>
        <v>0</v>
      </c>
      <c r="H51" s="21">
        <f t="shared" si="4"/>
      </c>
      <c r="I51" s="6">
        <v>0.28</v>
      </c>
      <c r="J51" s="14">
        <f t="shared" si="2"/>
        <v>0.2050893800889736</v>
      </c>
      <c r="K51" s="14"/>
      <c r="L51" s="1">
        <v>905609</v>
      </c>
      <c r="M51" s="1">
        <v>905609</v>
      </c>
      <c r="N51" s="16"/>
      <c r="O51" s="7">
        <v>2.15</v>
      </c>
      <c r="P51">
        <f t="shared" si="3"/>
      </c>
    </row>
    <row r="52" spans="1:16" ht="11.25">
      <c r="A52" s="4"/>
      <c r="B52" t="s">
        <v>161</v>
      </c>
      <c r="C52" t="s">
        <v>162</v>
      </c>
      <c r="D52" s="1">
        <v>7579433</v>
      </c>
      <c r="E52" s="1">
        <v>9875981</v>
      </c>
      <c r="F52" s="1">
        <v>7579433</v>
      </c>
      <c r="G52" s="1">
        <f t="shared" si="1"/>
        <v>0</v>
      </c>
      <c r="H52" s="21">
        <f t="shared" si="4"/>
      </c>
      <c r="I52" s="6">
        <v>0.28</v>
      </c>
      <c r="J52" s="14">
        <f t="shared" si="2"/>
        <v>0.232609322507006</v>
      </c>
      <c r="K52" s="14"/>
      <c r="L52" s="1">
        <v>3692794</v>
      </c>
      <c r="M52" s="1">
        <v>3692794</v>
      </c>
      <c r="N52" s="16"/>
      <c r="O52" s="7">
        <v>3.483</v>
      </c>
      <c r="P52">
        <f t="shared" si="3"/>
      </c>
    </row>
    <row r="53" spans="1:16" ht="11.25">
      <c r="A53" s="4"/>
      <c r="B53" t="s">
        <v>37</v>
      </c>
      <c r="C53" t="s">
        <v>165</v>
      </c>
      <c r="D53" s="1">
        <v>882650</v>
      </c>
      <c r="E53" s="1">
        <v>1400371</v>
      </c>
      <c r="F53" s="1">
        <v>882650</v>
      </c>
      <c r="G53" s="1">
        <f t="shared" si="1"/>
        <v>0</v>
      </c>
      <c r="H53" s="21">
        <f t="shared" si="4"/>
      </c>
      <c r="I53" s="6">
        <v>0.3751</v>
      </c>
      <c r="J53" s="14">
        <f t="shared" si="2"/>
        <v>0.2364245010786427</v>
      </c>
      <c r="K53" s="14"/>
      <c r="L53" s="1">
        <v>0</v>
      </c>
      <c r="M53" s="1">
        <v>0</v>
      </c>
      <c r="N53" s="16"/>
      <c r="O53" s="7">
        <v>1.365</v>
      </c>
      <c r="P53">
        <f t="shared" si="3"/>
      </c>
    </row>
    <row r="54" spans="1:16" ht="11.25">
      <c r="A54" s="4"/>
      <c r="B54" t="s">
        <v>168</v>
      </c>
      <c r="C54" t="s">
        <v>169</v>
      </c>
      <c r="D54" s="1">
        <v>210000</v>
      </c>
      <c r="E54" s="1">
        <v>1503966</v>
      </c>
      <c r="F54" s="1">
        <v>210000</v>
      </c>
      <c r="G54" s="1">
        <f t="shared" si="1"/>
        <v>0</v>
      </c>
      <c r="H54" s="21">
        <f t="shared" si="4"/>
      </c>
      <c r="I54" s="6">
        <v>0.2801</v>
      </c>
      <c r="J54" s="14">
        <f t="shared" si="2"/>
        <v>0.12908132208763567</v>
      </c>
      <c r="K54" s="14"/>
      <c r="L54" s="1">
        <v>1011722</v>
      </c>
      <c r="M54" s="1">
        <v>949330</v>
      </c>
      <c r="N54" s="16"/>
      <c r="O54" s="7">
        <v>8.568</v>
      </c>
      <c r="P54">
        <f t="shared" si="3"/>
      </c>
    </row>
    <row r="55" spans="1:16" ht="11.25">
      <c r="A55" s="4"/>
      <c r="B55" t="s">
        <v>41</v>
      </c>
      <c r="C55" t="s">
        <v>172</v>
      </c>
      <c r="D55" s="1">
        <v>98396</v>
      </c>
      <c r="E55" s="1">
        <v>250503</v>
      </c>
      <c r="F55" s="1">
        <v>98396</v>
      </c>
      <c r="G55" s="1">
        <f t="shared" si="1"/>
        <v>0</v>
      </c>
      <c r="H55" s="21">
        <f t="shared" si="4"/>
      </c>
      <c r="I55" s="6">
        <v>0.3773</v>
      </c>
      <c r="J55" s="14">
        <f t="shared" si="2"/>
        <v>0.15938050342884483</v>
      </c>
      <c r="K55" s="14"/>
      <c r="L55" s="1">
        <v>12851</v>
      </c>
      <c r="M55" s="1">
        <v>12851</v>
      </c>
      <c r="N55" s="16"/>
      <c r="O55" s="7">
        <v>1.787</v>
      </c>
      <c r="P55">
        <f t="shared" si="3"/>
      </c>
    </row>
    <row r="56" spans="1:16" ht="11.25">
      <c r="A56" s="4"/>
      <c r="B56" t="s">
        <v>70</v>
      </c>
      <c r="C56" t="s">
        <v>175</v>
      </c>
      <c r="D56" s="1">
        <v>9077321</v>
      </c>
      <c r="E56" s="1">
        <v>13471431</v>
      </c>
      <c r="F56" s="1">
        <v>9077321</v>
      </c>
      <c r="G56" s="1">
        <f t="shared" si="1"/>
        <v>0</v>
      </c>
      <c r="H56" s="21">
        <f t="shared" si="4"/>
      </c>
      <c r="I56" s="6">
        <v>0.28</v>
      </c>
      <c r="J56" s="14">
        <f t="shared" si="2"/>
        <v>0.20465218833394822</v>
      </c>
      <c r="K56" s="14"/>
      <c r="L56" s="1">
        <v>2857521</v>
      </c>
      <c r="M56" s="1">
        <v>2857521</v>
      </c>
      <c r="N56" s="16"/>
      <c r="O56" s="7">
        <v>2.412</v>
      </c>
      <c r="P56">
        <f t="shared" si="3"/>
      </c>
    </row>
    <row r="57" spans="1:16" ht="11.25">
      <c r="A57" s="4"/>
      <c r="B57" t="s">
        <v>178</v>
      </c>
      <c r="C57" t="s">
        <v>179</v>
      </c>
      <c r="D57" s="1">
        <v>125000</v>
      </c>
      <c r="E57" s="1">
        <v>499017</v>
      </c>
      <c r="F57" s="1">
        <v>125000</v>
      </c>
      <c r="G57" s="1">
        <f t="shared" si="1"/>
        <v>0</v>
      </c>
      <c r="H57" s="21">
        <f t="shared" si="4"/>
      </c>
      <c r="I57" s="6">
        <v>0.32</v>
      </c>
      <c r="J57" s="14">
        <f t="shared" si="2"/>
        <v>0.14314465483153108</v>
      </c>
      <c r="K57" s="14"/>
      <c r="L57" s="1">
        <v>177725</v>
      </c>
      <c r="M57" s="1">
        <v>177725</v>
      </c>
      <c r="N57" s="16"/>
      <c r="O57" s="7">
        <v>3.943</v>
      </c>
      <c r="P57">
        <f t="shared" si="3"/>
      </c>
    </row>
    <row r="58" spans="1:16" ht="11.25">
      <c r="A58" s="4"/>
      <c r="B58" t="s">
        <v>74</v>
      </c>
      <c r="C58" t="s">
        <v>182</v>
      </c>
      <c r="D58" s="1">
        <v>800000</v>
      </c>
      <c r="E58" s="1">
        <v>996721</v>
      </c>
      <c r="F58" s="1">
        <v>800000</v>
      </c>
      <c r="G58" s="1">
        <f t="shared" si="1"/>
        <v>0</v>
      </c>
      <c r="H58" s="21">
        <f t="shared" si="4"/>
      </c>
      <c r="I58" s="6">
        <v>0.36000000000000004</v>
      </c>
      <c r="J58" s="14">
        <f t="shared" si="2"/>
        <v>0.29758499492357154</v>
      </c>
      <c r="K58" s="14"/>
      <c r="L58" s="1">
        <v>137935</v>
      </c>
      <c r="M58" s="1">
        <v>137935</v>
      </c>
      <c r="N58" s="16"/>
      <c r="O58" s="7">
        <v>2.272</v>
      </c>
      <c r="P58">
        <f t="shared" si="3"/>
      </c>
    </row>
    <row r="59" spans="1:16" ht="11.25">
      <c r="A59" s="4"/>
      <c r="B59" t="s">
        <v>45</v>
      </c>
      <c r="C59" t="s">
        <v>184</v>
      </c>
      <c r="D59" s="1">
        <v>18325</v>
      </c>
      <c r="E59" s="1">
        <v>164765</v>
      </c>
      <c r="F59" s="1">
        <v>18325</v>
      </c>
      <c r="G59" s="1">
        <f t="shared" si="1"/>
        <v>0</v>
      </c>
      <c r="H59" s="21">
        <f t="shared" si="4"/>
      </c>
      <c r="I59" s="6">
        <v>0.28</v>
      </c>
      <c r="J59" s="14">
        <f t="shared" si="2"/>
        <v>0.0918795399073384</v>
      </c>
      <c r="K59" s="14"/>
      <c r="L59" s="1">
        <v>108919</v>
      </c>
      <c r="M59" s="1">
        <v>71482</v>
      </c>
      <c r="N59" s="16"/>
      <c r="O59" s="7">
        <v>7.606</v>
      </c>
      <c r="P59">
        <f t="shared" si="3"/>
      </c>
    </row>
    <row r="60" spans="1:16" ht="11.25">
      <c r="A60" s="4"/>
      <c r="B60" t="s">
        <v>77</v>
      </c>
      <c r="C60" t="s">
        <v>186</v>
      </c>
      <c r="D60" s="1">
        <v>200000</v>
      </c>
      <c r="E60" s="1">
        <v>585204</v>
      </c>
      <c r="F60" s="1">
        <v>200000</v>
      </c>
      <c r="G60" s="1">
        <f t="shared" si="1"/>
        <v>0</v>
      </c>
      <c r="H60" s="21">
        <f t="shared" si="4"/>
      </c>
      <c r="I60" s="6">
        <v>0.28</v>
      </c>
      <c r="J60" s="14">
        <f t="shared" si="2"/>
        <v>0.14369457468184862</v>
      </c>
      <c r="K60" s="14"/>
      <c r="L60" s="1">
        <v>206086</v>
      </c>
      <c r="M60" s="1">
        <v>206086</v>
      </c>
      <c r="N60" s="16"/>
      <c r="O60" s="7">
        <v>3.281</v>
      </c>
      <c r="P60">
        <f t="shared" si="3"/>
      </c>
    </row>
    <row r="61" spans="1:16" ht="11.25">
      <c r="A61" s="4"/>
      <c r="B61" t="s">
        <v>48</v>
      </c>
      <c r="C61" t="s">
        <v>188</v>
      </c>
      <c r="D61" s="1">
        <v>0</v>
      </c>
      <c r="E61" s="1">
        <v>404808</v>
      </c>
      <c r="F61" s="1">
        <v>0</v>
      </c>
      <c r="G61" s="1">
        <f t="shared" si="1"/>
        <v>0</v>
      </c>
      <c r="H61" s="21">
        <f t="shared" si="4"/>
      </c>
      <c r="I61" s="6">
        <v>0.28</v>
      </c>
      <c r="J61" s="14">
        <f t="shared" si="2"/>
        <v>0</v>
      </c>
      <c r="K61" s="14"/>
      <c r="L61" s="1">
        <v>44152</v>
      </c>
      <c r="M61" s="1">
        <v>0</v>
      </c>
      <c r="N61" s="16"/>
      <c r="O61" s="7">
        <v>1.932</v>
      </c>
      <c r="P61">
        <f t="shared" si="3"/>
      </c>
    </row>
    <row r="62" spans="1:16" ht="11.25">
      <c r="A62" s="4"/>
      <c r="B62" t="s">
        <v>190</v>
      </c>
      <c r="C62" t="s">
        <v>191</v>
      </c>
      <c r="D62" s="1">
        <v>108835</v>
      </c>
      <c r="E62" s="1">
        <v>602351</v>
      </c>
      <c r="F62" s="1">
        <v>108835</v>
      </c>
      <c r="G62" s="1">
        <f t="shared" si="1"/>
        <v>0</v>
      </c>
      <c r="H62" s="21">
        <f t="shared" si="4"/>
      </c>
      <c r="I62" s="6">
        <v>0.28</v>
      </c>
      <c r="J62" s="14">
        <f t="shared" si="2"/>
        <v>0.13939071284297716</v>
      </c>
      <c r="K62" s="14"/>
      <c r="L62" s="1">
        <v>380404</v>
      </c>
      <c r="M62" s="1">
        <v>380404</v>
      </c>
      <c r="N62" s="16"/>
      <c r="O62" s="7">
        <v>7.207</v>
      </c>
      <c r="P62">
        <f t="shared" si="3"/>
      </c>
    </row>
    <row r="63" spans="1:16" ht="11.25">
      <c r="A63" s="4"/>
      <c r="B63" t="s">
        <v>81</v>
      </c>
      <c r="C63" t="s">
        <v>193</v>
      </c>
      <c r="D63" s="1">
        <v>499500</v>
      </c>
      <c r="E63" s="1">
        <v>1054876</v>
      </c>
      <c r="F63" s="1">
        <v>499500</v>
      </c>
      <c r="G63" s="1">
        <f t="shared" si="1"/>
        <v>0</v>
      </c>
      <c r="H63" s="21">
        <f t="shared" si="4"/>
      </c>
      <c r="I63" s="6">
        <v>0.28</v>
      </c>
      <c r="J63" s="14">
        <f t="shared" si="2"/>
        <v>0.15125564944972975</v>
      </c>
      <c r="K63" s="14"/>
      <c r="L63" s="1">
        <v>152985</v>
      </c>
      <c r="M63" s="1">
        <v>152985</v>
      </c>
      <c r="N63" s="16"/>
      <c r="O63" s="7">
        <v>2.088</v>
      </c>
      <c r="P63">
        <f t="shared" si="3"/>
      </c>
    </row>
    <row r="64" spans="1:16" ht="11.25">
      <c r="A64" s="4"/>
      <c r="B64" t="s">
        <v>195</v>
      </c>
      <c r="C64" t="s">
        <v>196</v>
      </c>
      <c r="D64" s="1">
        <v>22200000</v>
      </c>
      <c r="E64" s="1">
        <v>33560464</v>
      </c>
      <c r="F64" s="1">
        <v>22200000</v>
      </c>
      <c r="G64" s="1">
        <f t="shared" si="1"/>
        <v>0</v>
      </c>
      <c r="H64" s="21">
        <f t="shared" si="4"/>
      </c>
      <c r="I64" s="6">
        <v>0.28</v>
      </c>
      <c r="J64" s="14">
        <f t="shared" si="2"/>
        <v>0.21555574306908631</v>
      </c>
      <c r="K64" s="14"/>
      <c r="L64" s="1">
        <v>15798937</v>
      </c>
      <c r="M64" s="1">
        <v>15798937</v>
      </c>
      <c r="N64" s="16"/>
      <c r="O64" s="7">
        <v>4.46</v>
      </c>
      <c r="P64">
        <f t="shared" si="3"/>
      </c>
    </row>
    <row r="65" spans="1:16" ht="11.25">
      <c r="A65" s="4"/>
      <c r="B65" t="s">
        <v>85</v>
      </c>
      <c r="C65" t="s">
        <v>198</v>
      </c>
      <c r="D65" s="1">
        <v>2050000</v>
      </c>
      <c r="E65" s="1">
        <v>6838148</v>
      </c>
      <c r="F65" s="1">
        <v>2050000</v>
      </c>
      <c r="G65" s="1">
        <f t="shared" si="1"/>
        <v>0</v>
      </c>
      <c r="H65" s="21">
        <f t="shared" si="4"/>
      </c>
      <c r="I65" s="6">
        <v>0.35700000000000004</v>
      </c>
      <c r="J65" s="14">
        <f t="shared" si="2"/>
        <v>0.1564950293355592</v>
      </c>
      <c r="K65" s="14"/>
      <c r="L65" s="1">
        <v>1687171</v>
      </c>
      <c r="M65" s="1">
        <v>1687171</v>
      </c>
      <c r="N65" s="16"/>
      <c r="O65" s="7">
        <v>3.188</v>
      </c>
      <c r="P65">
        <f t="shared" si="3"/>
      </c>
    </row>
    <row r="66" spans="1:16" ht="11.25">
      <c r="A66" s="4"/>
      <c r="B66" t="s">
        <v>52</v>
      </c>
      <c r="C66" t="s">
        <v>200</v>
      </c>
      <c r="D66" s="1">
        <v>0</v>
      </c>
      <c r="E66" s="1">
        <v>124347</v>
      </c>
      <c r="F66" s="1">
        <v>0</v>
      </c>
      <c r="G66" s="1">
        <f t="shared" si="1"/>
        <v>0</v>
      </c>
      <c r="H66" s="21">
        <f t="shared" si="4"/>
      </c>
      <c r="I66" s="6">
        <v>0.28</v>
      </c>
      <c r="J66" s="14">
        <f t="shared" si="2"/>
        <v>0</v>
      </c>
      <c r="K66" s="14"/>
      <c r="L66" s="1">
        <v>0</v>
      </c>
      <c r="M66" s="1">
        <v>0</v>
      </c>
      <c r="N66" s="16"/>
      <c r="O66" s="7">
        <v>1.472</v>
      </c>
      <c r="P66">
        <f t="shared" si="3"/>
      </c>
    </row>
    <row r="67" spans="1:16" ht="11.25">
      <c r="A67" s="4"/>
      <c r="B67" t="s">
        <v>88</v>
      </c>
      <c r="C67" t="s">
        <v>202</v>
      </c>
      <c r="D67" s="1">
        <v>75000</v>
      </c>
      <c r="E67" s="1">
        <v>565661</v>
      </c>
      <c r="F67" s="1">
        <v>75000</v>
      </c>
      <c r="G67" s="1">
        <f t="shared" si="1"/>
        <v>0</v>
      </c>
      <c r="H67" s="21">
        <f t="shared" si="4"/>
      </c>
      <c r="I67" s="6">
        <v>0.379</v>
      </c>
      <c r="J67" s="14">
        <f t="shared" si="2"/>
        <v>0.10007055367967797</v>
      </c>
      <c r="K67" s="14"/>
      <c r="L67" s="1">
        <v>164960</v>
      </c>
      <c r="M67" s="1">
        <v>117912</v>
      </c>
      <c r="N67" s="16"/>
      <c r="O67" s="7">
        <v>3.992</v>
      </c>
      <c r="P67">
        <f t="shared" si="3"/>
      </c>
    </row>
    <row r="68" spans="1:16" ht="11.25">
      <c r="A68" s="4"/>
      <c r="B68" t="s">
        <v>204</v>
      </c>
      <c r="C68" t="s">
        <v>205</v>
      </c>
      <c r="D68" s="1">
        <v>1070000</v>
      </c>
      <c r="E68" s="1">
        <v>1132154</v>
      </c>
      <c r="F68" s="1">
        <v>1070000</v>
      </c>
      <c r="G68" s="1">
        <f t="shared" si="1"/>
        <v>0</v>
      </c>
      <c r="H68" s="21">
        <f t="shared" si="4"/>
      </c>
      <c r="I68" s="6">
        <v>0.28</v>
      </c>
      <c r="J68" s="14">
        <f t="shared" si="2"/>
        <v>0.26462831028287676</v>
      </c>
      <c r="K68" s="14"/>
      <c r="L68" s="1">
        <v>0</v>
      </c>
      <c r="M68" s="1">
        <v>0</v>
      </c>
      <c r="N68" s="16"/>
      <c r="O68" s="7">
        <v>0.902</v>
      </c>
      <c r="P68">
        <f t="shared" si="3"/>
      </c>
    </row>
    <row r="69" spans="1:16" ht="11.25">
      <c r="A69" s="4"/>
      <c r="B69" t="s">
        <v>207</v>
      </c>
      <c r="C69" t="s">
        <v>208</v>
      </c>
      <c r="D69" s="1">
        <v>1445694</v>
      </c>
      <c r="E69" s="1">
        <v>7420549</v>
      </c>
      <c r="F69" s="1">
        <v>1445694</v>
      </c>
      <c r="G69" s="1">
        <f t="shared" si="1"/>
        <v>0</v>
      </c>
      <c r="H69" s="21">
        <f t="shared" si="4"/>
      </c>
      <c r="I69" s="6">
        <v>0.3769</v>
      </c>
      <c r="J69" s="14">
        <f t="shared" si="2"/>
        <v>0.14817452400465714</v>
      </c>
      <c r="K69" s="14"/>
      <c r="L69" s="1">
        <v>2424978</v>
      </c>
      <c r="M69" s="1">
        <v>2424978</v>
      </c>
      <c r="N69" s="16"/>
      <c r="O69" s="7">
        <v>4.761</v>
      </c>
      <c r="P69">
        <f t="shared" si="3"/>
      </c>
    </row>
    <row r="70" spans="1:16" ht="11.25">
      <c r="A70" s="4"/>
      <c r="B70" t="s">
        <v>210</v>
      </c>
      <c r="C70" t="s">
        <v>211</v>
      </c>
      <c r="D70" s="1">
        <v>7742599</v>
      </c>
      <c r="E70" s="1">
        <v>9661830</v>
      </c>
      <c r="F70" s="1">
        <v>7742599</v>
      </c>
      <c r="G70" s="1">
        <f t="shared" si="1"/>
        <v>0</v>
      </c>
      <c r="H70" s="21">
        <f t="shared" si="4"/>
      </c>
      <c r="I70" s="6">
        <v>0.30670000000000003</v>
      </c>
      <c r="J70" s="14">
        <f t="shared" si="2"/>
        <v>0.24577695046383555</v>
      </c>
      <c r="K70" s="14"/>
      <c r="L70" s="1">
        <v>0</v>
      </c>
      <c r="M70" s="1">
        <v>0</v>
      </c>
      <c r="N70" s="16"/>
      <c r="O70" s="7">
        <v>1.346</v>
      </c>
      <c r="P70">
        <f t="shared" si="3"/>
      </c>
    </row>
    <row r="71" spans="1:16" ht="11.25">
      <c r="A71" s="4"/>
      <c r="B71" t="s">
        <v>213</v>
      </c>
      <c r="C71" t="s">
        <v>214</v>
      </c>
      <c r="D71" s="1">
        <v>1313000</v>
      </c>
      <c r="E71" s="1">
        <v>2307982</v>
      </c>
      <c r="F71" s="1">
        <v>1313000</v>
      </c>
      <c r="G71" s="1">
        <f t="shared" si="1"/>
        <v>0</v>
      </c>
      <c r="H71" s="21">
        <f t="shared" si="4"/>
      </c>
      <c r="I71" s="6">
        <v>0.28</v>
      </c>
      <c r="J71" s="14">
        <f t="shared" si="2"/>
        <v>0.18736493356821704</v>
      </c>
      <c r="K71" s="14"/>
      <c r="L71" s="1">
        <v>699464</v>
      </c>
      <c r="M71" s="1">
        <v>699464</v>
      </c>
      <c r="N71" s="16"/>
      <c r="O71" s="7">
        <v>2.941</v>
      </c>
      <c r="P71">
        <f t="shared" si="3"/>
      </c>
    </row>
    <row r="72" spans="1:16" ht="11.25">
      <c r="A72" s="4"/>
      <c r="B72" t="s">
        <v>216</v>
      </c>
      <c r="C72" t="s">
        <v>217</v>
      </c>
      <c r="D72" s="1">
        <v>524492</v>
      </c>
      <c r="E72" s="1">
        <v>903147</v>
      </c>
      <c r="F72" s="1">
        <v>524492</v>
      </c>
      <c r="G72" s="1">
        <f t="shared" si="1"/>
        <v>0</v>
      </c>
      <c r="H72" s="21">
        <f t="shared" si="4"/>
      </c>
      <c r="I72" s="6">
        <v>0.3079</v>
      </c>
      <c r="J72" s="14">
        <f t="shared" si="2"/>
        <v>0.18501008487242787</v>
      </c>
      <c r="K72" s="14"/>
      <c r="L72" s="1">
        <v>45571</v>
      </c>
      <c r="M72" s="1">
        <v>45571</v>
      </c>
      <c r="N72" s="16"/>
      <c r="O72" s="7">
        <v>1.738</v>
      </c>
      <c r="P72">
        <f t="shared" si="3"/>
      </c>
    </row>
    <row r="73" spans="1:16" ht="11.25">
      <c r="A73" s="4"/>
      <c r="B73" t="s">
        <v>219</v>
      </c>
      <c r="C73" t="s">
        <v>220</v>
      </c>
      <c r="D73" s="1">
        <v>803494</v>
      </c>
      <c r="E73" s="1">
        <v>1189227</v>
      </c>
      <c r="F73" s="1">
        <v>803494</v>
      </c>
      <c r="G73" s="1">
        <f t="shared" si="1"/>
        <v>0</v>
      </c>
      <c r="H73" s="21">
        <f t="shared" si="4"/>
      </c>
      <c r="I73" s="6">
        <v>0.28</v>
      </c>
      <c r="J73" s="14">
        <f t="shared" si="2"/>
        <v>0.2159544634608292</v>
      </c>
      <c r="K73" s="14"/>
      <c r="L73" s="1">
        <v>497155</v>
      </c>
      <c r="M73" s="1">
        <v>497155</v>
      </c>
      <c r="N73" s="16"/>
      <c r="O73" s="7">
        <v>3.855</v>
      </c>
      <c r="P73">
        <f t="shared" si="3"/>
      </c>
    </row>
    <row r="74" spans="1:16" ht="11.25">
      <c r="A74" s="4"/>
      <c r="B74" t="s">
        <v>222</v>
      </c>
      <c r="C74" t="s">
        <v>223</v>
      </c>
      <c r="D74" s="1">
        <v>1370000</v>
      </c>
      <c r="E74" s="1">
        <v>3967069</v>
      </c>
      <c r="F74" s="1">
        <v>1370000</v>
      </c>
      <c r="G74" s="1">
        <f t="shared" si="1"/>
        <v>0</v>
      </c>
      <c r="H74" s="21">
        <f t="shared" si="4"/>
      </c>
      <c r="I74" s="6">
        <v>0.28</v>
      </c>
      <c r="J74" s="14">
        <f t="shared" si="2"/>
        <v>0.13973668246602736</v>
      </c>
      <c r="K74" s="14"/>
      <c r="L74" s="1">
        <v>1217318</v>
      </c>
      <c r="M74" s="1">
        <v>1217318</v>
      </c>
      <c r="N74" s="16"/>
      <c r="O74" s="7">
        <v>2.971</v>
      </c>
      <c r="P74">
        <f t="shared" si="3"/>
      </c>
    </row>
    <row r="75" spans="1:16" ht="11.25">
      <c r="A75" s="4"/>
      <c r="B75" t="s">
        <v>225</v>
      </c>
      <c r="C75" t="s">
        <v>226</v>
      </c>
      <c r="D75" s="1">
        <v>16922264</v>
      </c>
      <c r="E75" s="1">
        <v>18765766</v>
      </c>
      <c r="F75" s="1">
        <v>16922264</v>
      </c>
      <c r="G75" s="1">
        <f aca="true" t="shared" si="5" ref="G75:G138">D75-F75</f>
        <v>0</v>
      </c>
      <c r="H75" s="21">
        <f t="shared" si="4"/>
      </c>
      <c r="I75" s="6">
        <v>0.28</v>
      </c>
      <c r="J75" s="14">
        <f t="shared" si="2"/>
        <v>0.25834243758625647</v>
      </c>
      <c r="K75" s="14"/>
      <c r="L75" s="1">
        <v>5067967</v>
      </c>
      <c r="M75" s="1">
        <v>5067967</v>
      </c>
      <c r="N75" s="16"/>
      <c r="O75" s="7">
        <v>2.74</v>
      </c>
      <c r="P75">
        <f t="shared" si="3"/>
      </c>
    </row>
    <row r="76" spans="1:16" ht="11.25">
      <c r="A76" s="4"/>
      <c r="B76" t="s">
        <v>228</v>
      </c>
      <c r="C76" t="s">
        <v>229</v>
      </c>
      <c r="D76" s="1">
        <v>3775000</v>
      </c>
      <c r="E76" s="1">
        <v>4927072</v>
      </c>
      <c r="F76" s="1">
        <v>3775000</v>
      </c>
      <c r="G76" s="1">
        <f t="shared" si="5"/>
        <v>0</v>
      </c>
      <c r="H76" s="21">
        <f aca="true" t="shared" si="6" ref="H76:H139">IF(AND(D76&gt;F76,E76&gt;F76),"*","")</f>
      </c>
      <c r="I76" s="6">
        <v>0.28</v>
      </c>
      <c r="J76" s="14">
        <f aca="true" t="shared" si="7" ref="J76:J139">_xlfn.IFERROR((F76+M76)/((E76+L76)/I76),0)</f>
        <v>0.23307312677741374</v>
      </c>
      <c r="K76" s="14"/>
      <c r="L76" s="1">
        <v>1947031</v>
      </c>
      <c r="M76" s="1">
        <v>1947031</v>
      </c>
      <c r="N76" s="16"/>
      <c r="O76" s="7">
        <v>3.669</v>
      </c>
      <c r="P76">
        <f aca="true" t="shared" si="8" ref="P76:P139">IF(F76&gt;E76,"larger","")</f>
      </c>
    </row>
    <row r="77" spans="1:16" ht="11.25">
      <c r="A77" s="4"/>
      <c r="B77" t="s">
        <v>231</v>
      </c>
      <c r="C77" t="s">
        <v>232</v>
      </c>
      <c r="D77" s="1">
        <v>260000</v>
      </c>
      <c r="E77" s="1">
        <v>508495</v>
      </c>
      <c r="F77" s="1">
        <v>260000</v>
      </c>
      <c r="G77" s="1">
        <f t="shared" si="5"/>
        <v>0</v>
      </c>
      <c r="H77" s="21">
        <f t="shared" si="6"/>
      </c>
      <c r="I77" s="6">
        <v>0.28</v>
      </c>
      <c r="J77" s="14">
        <f t="shared" si="7"/>
        <v>0.1882445717752092</v>
      </c>
      <c r="K77" s="14"/>
      <c r="L77" s="1">
        <v>249810</v>
      </c>
      <c r="M77" s="1">
        <v>249810</v>
      </c>
      <c r="N77" s="16"/>
      <c r="O77" s="7">
        <v>4.639</v>
      </c>
      <c r="P77">
        <f t="shared" si="8"/>
      </c>
    </row>
    <row r="78" spans="1:16" ht="11.25">
      <c r="A78" s="4"/>
      <c r="B78" t="s">
        <v>92</v>
      </c>
      <c r="C78" t="s">
        <v>234</v>
      </c>
      <c r="D78" s="1">
        <v>1130000</v>
      </c>
      <c r="E78" s="1">
        <v>1598465</v>
      </c>
      <c r="F78" s="1">
        <v>1130000</v>
      </c>
      <c r="G78" s="1">
        <f t="shared" si="5"/>
        <v>0</v>
      </c>
      <c r="H78" s="21">
        <f t="shared" si="6"/>
      </c>
      <c r="I78" s="6">
        <v>0.28</v>
      </c>
      <c r="J78" s="14">
        <f t="shared" si="7"/>
        <v>0.22258527389150617</v>
      </c>
      <c r="K78" s="14"/>
      <c r="L78" s="1">
        <v>686144</v>
      </c>
      <c r="M78" s="1">
        <v>686144</v>
      </c>
      <c r="N78" s="16"/>
      <c r="O78" s="7">
        <v>3.983</v>
      </c>
      <c r="P78">
        <f t="shared" si="8"/>
      </c>
    </row>
    <row r="79" spans="1:16" ht="11.25">
      <c r="A79" s="4"/>
      <c r="B79" t="s">
        <v>96</v>
      </c>
      <c r="C79" t="s">
        <v>236</v>
      </c>
      <c r="D79" s="1">
        <v>5300000</v>
      </c>
      <c r="E79" s="1">
        <v>6900028</v>
      </c>
      <c r="F79" s="1">
        <v>5300000</v>
      </c>
      <c r="G79" s="1">
        <f t="shared" si="5"/>
        <v>0</v>
      </c>
      <c r="H79" s="21">
        <f t="shared" si="6"/>
      </c>
      <c r="I79" s="6">
        <v>0.28</v>
      </c>
      <c r="J79" s="14">
        <f t="shared" si="7"/>
        <v>0.23449780420199334</v>
      </c>
      <c r="K79" s="14"/>
      <c r="L79" s="1">
        <v>2945823</v>
      </c>
      <c r="M79" s="1">
        <v>2945823</v>
      </c>
      <c r="N79" s="16"/>
      <c r="O79" s="7">
        <v>3.965</v>
      </c>
      <c r="P79">
        <f t="shared" si="8"/>
      </c>
    </row>
    <row r="80" spans="1:16" ht="11.25">
      <c r="A80" s="4"/>
      <c r="B80" t="s">
        <v>238</v>
      </c>
      <c r="C80" t="s">
        <v>239</v>
      </c>
      <c r="D80" s="1">
        <v>2820000</v>
      </c>
      <c r="E80" s="1">
        <v>3612904</v>
      </c>
      <c r="F80" s="1">
        <v>2820000</v>
      </c>
      <c r="G80" s="1">
        <f t="shared" si="5"/>
        <v>0</v>
      </c>
      <c r="H80" s="21">
        <f t="shared" si="6"/>
      </c>
      <c r="I80" s="6">
        <v>0.28</v>
      </c>
      <c r="J80" s="14">
        <f t="shared" si="7"/>
        <v>0.23687240035587884</v>
      </c>
      <c r="K80" s="14"/>
      <c r="L80" s="1">
        <v>1534916</v>
      </c>
      <c r="M80" s="1">
        <v>1534916</v>
      </c>
      <c r="N80" s="16"/>
      <c r="O80" s="7">
        <v>3.949</v>
      </c>
      <c r="P80">
        <f t="shared" si="8"/>
      </c>
    </row>
    <row r="81" spans="1:16" ht="11.25">
      <c r="A81" s="4"/>
      <c r="B81" t="s">
        <v>241</v>
      </c>
      <c r="C81" t="s">
        <v>242</v>
      </c>
      <c r="D81" s="1">
        <v>1792488</v>
      </c>
      <c r="E81" s="1">
        <v>2085358</v>
      </c>
      <c r="F81" s="1">
        <v>1792488</v>
      </c>
      <c r="G81" s="1">
        <f t="shared" si="5"/>
        <v>0</v>
      </c>
      <c r="H81" s="21">
        <f t="shared" si="6"/>
      </c>
      <c r="I81" s="6">
        <v>0.28</v>
      </c>
      <c r="J81" s="14">
        <f t="shared" si="7"/>
        <v>0.24067648816174492</v>
      </c>
      <c r="K81" s="14"/>
      <c r="L81" s="1">
        <v>0</v>
      </c>
      <c r="M81" s="1">
        <v>0</v>
      </c>
      <c r="N81" s="16"/>
      <c r="O81" s="7">
        <v>0.727</v>
      </c>
      <c r="P81">
        <f t="shared" si="8"/>
      </c>
    </row>
    <row r="82" spans="1:16" ht="11.25">
      <c r="A82" s="4"/>
      <c r="B82" t="s">
        <v>56</v>
      </c>
      <c r="C82" t="s">
        <v>244</v>
      </c>
      <c r="D82" s="1">
        <v>685000</v>
      </c>
      <c r="E82" s="1">
        <v>792511</v>
      </c>
      <c r="F82" s="1">
        <v>685000</v>
      </c>
      <c r="G82" s="1">
        <f t="shared" si="5"/>
        <v>0</v>
      </c>
      <c r="H82" s="21">
        <f t="shared" si="6"/>
      </c>
      <c r="I82" s="6">
        <v>0.28</v>
      </c>
      <c r="J82" s="14">
        <f t="shared" si="7"/>
        <v>0.2493933176485899</v>
      </c>
      <c r="K82" s="14"/>
      <c r="L82" s="1">
        <v>191035</v>
      </c>
      <c r="M82" s="1">
        <v>191035</v>
      </c>
      <c r="N82" s="16"/>
      <c r="O82" s="7">
        <v>2.572</v>
      </c>
      <c r="P82">
        <f t="shared" si="8"/>
      </c>
    </row>
    <row r="83" spans="1:16" ht="11.25">
      <c r="A83" s="4"/>
      <c r="B83" t="s">
        <v>246</v>
      </c>
      <c r="C83" t="s">
        <v>247</v>
      </c>
      <c r="D83" s="1">
        <v>2317041</v>
      </c>
      <c r="E83" s="1">
        <v>2762859</v>
      </c>
      <c r="F83" s="1">
        <v>2317041</v>
      </c>
      <c r="G83" s="1">
        <f t="shared" si="5"/>
        <v>0</v>
      </c>
      <c r="H83" s="21">
        <f t="shared" si="6"/>
      </c>
      <c r="I83" s="6">
        <v>0.28</v>
      </c>
      <c r="J83" s="14">
        <f t="shared" si="7"/>
        <v>0.24520850253545373</v>
      </c>
      <c r="K83" s="14"/>
      <c r="L83" s="1">
        <v>825059</v>
      </c>
      <c r="M83" s="1">
        <v>825059</v>
      </c>
      <c r="N83" s="16"/>
      <c r="O83" s="7">
        <v>2.921</v>
      </c>
      <c r="P83">
        <f t="shared" si="8"/>
      </c>
    </row>
    <row r="84" spans="1:16" ht="11.25">
      <c r="A84" s="4"/>
      <c r="B84" t="s">
        <v>100</v>
      </c>
      <c r="C84" t="s">
        <v>249</v>
      </c>
      <c r="D84" s="1">
        <v>3170610</v>
      </c>
      <c r="E84" s="1">
        <v>3503566</v>
      </c>
      <c r="F84" s="1">
        <v>3170610</v>
      </c>
      <c r="G84" s="1">
        <f t="shared" si="5"/>
        <v>0</v>
      </c>
      <c r="H84" s="21">
        <f t="shared" si="6"/>
      </c>
      <c r="I84" s="6">
        <v>0.28</v>
      </c>
      <c r="J84" s="14">
        <f t="shared" si="7"/>
        <v>0.2589268973667121</v>
      </c>
      <c r="K84" s="14"/>
      <c r="L84" s="1">
        <v>920447</v>
      </c>
      <c r="M84" s="1">
        <v>920447</v>
      </c>
      <c r="N84" s="16"/>
      <c r="O84" s="7">
        <v>2.69</v>
      </c>
      <c r="P84">
        <f t="shared" si="8"/>
      </c>
    </row>
    <row r="85" spans="1:16" ht="11.25">
      <c r="A85" s="4"/>
      <c r="B85" t="s">
        <v>251</v>
      </c>
      <c r="C85" t="s">
        <v>252</v>
      </c>
      <c r="D85" s="1">
        <v>150000</v>
      </c>
      <c r="E85" s="1">
        <v>448207</v>
      </c>
      <c r="F85" s="1">
        <v>150000</v>
      </c>
      <c r="G85" s="1">
        <f t="shared" si="5"/>
        <v>0</v>
      </c>
      <c r="H85" s="21">
        <f t="shared" si="6"/>
      </c>
      <c r="I85" s="6">
        <v>0.28</v>
      </c>
      <c r="J85" s="14">
        <f t="shared" si="7"/>
        <v>0.17963150037143266</v>
      </c>
      <c r="K85" s="14"/>
      <c r="L85" s="1">
        <v>383707</v>
      </c>
      <c r="M85" s="1">
        <v>383707</v>
      </c>
      <c r="N85" s="16"/>
      <c r="O85" s="7">
        <v>23.167</v>
      </c>
      <c r="P85">
        <f t="shared" si="8"/>
      </c>
    </row>
    <row r="86" spans="1:16" ht="11.25">
      <c r="A86" s="4"/>
      <c r="B86" t="s">
        <v>104</v>
      </c>
      <c r="C86" t="s">
        <v>254</v>
      </c>
      <c r="D86" s="1">
        <v>470000</v>
      </c>
      <c r="E86" s="1">
        <v>609620</v>
      </c>
      <c r="F86" s="1">
        <v>470000</v>
      </c>
      <c r="G86" s="1">
        <f t="shared" si="5"/>
        <v>0</v>
      </c>
      <c r="H86" s="21">
        <f t="shared" si="6"/>
      </c>
      <c r="I86" s="6">
        <v>0.28</v>
      </c>
      <c r="J86" s="14">
        <f t="shared" si="7"/>
        <v>0.228951573097384</v>
      </c>
      <c r="K86" s="14"/>
      <c r="L86" s="1">
        <v>156194</v>
      </c>
      <c r="M86" s="1">
        <v>156194</v>
      </c>
      <c r="N86" s="16"/>
      <c r="O86" s="7">
        <v>2.64</v>
      </c>
      <c r="P86">
        <f t="shared" si="8"/>
      </c>
    </row>
    <row r="87" spans="1:16" ht="11.25">
      <c r="A87" s="4"/>
      <c r="B87" t="s">
        <v>59</v>
      </c>
      <c r="C87" t="s">
        <v>256</v>
      </c>
      <c r="D87" s="1">
        <v>820000</v>
      </c>
      <c r="E87" s="1">
        <v>902841</v>
      </c>
      <c r="F87" s="1">
        <v>820000</v>
      </c>
      <c r="G87" s="1">
        <f t="shared" si="5"/>
        <v>0</v>
      </c>
      <c r="H87" s="21">
        <f t="shared" si="6"/>
      </c>
      <c r="I87" s="6">
        <v>0.374</v>
      </c>
      <c r="J87" s="14">
        <f t="shared" si="7"/>
        <v>0.34276524535625175</v>
      </c>
      <c r="K87" s="14"/>
      <c r="L87" s="1">
        <v>89084</v>
      </c>
      <c r="M87" s="1">
        <v>89084</v>
      </c>
      <c r="N87" s="16"/>
      <c r="O87" s="7">
        <v>2.049</v>
      </c>
      <c r="P87">
        <f t="shared" si="8"/>
      </c>
    </row>
    <row r="88" spans="1:16" ht="11.25">
      <c r="A88" s="4"/>
      <c r="B88" t="s">
        <v>63</v>
      </c>
      <c r="C88" t="s">
        <v>258</v>
      </c>
      <c r="D88" s="1">
        <v>80000</v>
      </c>
      <c r="E88" s="1">
        <v>172088</v>
      </c>
      <c r="F88" s="1">
        <v>80000</v>
      </c>
      <c r="G88" s="1">
        <f t="shared" si="5"/>
        <v>0</v>
      </c>
      <c r="H88" s="21">
        <f t="shared" si="6"/>
      </c>
      <c r="I88" s="6">
        <v>0.28</v>
      </c>
      <c r="J88" s="14">
        <f t="shared" si="7"/>
        <v>0.160952394143801</v>
      </c>
      <c r="K88" s="14"/>
      <c r="L88" s="1">
        <v>44503</v>
      </c>
      <c r="M88" s="1">
        <v>44503</v>
      </c>
      <c r="N88" s="16"/>
      <c r="O88" s="7">
        <v>2.663</v>
      </c>
      <c r="P88">
        <f t="shared" si="8"/>
      </c>
    </row>
    <row r="89" spans="1:16" ht="11.25">
      <c r="A89" s="4"/>
      <c r="B89" t="s">
        <v>260</v>
      </c>
      <c r="C89" t="s">
        <v>261</v>
      </c>
      <c r="D89" s="1">
        <v>435576</v>
      </c>
      <c r="E89" s="1">
        <v>433899</v>
      </c>
      <c r="F89" s="1">
        <v>433899</v>
      </c>
      <c r="G89" s="1">
        <f t="shared" si="5"/>
        <v>1677</v>
      </c>
      <c r="H89" s="21">
        <f t="shared" si="6"/>
      </c>
      <c r="I89" s="6">
        <v>0.28</v>
      </c>
      <c r="J89" s="14">
        <f t="shared" si="7"/>
        <v>0.28</v>
      </c>
      <c r="K89" s="14"/>
      <c r="L89" s="1">
        <v>173940</v>
      </c>
      <c r="M89" s="1">
        <v>173940</v>
      </c>
      <c r="N89" s="16"/>
      <c r="O89" s="7">
        <v>3.69</v>
      </c>
      <c r="P89">
        <f t="shared" si="8"/>
      </c>
    </row>
    <row r="90" spans="1:16" ht="11.25">
      <c r="A90" s="4"/>
      <c r="B90" t="s">
        <v>108</v>
      </c>
      <c r="C90" t="s">
        <v>263</v>
      </c>
      <c r="D90" s="1">
        <v>1817000</v>
      </c>
      <c r="E90" s="1">
        <v>2203345</v>
      </c>
      <c r="F90" s="1">
        <v>1817000</v>
      </c>
      <c r="G90" s="1">
        <f t="shared" si="5"/>
        <v>0</v>
      </c>
      <c r="H90" s="21">
        <f t="shared" si="6"/>
      </c>
      <c r="I90" s="6">
        <v>0.28</v>
      </c>
      <c r="J90" s="14">
        <f t="shared" si="7"/>
        <v>0.2309034672282371</v>
      </c>
      <c r="K90" s="14"/>
      <c r="L90" s="1">
        <v>0</v>
      </c>
      <c r="M90" s="1">
        <v>0</v>
      </c>
      <c r="N90" s="16"/>
      <c r="O90" s="7">
        <v>1.491</v>
      </c>
      <c r="P90">
        <f t="shared" si="8"/>
      </c>
    </row>
    <row r="91" spans="1:16" ht="11.25">
      <c r="A91" s="4"/>
      <c r="B91" t="s">
        <v>265</v>
      </c>
      <c r="C91" t="s">
        <v>266</v>
      </c>
      <c r="D91" s="1">
        <v>376400</v>
      </c>
      <c r="E91" s="1">
        <v>748910</v>
      </c>
      <c r="F91" s="1">
        <v>376400</v>
      </c>
      <c r="G91" s="1">
        <f t="shared" si="5"/>
        <v>0</v>
      </c>
      <c r="H91" s="21">
        <f t="shared" si="6"/>
      </c>
      <c r="I91" s="6">
        <v>0.28</v>
      </c>
      <c r="J91" s="14">
        <f t="shared" si="7"/>
        <v>0.1723900225634423</v>
      </c>
      <c r="K91" s="14"/>
      <c r="L91" s="1">
        <v>220357</v>
      </c>
      <c r="M91" s="1">
        <v>220357</v>
      </c>
      <c r="N91" s="16"/>
      <c r="O91" s="7">
        <v>2.879</v>
      </c>
      <c r="P91">
        <f t="shared" si="8"/>
      </c>
    </row>
    <row r="92" spans="1:16" ht="11.25">
      <c r="A92" s="4"/>
      <c r="B92" t="s">
        <v>268</v>
      </c>
      <c r="C92" t="s">
        <v>269</v>
      </c>
      <c r="D92" s="1">
        <v>7750000</v>
      </c>
      <c r="E92" s="1">
        <v>12896035</v>
      </c>
      <c r="F92" s="1">
        <v>7657917</v>
      </c>
      <c r="G92" s="1">
        <f t="shared" si="5"/>
        <v>92083</v>
      </c>
      <c r="H92" s="21" t="str">
        <f t="shared" si="6"/>
        <v>*</v>
      </c>
      <c r="I92" s="6">
        <v>0.28</v>
      </c>
      <c r="J92" s="14">
        <f t="shared" si="7"/>
        <v>0.18241538569119914</v>
      </c>
      <c r="K92" s="14"/>
      <c r="L92" s="1">
        <v>2133722</v>
      </c>
      <c r="M92" s="1">
        <v>2133722</v>
      </c>
      <c r="N92" s="16"/>
      <c r="O92" s="7">
        <v>2.183</v>
      </c>
      <c r="P92">
        <f t="shared" si="8"/>
      </c>
    </row>
    <row r="93" spans="1:16" ht="11.25">
      <c r="A93" s="4"/>
      <c r="B93" t="s">
        <v>271</v>
      </c>
      <c r="C93" t="s">
        <v>272</v>
      </c>
      <c r="D93" s="1">
        <v>2241757</v>
      </c>
      <c r="E93" s="1">
        <v>2410331</v>
      </c>
      <c r="F93" s="1">
        <v>2241757</v>
      </c>
      <c r="G93" s="1">
        <f t="shared" si="5"/>
        <v>0</v>
      </c>
      <c r="H93" s="21">
        <f t="shared" si="6"/>
      </c>
      <c r="I93" s="6">
        <v>0.28</v>
      </c>
      <c r="J93" s="14">
        <f t="shared" si="7"/>
        <v>0.2604173285743742</v>
      </c>
      <c r="K93" s="14"/>
      <c r="L93" s="1">
        <v>0</v>
      </c>
      <c r="M93" s="1">
        <v>0</v>
      </c>
      <c r="N93" s="16"/>
      <c r="O93" s="7">
        <v>0.589</v>
      </c>
      <c r="P93">
        <f t="shared" si="8"/>
      </c>
    </row>
    <row r="94" spans="1:16" ht="11.25">
      <c r="A94" s="4"/>
      <c r="B94" t="s">
        <v>274</v>
      </c>
      <c r="C94" t="s">
        <v>275</v>
      </c>
      <c r="D94" s="1">
        <v>3900000</v>
      </c>
      <c r="E94" s="1">
        <v>4026798</v>
      </c>
      <c r="F94" s="1">
        <v>3900000</v>
      </c>
      <c r="G94" s="1">
        <f t="shared" si="5"/>
        <v>0</v>
      </c>
      <c r="H94" s="21">
        <f t="shared" si="6"/>
      </c>
      <c r="I94" s="6">
        <v>0.28</v>
      </c>
      <c r="J94" s="14">
        <f t="shared" si="7"/>
        <v>0.2711832080973518</v>
      </c>
      <c r="K94" s="14"/>
      <c r="L94" s="1">
        <v>0</v>
      </c>
      <c r="M94" s="1">
        <v>0</v>
      </c>
      <c r="N94" s="16"/>
      <c r="O94" s="7">
        <v>0.501</v>
      </c>
      <c r="P94">
        <f t="shared" si="8"/>
      </c>
    </row>
    <row r="95" spans="1:16" ht="11.25">
      <c r="A95" s="4"/>
      <c r="B95" t="s">
        <v>67</v>
      </c>
      <c r="C95" t="s">
        <v>276</v>
      </c>
      <c r="D95" s="1">
        <v>75000</v>
      </c>
      <c r="E95" s="1">
        <v>240371</v>
      </c>
      <c r="F95" s="1">
        <v>75000</v>
      </c>
      <c r="G95" s="1">
        <f t="shared" si="5"/>
        <v>0</v>
      </c>
      <c r="H95" s="21">
        <f t="shared" si="6"/>
      </c>
      <c r="I95" s="6">
        <v>0.28</v>
      </c>
      <c r="J95" s="14">
        <f t="shared" si="7"/>
        <v>0.10546282224273845</v>
      </c>
      <c r="K95" s="14"/>
      <c r="L95" s="1">
        <v>41249</v>
      </c>
      <c r="M95" s="1">
        <v>31073</v>
      </c>
      <c r="N95" s="16"/>
      <c r="O95" s="7">
        <v>2.195</v>
      </c>
      <c r="P95">
        <f t="shared" si="8"/>
      </c>
    </row>
    <row r="96" spans="1:16" ht="11.25">
      <c r="A96" s="4"/>
      <c r="B96" t="s">
        <v>71</v>
      </c>
      <c r="C96" t="s">
        <v>277</v>
      </c>
      <c r="D96" s="1">
        <v>305516</v>
      </c>
      <c r="E96" s="1">
        <v>333817</v>
      </c>
      <c r="F96" s="1">
        <v>305516</v>
      </c>
      <c r="G96" s="1">
        <f t="shared" si="5"/>
        <v>0</v>
      </c>
      <c r="H96" s="21">
        <f t="shared" si="6"/>
      </c>
      <c r="I96" s="6">
        <v>0.315</v>
      </c>
      <c r="J96" s="14">
        <f t="shared" si="7"/>
        <v>0.28829430496349795</v>
      </c>
      <c r="K96" s="14"/>
      <c r="L96" s="1">
        <v>0</v>
      </c>
      <c r="M96" s="1">
        <v>0</v>
      </c>
      <c r="N96" s="16"/>
      <c r="O96" s="7">
        <v>0.532</v>
      </c>
      <c r="P96">
        <f t="shared" si="8"/>
      </c>
    </row>
    <row r="97" spans="1:16" ht="11.25">
      <c r="A97" s="4"/>
      <c r="B97" t="s">
        <v>111</v>
      </c>
      <c r="C97" t="s">
        <v>278</v>
      </c>
      <c r="D97" s="1">
        <v>540095</v>
      </c>
      <c r="E97" s="1">
        <v>1299638</v>
      </c>
      <c r="F97" s="1">
        <v>540095</v>
      </c>
      <c r="G97" s="1">
        <f t="shared" si="5"/>
        <v>0</v>
      </c>
      <c r="H97" s="21">
        <f t="shared" si="6"/>
      </c>
      <c r="I97" s="6">
        <v>0.28</v>
      </c>
      <c r="J97" s="14">
        <f t="shared" si="7"/>
        <v>0.13884630343738177</v>
      </c>
      <c r="K97" s="14"/>
      <c r="L97" s="1">
        <v>207032</v>
      </c>
      <c r="M97" s="1">
        <v>207032</v>
      </c>
      <c r="N97" s="16"/>
      <c r="O97" s="7">
        <v>2.147</v>
      </c>
      <c r="P97">
        <f t="shared" si="8"/>
      </c>
    </row>
    <row r="98" spans="1:16" ht="11.25">
      <c r="A98" s="4"/>
      <c r="B98" t="s">
        <v>114</v>
      </c>
      <c r="C98" t="s">
        <v>279</v>
      </c>
      <c r="D98" s="1">
        <v>3010000</v>
      </c>
      <c r="E98" s="1">
        <v>3150847</v>
      </c>
      <c r="F98" s="1">
        <v>3010000</v>
      </c>
      <c r="G98" s="1">
        <f t="shared" si="5"/>
        <v>0</v>
      </c>
      <c r="H98" s="21">
        <f t="shared" si="6"/>
      </c>
      <c r="I98" s="6">
        <v>0.28</v>
      </c>
      <c r="J98" s="14">
        <f t="shared" si="7"/>
        <v>0.26748363217890303</v>
      </c>
      <c r="K98" s="14"/>
      <c r="L98" s="1">
        <v>0</v>
      </c>
      <c r="M98" s="1">
        <v>0</v>
      </c>
      <c r="N98" s="16"/>
      <c r="O98" s="7">
        <v>0.885</v>
      </c>
      <c r="P98">
        <f t="shared" si="8"/>
      </c>
    </row>
    <row r="99" spans="1:16" ht="11.25">
      <c r="A99" s="4"/>
      <c r="B99" t="s">
        <v>117</v>
      </c>
      <c r="C99" t="s">
        <v>280</v>
      </c>
      <c r="D99" s="1">
        <v>3450000</v>
      </c>
      <c r="E99" s="1">
        <v>3465742</v>
      </c>
      <c r="F99" s="1">
        <v>3450000</v>
      </c>
      <c r="G99" s="1">
        <f t="shared" si="5"/>
        <v>0</v>
      </c>
      <c r="H99" s="21">
        <f t="shared" si="6"/>
      </c>
      <c r="I99" s="6">
        <v>0.28</v>
      </c>
      <c r="J99" s="14">
        <f t="shared" si="7"/>
        <v>0.27872819153878164</v>
      </c>
      <c r="K99" s="14"/>
      <c r="L99" s="1">
        <v>0</v>
      </c>
      <c r="M99" s="1">
        <v>0</v>
      </c>
      <c r="N99" s="16"/>
      <c r="O99" s="7">
        <v>0.776</v>
      </c>
      <c r="P99">
        <f t="shared" si="8"/>
      </c>
    </row>
    <row r="100" spans="1:16" ht="11.25">
      <c r="A100" s="4"/>
      <c r="B100" t="s">
        <v>281</v>
      </c>
      <c r="C100" t="s">
        <v>282</v>
      </c>
      <c r="D100" s="1">
        <v>199600000</v>
      </c>
      <c r="E100" s="1">
        <v>196356645</v>
      </c>
      <c r="F100" s="1">
        <v>196356645</v>
      </c>
      <c r="G100" s="1">
        <f t="shared" si="5"/>
        <v>3243355</v>
      </c>
      <c r="H100" s="21">
        <f t="shared" si="6"/>
      </c>
      <c r="I100" s="6">
        <v>0.36970000000000003</v>
      </c>
      <c r="J100" s="14">
        <f t="shared" si="7"/>
        <v>0.36970000000000003</v>
      </c>
      <c r="K100" s="14"/>
      <c r="L100" s="1">
        <v>0</v>
      </c>
      <c r="M100" s="1">
        <v>0</v>
      </c>
      <c r="N100" s="16"/>
      <c r="O100" s="7">
        <v>0.474</v>
      </c>
      <c r="P100">
        <f t="shared" si="8"/>
      </c>
    </row>
    <row r="101" spans="1:16" ht="11.25">
      <c r="A101" s="4"/>
      <c r="B101" t="s">
        <v>283</v>
      </c>
      <c r="C101" t="s">
        <v>284</v>
      </c>
      <c r="D101" s="1">
        <v>53000000</v>
      </c>
      <c r="E101" s="1">
        <v>53194437</v>
      </c>
      <c r="F101" s="1">
        <v>53000000</v>
      </c>
      <c r="G101" s="1">
        <f t="shared" si="5"/>
        <v>0</v>
      </c>
      <c r="H101" s="21">
        <f t="shared" si="6"/>
      </c>
      <c r="I101" s="6">
        <v>0.289</v>
      </c>
      <c r="J101" s="14">
        <f t="shared" si="7"/>
        <v>0.2881256052104769</v>
      </c>
      <c r="K101" s="14"/>
      <c r="L101" s="1">
        <v>11069776</v>
      </c>
      <c r="M101" s="1">
        <v>11069776</v>
      </c>
      <c r="N101" s="16"/>
      <c r="O101" s="7">
        <v>2.432</v>
      </c>
      <c r="P101">
        <f t="shared" si="8"/>
      </c>
    </row>
    <row r="102" spans="1:16" ht="11.25">
      <c r="A102" s="4"/>
      <c r="B102" t="s">
        <v>285</v>
      </c>
      <c r="C102" t="s">
        <v>286</v>
      </c>
      <c r="D102" s="1">
        <v>10343904</v>
      </c>
      <c r="E102" s="1">
        <v>11147750</v>
      </c>
      <c r="F102" s="1">
        <v>10343904</v>
      </c>
      <c r="G102" s="1">
        <f t="shared" si="5"/>
        <v>0</v>
      </c>
      <c r="H102" s="21">
        <f t="shared" si="6"/>
      </c>
      <c r="I102" s="6">
        <v>0.2888</v>
      </c>
      <c r="J102" s="14">
        <f t="shared" si="7"/>
        <v>0.269676276128741</v>
      </c>
      <c r="K102" s="14"/>
      <c r="L102" s="1">
        <v>991660</v>
      </c>
      <c r="M102" s="1">
        <v>991660</v>
      </c>
      <c r="N102" s="16"/>
      <c r="O102" s="7">
        <v>1.873</v>
      </c>
      <c r="P102">
        <f t="shared" si="8"/>
      </c>
    </row>
    <row r="103" spans="1:16" ht="11.25">
      <c r="A103" s="4"/>
      <c r="B103" t="s">
        <v>287</v>
      </c>
      <c r="C103" t="s">
        <v>288</v>
      </c>
      <c r="D103" s="1">
        <v>15100000</v>
      </c>
      <c r="E103" s="1">
        <v>14341697</v>
      </c>
      <c r="F103" s="1">
        <v>14339939</v>
      </c>
      <c r="G103" s="1">
        <f t="shared" si="5"/>
        <v>760061</v>
      </c>
      <c r="H103" s="21" t="str">
        <f t="shared" si="6"/>
        <v>*</v>
      </c>
      <c r="I103" s="6">
        <v>0.37670000000000003</v>
      </c>
      <c r="J103" s="14">
        <f t="shared" si="7"/>
        <v>0.3766538242510632</v>
      </c>
      <c r="K103" s="14"/>
      <c r="L103" s="1">
        <v>0</v>
      </c>
      <c r="M103" s="1">
        <v>0</v>
      </c>
      <c r="N103" s="16"/>
      <c r="O103" s="7">
        <v>0.499</v>
      </c>
      <c r="P103">
        <f t="shared" si="8"/>
      </c>
    </row>
    <row r="104" spans="1:16" ht="11.25">
      <c r="A104" s="4"/>
      <c r="B104" t="s">
        <v>289</v>
      </c>
      <c r="C104" t="s">
        <v>290</v>
      </c>
      <c r="D104" s="1">
        <v>55454000</v>
      </c>
      <c r="E104" s="1">
        <v>52596397</v>
      </c>
      <c r="F104" s="1">
        <v>52595671</v>
      </c>
      <c r="G104" s="1">
        <f t="shared" si="5"/>
        <v>2858329</v>
      </c>
      <c r="H104" s="21" t="str">
        <f t="shared" si="6"/>
        <v>*</v>
      </c>
      <c r="I104" s="6">
        <v>0.2895</v>
      </c>
      <c r="J104" s="14">
        <f t="shared" si="7"/>
        <v>0.2894963869596985</v>
      </c>
      <c r="K104" s="14"/>
      <c r="L104" s="1">
        <v>5575387</v>
      </c>
      <c r="M104" s="1">
        <v>5575387</v>
      </c>
      <c r="N104" s="16"/>
      <c r="O104" s="7">
        <v>1.944</v>
      </c>
      <c r="P104">
        <f t="shared" si="8"/>
      </c>
    </row>
    <row r="105" spans="1:16" ht="11.25">
      <c r="A105" s="4"/>
      <c r="B105" t="s">
        <v>291</v>
      </c>
      <c r="C105" t="s">
        <v>292</v>
      </c>
      <c r="D105" s="1">
        <v>3962831</v>
      </c>
      <c r="E105" s="1">
        <v>4137447</v>
      </c>
      <c r="F105" s="1">
        <v>3962831</v>
      </c>
      <c r="G105" s="1">
        <f t="shared" si="5"/>
        <v>0</v>
      </c>
      <c r="H105" s="21">
        <f t="shared" si="6"/>
      </c>
      <c r="I105" s="6">
        <v>0.2888</v>
      </c>
      <c r="J105" s="14">
        <f t="shared" si="7"/>
        <v>0.2766115415617409</v>
      </c>
      <c r="K105" s="14"/>
      <c r="L105" s="1">
        <v>0</v>
      </c>
      <c r="M105" s="1">
        <v>0</v>
      </c>
      <c r="N105" s="16"/>
      <c r="O105" s="7">
        <v>0.834</v>
      </c>
      <c r="P105">
        <f t="shared" si="8"/>
      </c>
    </row>
    <row r="106" spans="1:16" ht="11.25">
      <c r="A106" s="4"/>
      <c r="B106" t="s">
        <v>293</v>
      </c>
      <c r="C106" t="s">
        <v>294</v>
      </c>
      <c r="D106" s="1">
        <v>43500000</v>
      </c>
      <c r="E106" s="1">
        <v>44740667</v>
      </c>
      <c r="F106" s="1">
        <v>43500000</v>
      </c>
      <c r="G106" s="1">
        <f t="shared" si="5"/>
        <v>0</v>
      </c>
      <c r="H106" s="21">
        <f t="shared" si="6"/>
      </c>
      <c r="I106" s="6">
        <v>0.2893</v>
      </c>
      <c r="J106" s="14">
        <f t="shared" si="7"/>
        <v>0.2812776573044832</v>
      </c>
      <c r="K106" s="14"/>
      <c r="L106" s="1">
        <v>0</v>
      </c>
      <c r="M106" s="1">
        <v>0</v>
      </c>
      <c r="N106" s="16"/>
      <c r="O106" s="7">
        <v>1.155</v>
      </c>
      <c r="P106">
        <f t="shared" si="8"/>
      </c>
    </row>
    <row r="107" spans="1:16" ht="11.25">
      <c r="A107" s="4"/>
      <c r="B107" t="s">
        <v>120</v>
      </c>
      <c r="C107" t="s">
        <v>295</v>
      </c>
      <c r="D107" s="1">
        <v>302191</v>
      </c>
      <c r="E107" s="1">
        <v>552834</v>
      </c>
      <c r="F107" s="1">
        <v>302191</v>
      </c>
      <c r="G107" s="1">
        <f t="shared" si="5"/>
        <v>0</v>
      </c>
      <c r="H107" s="21">
        <f t="shared" si="6"/>
      </c>
      <c r="I107" s="6">
        <v>0.2943</v>
      </c>
      <c r="J107" s="14">
        <f t="shared" si="7"/>
        <v>0.16155841212313163</v>
      </c>
      <c r="K107" s="14"/>
      <c r="L107" s="1">
        <v>2864</v>
      </c>
      <c r="M107" s="1">
        <v>2864</v>
      </c>
      <c r="N107" s="16"/>
      <c r="O107" s="7">
        <v>1.569</v>
      </c>
      <c r="P107">
        <f t="shared" si="8"/>
      </c>
    </row>
    <row r="108" spans="1:16" ht="11.25">
      <c r="A108" s="4"/>
      <c r="B108" t="s">
        <v>296</v>
      </c>
      <c r="C108" t="s">
        <v>297</v>
      </c>
      <c r="D108" s="1">
        <v>62500000</v>
      </c>
      <c r="E108" s="1">
        <v>59965802</v>
      </c>
      <c r="F108" s="1">
        <v>59949811</v>
      </c>
      <c r="G108" s="1">
        <f t="shared" si="5"/>
        <v>2550189</v>
      </c>
      <c r="H108" s="21" t="str">
        <f t="shared" si="6"/>
        <v>*</v>
      </c>
      <c r="I108" s="6">
        <v>0.3466</v>
      </c>
      <c r="J108" s="14">
        <f t="shared" si="7"/>
        <v>0.3465075726428207</v>
      </c>
      <c r="K108" s="14"/>
      <c r="L108" s="1">
        <v>0</v>
      </c>
      <c r="M108" s="1">
        <v>0</v>
      </c>
      <c r="N108" s="16"/>
      <c r="O108" s="7">
        <v>0.477</v>
      </c>
      <c r="P108">
        <f t="shared" si="8"/>
      </c>
    </row>
    <row r="109" spans="1:16" ht="11.25">
      <c r="A109" s="4"/>
      <c r="B109" t="s">
        <v>298</v>
      </c>
      <c r="C109" t="s">
        <v>299</v>
      </c>
      <c r="D109" s="1">
        <v>11149349</v>
      </c>
      <c r="E109" s="1">
        <v>12452338</v>
      </c>
      <c r="F109" s="1">
        <v>11149349</v>
      </c>
      <c r="G109" s="1">
        <f t="shared" si="5"/>
        <v>0</v>
      </c>
      <c r="H109" s="21">
        <f t="shared" si="6"/>
      </c>
      <c r="I109" s="6">
        <v>0.3754</v>
      </c>
      <c r="J109" s="14">
        <f t="shared" si="7"/>
        <v>0.3361188569246996</v>
      </c>
      <c r="K109" s="14"/>
      <c r="L109" s="1">
        <v>0</v>
      </c>
      <c r="M109" s="1">
        <v>0</v>
      </c>
      <c r="N109" s="16"/>
      <c r="O109" s="7">
        <v>1.396</v>
      </c>
      <c r="P109">
        <f t="shared" si="8"/>
      </c>
    </row>
    <row r="110" spans="1:16" ht="11.25">
      <c r="A110" s="4"/>
      <c r="B110" t="s">
        <v>300</v>
      </c>
      <c r="C110" t="s">
        <v>301</v>
      </c>
      <c r="D110" s="1">
        <v>8400000</v>
      </c>
      <c r="E110" s="1">
        <v>8347059</v>
      </c>
      <c r="F110" s="1">
        <v>8347059</v>
      </c>
      <c r="G110" s="1">
        <f t="shared" si="5"/>
        <v>52941</v>
      </c>
      <c r="H110" s="21">
        <f t="shared" si="6"/>
      </c>
      <c r="I110" s="6">
        <v>0.2872</v>
      </c>
      <c r="J110" s="14">
        <f t="shared" si="7"/>
        <v>0.2872</v>
      </c>
      <c r="K110" s="14"/>
      <c r="L110" s="1">
        <v>0</v>
      </c>
      <c r="M110" s="1">
        <v>0</v>
      </c>
      <c r="N110" s="16"/>
      <c r="O110" s="7">
        <v>1.129</v>
      </c>
      <c r="P110">
        <f t="shared" si="8"/>
      </c>
    </row>
    <row r="111" spans="1:16" ht="11.25">
      <c r="A111" s="4"/>
      <c r="B111" t="s">
        <v>123</v>
      </c>
      <c r="C111" t="s">
        <v>302</v>
      </c>
      <c r="D111" s="1">
        <v>39600000</v>
      </c>
      <c r="E111" s="1">
        <v>38928213</v>
      </c>
      <c r="F111" s="1">
        <v>38928213</v>
      </c>
      <c r="G111" s="1">
        <f t="shared" si="5"/>
        <v>671787</v>
      </c>
      <c r="H111" s="21">
        <f t="shared" si="6"/>
      </c>
      <c r="I111" s="6">
        <v>0.289</v>
      </c>
      <c r="J111" s="14">
        <f t="shared" si="7"/>
        <v>0.289</v>
      </c>
      <c r="K111" s="14"/>
      <c r="L111" s="1">
        <v>5615104</v>
      </c>
      <c r="M111" s="1">
        <v>5615104</v>
      </c>
      <c r="N111" s="16"/>
      <c r="O111" s="7">
        <v>2.112</v>
      </c>
      <c r="P111">
        <f t="shared" si="8"/>
      </c>
    </row>
    <row r="112" spans="1:16" ht="11.25">
      <c r="A112" s="4"/>
      <c r="B112" t="s">
        <v>303</v>
      </c>
      <c r="C112" t="s">
        <v>304</v>
      </c>
      <c r="D112" s="1">
        <v>16990466</v>
      </c>
      <c r="E112" s="1">
        <v>19272369</v>
      </c>
      <c r="F112" s="1">
        <v>16990466</v>
      </c>
      <c r="G112" s="1">
        <f t="shared" si="5"/>
        <v>0</v>
      </c>
      <c r="H112" s="21">
        <f t="shared" si="6"/>
      </c>
      <c r="I112" s="6">
        <v>0.2889</v>
      </c>
      <c r="J112" s="14">
        <f t="shared" si="7"/>
        <v>0.25734554740657933</v>
      </c>
      <c r="K112" s="14"/>
      <c r="L112" s="1">
        <v>1619826</v>
      </c>
      <c r="M112" s="1">
        <v>1619826</v>
      </c>
      <c r="N112" s="16"/>
      <c r="O112" s="7">
        <v>1.855</v>
      </c>
      <c r="P112">
        <f t="shared" si="8"/>
      </c>
    </row>
    <row r="113" spans="1:16" ht="11.25">
      <c r="A113" s="4"/>
      <c r="B113" t="s">
        <v>305</v>
      </c>
      <c r="C113" t="s">
        <v>306</v>
      </c>
      <c r="D113" s="1">
        <v>16500000</v>
      </c>
      <c r="E113" s="1">
        <v>16501599</v>
      </c>
      <c r="F113" s="1">
        <v>16500000</v>
      </c>
      <c r="G113" s="1">
        <f t="shared" si="5"/>
        <v>0</v>
      </c>
      <c r="H113" s="21">
        <f t="shared" si="6"/>
      </c>
      <c r="I113" s="6">
        <v>0.2883</v>
      </c>
      <c r="J113" s="14">
        <f t="shared" si="7"/>
        <v>0.2882720638163611</v>
      </c>
      <c r="K113" s="14"/>
      <c r="L113" s="1">
        <v>0</v>
      </c>
      <c r="M113" s="1">
        <v>0</v>
      </c>
      <c r="N113" s="16"/>
      <c r="O113" s="7">
        <v>1.075</v>
      </c>
      <c r="P113">
        <f t="shared" si="8"/>
      </c>
    </row>
    <row r="114" spans="1:16" ht="11.25">
      <c r="A114" s="4"/>
      <c r="B114" t="s">
        <v>307</v>
      </c>
      <c r="C114" t="s">
        <v>308</v>
      </c>
      <c r="D114" s="1">
        <v>48000000</v>
      </c>
      <c r="E114" s="1">
        <v>46372648</v>
      </c>
      <c r="F114" s="1">
        <v>46366656</v>
      </c>
      <c r="G114" s="1">
        <f t="shared" si="5"/>
        <v>1633344</v>
      </c>
      <c r="H114" s="21" t="str">
        <f t="shared" si="6"/>
        <v>*</v>
      </c>
      <c r="I114" s="6">
        <v>0.2897</v>
      </c>
      <c r="J114" s="14">
        <f t="shared" si="7"/>
        <v>0.28966256667507967</v>
      </c>
      <c r="K114" s="14"/>
      <c r="L114" s="1">
        <v>0</v>
      </c>
      <c r="M114" s="1">
        <v>0</v>
      </c>
      <c r="N114" s="16"/>
      <c r="O114" s="7">
        <v>0.923</v>
      </c>
      <c r="P114">
        <f t="shared" si="8"/>
      </c>
    </row>
    <row r="115" spans="1:16" ht="11.25">
      <c r="A115" s="4"/>
      <c r="B115" t="s">
        <v>309</v>
      </c>
      <c r="C115" t="s">
        <v>310</v>
      </c>
      <c r="D115" s="1">
        <v>24500000</v>
      </c>
      <c r="E115" s="1">
        <v>27310351</v>
      </c>
      <c r="F115" s="1">
        <v>24500000</v>
      </c>
      <c r="G115" s="1">
        <f t="shared" si="5"/>
        <v>0</v>
      </c>
      <c r="H115" s="21">
        <f t="shared" si="6"/>
      </c>
      <c r="I115" s="6">
        <v>0.31930000000000003</v>
      </c>
      <c r="J115" s="14">
        <f t="shared" si="7"/>
        <v>0.286442675160052</v>
      </c>
      <c r="K115" s="14"/>
      <c r="L115" s="1">
        <v>0</v>
      </c>
      <c r="M115" s="1">
        <v>0</v>
      </c>
      <c r="N115" s="16"/>
      <c r="O115" s="7">
        <v>1.153</v>
      </c>
      <c r="P115">
        <f t="shared" si="8"/>
      </c>
    </row>
    <row r="116" spans="1:16" ht="11.25">
      <c r="A116" s="4"/>
      <c r="B116" t="s">
        <v>311</v>
      </c>
      <c r="C116" t="s">
        <v>312</v>
      </c>
      <c r="D116" s="1">
        <v>64900000</v>
      </c>
      <c r="E116" s="1">
        <v>68190251</v>
      </c>
      <c r="F116" s="1">
        <v>64900000</v>
      </c>
      <c r="G116" s="1">
        <f t="shared" si="5"/>
        <v>0</v>
      </c>
      <c r="H116" s="21">
        <f t="shared" si="6"/>
      </c>
      <c r="I116" s="6">
        <v>0.2889</v>
      </c>
      <c r="J116" s="14">
        <f t="shared" si="7"/>
        <v>0.2749602725468777</v>
      </c>
      <c r="K116" s="14"/>
      <c r="L116" s="1">
        <v>0</v>
      </c>
      <c r="M116" s="1">
        <v>0</v>
      </c>
      <c r="N116" s="16"/>
      <c r="O116" s="7">
        <v>0.701</v>
      </c>
      <c r="P116">
        <f t="shared" si="8"/>
      </c>
    </row>
    <row r="117" spans="1:16" ht="11.25">
      <c r="A117" s="4"/>
      <c r="B117" t="s">
        <v>313</v>
      </c>
      <c r="C117" t="s">
        <v>314</v>
      </c>
      <c r="D117" s="1">
        <v>79000000</v>
      </c>
      <c r="E117" s="1">
        <v>70954295</v>
      </c>
      <c r="F117" s="1">
        <v>70951451</v>
      </c>
      <c r="G117" s="1">
        <f t="shared" si="5"/>
        <v>8048549</v>
      </c>
      <c r="H117" s="21" t="str">
        <f t="shared" si="6"/>
        <v>*</v>
      </c>
      <c r="I117" s="6">
        <v>0.2889</v>
      </c>
      <c r="J117" s="14">
        <f t="shared" si="7"/>
        <v>0.2888893301421954</v>
      </c>
      <c r="K117" s="14"/>
      <c r="L117" s="1">
        <v>6050630</v>
      </c>
      <c r="M117" s="1">
        <v>6050630</v>
      </c>
      <c r="N117" s="16"/>
      <c r="O117" s="7">
        <v>1.859</v>
      </c>
      <c r="P117">
        <f t="shared" si="8"/>
      </c>
    </row>
    <row r="118" spans="1:16" ht="11.25">
      <c r="A118" s="4"/>
      <c r="B118" t="s">
        <v>315</v>
      </c>
      <c r="C118" t="s">
        <v>316</v>
      </c>
      <c r="D118" s="1">
        <v>49500000</v>
      </c>
      <c r="E118" s="1">
        <v>55507594</v>
      </c>
      <c r="F118" s="1">
        <v>49500000</v>
      </c>
      <c r="G118" s="1">
        <f t="shared" si="5"/>
        <v>0</v>
      </c>
      <c r="H118" s="21">
        <f t="shared" si="6"/>
      </c>
      <c r="I118" s="6">
        <v>0.289</v>
      </c>
      <c r="J118" s="14">
        <f t="shared" si="7"/>
        <v>0.2577214930267019</v>
      </c>
      <c r="K118" s="14"/>
      <c r="L118" s="1">
        <v>0</v>
      </c>
      <c r="M118" s="1">
        <v>0</v>
      </c>
      <c r="N118" s="16"/>
      <c r="O118" s="7">
        <v>1.096</v>
      </c>
      <c r="P118">
        <f t="shared" si="8"/>
      </c>
    </row>
    <row r="119" spans="1:16" ht="11.25">
      <c r="A119" s="4"/>
      <c r="B119" t="s">
        <v>317</v>
      </c>
      <c r="C119" t="s">
        <v>318</v>
      </c>
      <c r="D119" s="1">
        <v>11360018</v>
      </c>
      <c r="E119" s="1">
        <v>12644159</v>
      </c>
      <c r="F119" s="1">
        <v>11360018</v>
      </c>
      <c r="G119" s="1">
        <f t="shared" si="5"/>
        <v>0</v>
      </c>
      <c r="H119" s="21">
        <f t="shared" si="6"/>
      </c>
      <c r="I119" s="6">
        <v>0.28</v>
      </c>
      <c r="J119" s="14">
        <f t="shared" si="7"/>
        <v>0.25652984557300135</v>
      </c>
      <c r="K119" s="14"/>
      <c r="L119" s="1">
        <v>2675701</v>
      </c>
      <c r="M119" s="1">
        <v>2675701</v>
      </c>
      <c r="N119" s="16"/>
      <c r="O119" s="7">
        <v>2.408</v>
      </c>
      <c r="P119">
        <f t="shared" si="8"/>
      </c>
    </row>
    <row r="120" spans="1:16" ht="11.25">
      <c r="A120" s="4"/>
      <c r="B120" t="s">
        <v>319</v>
      </c>
      <c r="C120" t="s">
        <v>320</v>
      </c>
      <c r="D120" s="1">
        <v>9600000</v>
      </c>
      <c r="E120" s="1">
        <v>10004295</v>
      </c>
      <c r="F120" s="1">
        <v>9600000</v>
      </c>
      <c r="G120" s="1">
        <f t="shared" si="5"/>
        <v>0</v>
      </c>
      <c r="H120" s="21">
        <f t="shared" si="6"/>
      </c>
      <c r="I120" s="6">
        <v>0.2898</v>
      </c>
      <c r="J120" s="14">
        <f t="shared" si="7"/>
        <v>0.27808856096306633</v>
      </c>
      <c r="K120" s="14"/>
      <c r="L120" s="1">
        <v>0</v>
      </c>
      <c r="M120" s="1">
        <v>0</v>
      </c>
      <c r="N120" s="16"/>
      <c r="O120" s="7">
        <v>0.786</v>
      </c>
      <c r="P120">
        <f t="shared" si="8"/>
      </c>
    </row>
    <row r="121" spans="1:16" ht="11.25">
      <c r="A121" s="4"/>
      <c r="B121" t="s">
        <v>321</v>
      </c>
      <c r="C121" t="s">
        <v>322</v>
      </c>
      <c r="D121" s="1">
        <v>16950000</v>
      </c>
      <c r="E121" s="1">
        <v>16958340</v>
      </c>
      <c r="F121" s="1">
        <v>16950000</v>
      </c>
      <c r="G121" s="1">
        <f t="shared" si="5"/>
        <v>0</v>
      </c>
      <c r="H121" s="21">
        <f t="shared" si="6"/>
      </c>
      <c r="I121" s="6">
        <v>0.28</v>
      </c>
      <c r="J121" s="14">
        <f t="shared" si="7"/>
        <v>0.27986229784283134</v>
      </c>
      <c r="K121" s="14"/>
      <c r="L121" s="1">
        <v>0</v>
      </c>
      <c r="M121" s="1">
        <v>0</v>
      </c>
      <c r="N121" s="16"/>
      <c r="O121" s="7">
        <v>1.338</v>
      </c>
      <c r="P121">
        <f t="shared" si="8"/>
      </c>
    </row>
    <row r="122" spans="1:16" ht="11.25">
      <c r="A122" s="4"/>
      <c r="B122" t="s">
        <v>323</v>
      </c>
      <c r="C122" t="s">
        <v>324</v>
      </c>
      <c r="D122" s="1">
        <v>20800000</v>
      </c>
      <c r="E122" s="1">
        <v>26034689</v>
      </c>
      <c r="F122" s="1">
        <v>20800000</v>
      </c>
      <c r="G122" s="1">
        <f t="shared" si="5"/>
        <v>0</v>
      </c>
      <c r="H122" s="21">
        <f t="shared" si="6"/>
      </c>
      <c r="I122" s="6">
        <v>0.28</v>
      </c>
      <c r="J122" s="14">
        <f t="shared" si="7"/>
        <v>0.2324137320220327</v>
      </c>
      <c r="K122" s="14"/>
      <c r="L122" s="1">
        <v>4766485</v>
      </c>
      <c r="M122" s="1">
        <v>4766485</v>
      </c>
      <c r="N122" s="16"/>
      <c r="O122" s="7">
        <v>2.266</v>
      </c>
      <c r="P122">
        <f t="shared" si="8"/>
      </c>
    </row>
    <row r="123" spans="1:16" ht="11.25">
      <c r="A123" s="4"/>
      <c r="B123" t="s">
        <v>325</v>
      </c>
      <c r="C123" t="s">
        <v>326</v>
      </c>
      <c r="D123" s="1">
        <v>22650000</v>
      </c>
      <c r="E123" s="1">
        <v>23370846</v>
      </c>
      <c r="F123" s="1">
        <v>22650000</v>
      </c>
      <c r="G123" s="1">
        <f t="shared" si="5"/>
        <v>0</v>
      </c>
      <c r="H123" s="21">
        <f t="shared" si="6"/>
      </c>
      <c r="I123" s="6">
        <v>0.28</v>
      </c>
      <c r="J123" s="14">
        <f t="shared" si="7"/>
        <v>0.2722561753869872</v>
      </c>
      <c r="K123" s="14"/>
      <c r="L123" s="1">
        <v>2693391</v>
      </c>
      <c r="M123" s="1">
        <v>2693391</v>
      </c>
      <c r="N123" s="16"/>
      <c r="O123" s="7">
        <v>1.966</v>
      </c>
      <c r="P123">
        <f t="shared" si="8"/>
      </c>
    </row>
    <row r="124" spans="1:16" ht="11.25">
      <c r="A124" s="4"/>
      <c r="B124" t="s">
        <v>75</v>
      </c>
      <c r="C124" t="s">
        <v>327</v>
      </c>
      <c r="D124" s="1">
        <v>250000</v>
      </c>
      <c r="E124" s="1">
        <v>280391</v>
      </c>
      <c r="F124" s="1">
        <v>250000</v>
      </c>
      <c r="G124" s="1">
        <f t="shared" si="5"/>
        <v>0</v>
      </c>
      <c r="H124" s="21">
        <f t="shared" si="6"/>
      </c>
      <c r="I124" s="6">
        <v>0.3744</v>
      </c>
      <c r="J124" s="14">
        <f t="shared" si="7"/>
        <v>0.33381955911566347</v>
      </c>
      <c r="K124" s="14"/>
      <c r="L124" s="1">
        <v>0</v>
      </c>
      <c r="M124" s="1">
        <v>0</v>
      </c>
      <c r="N124" s="16"/>
      <c r="O124" s="7">
        <v>0.926</v>
      </c>
      <c r="P124">
        <f t="shared" si="8"/>
      </c>
    </row>
    <row r="125" spans="1:16" ht="11.25">
      <c r="A125" s="4"/>
      <c r="B125" t="s">
        <v>328</v>
      </c>
      <c r="C125" t="s">
        <v>329</v>
      </c>
      <c r="D125" s="1">
        <v>495000</v>
      </c>
      <c r="E125" s="1">
        <v>616301</v>
      </c>
      <c r="F125" s="1">
        <v>495000</v>
      </c>
      <c r="G125" s="1">
        <f t="shared" si="5"/>
        <v>0</v>
      </c>
      <c r="H125" s="21">
        <f t="shared" si="6"/>
      </c>
      <c r="I125" s="6">
        <v>0.28</v>
      </c>
      <c r="J125" s="14">
        <f t="shared" si="7"/>
        <v>0.22489011051418056</v>
      </c>
      <c r="K125" s="14"/>
      <c r="L125" s="1">
        <v>0</v>
      </c>
      <c r="M125" s="1">
        <v>0</v>
      </c>
      <c r="N125" s="16"/>
      <c r="O125" s="7">
        <v>0.594</v>
      </c>
      <c r="P125">
        <f t="shared" si="8"/>
      </c>
    </row>
    <row r="126" spans="1:16" ht="11.25">
      <c r="A126" s="4"/>
      <c r="B126" t="s">
        <v>330</v>
      </c>
      <c r="C126" t="s">
        <v>331</v>
      </c>
      <c r="D126" s="1">
        <v>665000</v>
      </c>
      <c r="E126" s="1">
        <v>599436</v>
      </c>
      <c r="F126" s="1">
        <v>600162</v>
      </c>
      <c r="G126" s="1">
        <f t="shared" si="5"/>
        <v>64838</v>
      </c>
      <c r="H126" s="21">
        <f t="shared" si="6"/>
      </c>
      <c r="I126" s="6">
        <v>0.28</v>
      </c>
      <c r="J126" s="14">
        <f t="shared" si="7"/>
        <v>0.2803391187716454</v>
      </c>
      <c r="K126" s="14"/>
      <c r="L126" s="1">
        <v>0</v>
      </c>
      <c r="M126" s="1">
        <v>0</v>
      </c>
      <c r="N126" s="16"/>
      <c r="O126" s="7">
        <v>1.203</v>
      </c>
      <c r="P126" t="str">
        <f t="shared" si="8"/>
        <v>larger</v>
      </c>
    </row>
    <row r="127" spans="1:16" ht="11.25">
      <c r="A127" s="4"/>
      <c r="B127" t="s">
        <v>126</v>
      </c>
      <c r="C127" t="s">
        <v>332</v>
      </c>
      <c r="D127" s="1">
        <v>7413172</v>
      </c>
      <c r="E127" s="1">
        <v>7967459</v>
      </c>
      <c r="F127" s="1">
        <v>7413172</v>
      </c>
      <c r="G127" s="1">
        <f t="shared" si="5"/>
        <v>0</v>
      </c>
      <c r="H127" s="21">
        <f t="shared" si="6"/>
      </c>
      <c r="I127" s="6">
        <v>0.28</v>
      </c>
      <c r="J127" s="14">
        <f t="shared" si="7"/>
        <v>0.2613837145784609</v>
      </c>
      <c r="K127" s="14"/>
      <c r="L127" s="1">
        <v>369347</v>
      </c>
      <c r="M127" s="1">
        <v>369347</v>
      </c>
      <c r="N127" s="16"/>
      <c r="O127" s="7">
        <v>1.706</v>
      </c>
      <c r="P127">
        <f t="shared" si="8"/>
      </c>
    </row>
    <row r="128" spans="1:16" ht="11.25">
      <c r="A128" s="4"/>
      <c r="B128" t="s">
        <v>333</v>
      </c>
      <c r="C128" t="s">
        <v>334</v>
      </c>
      <c r="D128" s="1">
        <v>1409000</v>
      </c>
      <c r="E128" s="1">
        <v>1956462</v>
      </c>
      <c r="F128" s="1">
        <v>1409000</v>
      </c>
      <c r="G128" s="1">
        <f t="shared" si="5"/>
        <v>0</v>
      </c>
      <c r="H128" s="21">
        <f t="shared" si="6"/>
      </c>
      <c r="I128" s="6">
        <v>0.28</v>
      </c>
      <c r="J128" s="14">
        <f t="shared" si="7"/>
        <v>0.20164971259344674</v>
      </c>
      <c r="K128" s="14"/>
      <c r="L128" s="1">
        <v>0</v>
      </c>
      <c r="M128" s="1">
        <v>0</v>
      </c>
      <c r="N128" s="16"/>
      <c r="O128" s="7">
        <v>1.31</v>
      </c>
      <c r="P128">
        <f t="shared" si="8"/>
      </c>
    </row>
    <row r="129" spans="1:16" ht="11.25">
      <c r="A129" s="4"/>
      <c r="B129" t="s">
        <v>335</v>
      </c>
      <c r="C129" t="s">
        <v>336</v>
      </c>
      <c r="D129" s="1">
        <v>2220000</v>
      </c>
      <c r="E129" s="1">
        <v>2500692</v>
      </c>
      <c r="F129" s="1">
        <v>2220000</v>
      </c>
      <c r="G129" s="1">
        <f t="shared" si="5"/>
        <v>0</v>
      </c>
      <c r="H129" s="21">
        <f t="shared" si="6"/>
      </c>
      <c r="I129" s="6">
        <v>0.28</v>
      </c>
      <c r="J129" s="14">
        <f t="shared" si="7"/>
        <v>0.24857119549308754</v>
      </c>
      <c r="K129" s="14"/>
      <c r="L129" s="1">
        <v>0</v>
      </c>
      <c r="M129" s="1">
        <v>0</v>
      </c>
      <c r="N129" s="16"/>
      <c r="O129" s="7">
        <v>0.542</v>
      </c>
      <c r="P129">
        <f t="shared" si="8"/>
      </c>
    </row>
    <row r="130" spans="1:16" ht="11.25">
      <c r="A130" s="4"/>
      <c r="B130" t="s">
        <v>337</v>
      </c>
      <c r="C130" t="s">
        <v>338</v>
      </c>
      <c r="D130" s="1">
        <v>0</v>
      </c>
      <c r="E130" s="1">
        <v>384878</v>
      </c>
      <c r="F130" s="1">
        <v>0</v>
      </c>
      <c r="G130" s="1">
        <f t="shared" si="5"/>
        <v>0</v>
      </c>
      <c r="H130" s="21">
        <f t="shared" si="6"/>
      </c>
      <c r="I130" s="6">
        <v>0.28</v>
      </c>
      <c r="J130" s="14">
        <f t="shared" si="7"/>
        <v>0</v>
      </c>
      <c r="K130" s="14"/>
      <c r="L130" s="1">
        <v>233616</v>
      </c>
      <c r="M130" s="1">
        <v>0</v>
      </c>
      <c r="N130" s="16"/>
      <c r="O130" s="7">
        <v>6.346</v>
      </c>
      <c r="P130">
        <f t="shared" si="8"/>
      </c>
    </row>
    <row r="131" spans="1:16" ht="11.25">
      <c r="A131" s="4"/>
      <c r="B131" t="s">
        <v>129</v>
      </c>
      <c r="C131" t="s">
        <v>339</v>
      </c>
      <c r="D131" s="1">
        <v>150000</v>
      </c>
      <c r="E131" s="1">
        <v>598219</v>
      </c>
      <c r="F131" s="1">
        <v>150000</v>
      </c>
      <c r="G131" s="1">
        <f t="shared" si="5"/>
        <v>0</v>
      </c>
      <c r="H131" s="21">
        <f t="shared" si="6"/>
      </c>
      <c r="I131" s="6">
        <v>0.28</v>
      </c>
      <c r="J131" s="14">
        <f t="shared" si="7"/>
        <v>0.07020840193975786</v>
      </c>
      <c r="K131" s="14"/>
      <c r="L131" s="1">
        <v>0</v>
      </c>
      <c r="M131" s="1">
        <v>0</v>
      </c>
      <c r="N131" s="16"/>
      <c r="O131" s="7">
        <v>0.569</v>
      </c>
      <c r="P131">
        <f t="shared" si="8"/>
      </c>
    </row>
    <row r="132" spans="1:16" ht="11.25">
      <c r="A132" s="4"/>
      <c r="B132" t="s">
        <v>78</v>
      </c>
      <c r="C132" t="s">
        <v>340</v>
      </c>
      <c r="D132" s="1">
        <v>385830</v>
      </c>
      <c r="E132" s="1">
        <v>442207</v>
      </c>
      <c r="F132" s="1">
        <v>385830</v>
      </c>
      <c r="G132" s="1">
        <f t="shared" si="5"/>
        <v>0</v>
      </c>
      <c r="H132" s="21">
        <f t="shared" si="6"/>
      </c>
      <c r="I132" s="6">
        <v>0.3771</v>
      </c>
      <c r="J132" s="14">
        <f t="shared" si="7"/>
        <v>0.3290234957836488</v>
      </c>
      <c r="K132" s="14"/>
      <c r="L132" s="1">
        <v>0</v>
      </c>
      <c r="M132" s="1">
        <v>0</v>
      </c>
      <c r="N132" s="16"/>
      <c r="O132" s="7">
        <v>0.911</v>
      </c>
      <c r="P132">
        <f t="shared" si="8"/>
      </c>
    </row>
    <row r="133" spans="1:16" ht="11.25">
      <c r="A133" s="4"/>
      <c r="B133" t="s">
        <v>341</v>
      </c>
      <c r="C133" t="s">
        <v>342</v>
      </c>
      <c r="D133" s="1">
        <v>412000</v>
      </c>
      <c r="E133" s="1">
        <v>644705</v>
      </c>
      <c r="F133" s="1">
        <v>412000</v>
      </c>
      <c r="G133" s="1">
        <f t="shared" si="5"/>
        <v>0</v>
      </c>
      <c r="H133" s="21">
        <f t="shared" si="6"/>
      </c>
      <c r="I133" s="6">
        <v>0.28</v>
      </c>
      <c r="J133" s="14">
        <f t="shared" si="7"/>
        <v>0.19705780217318247</v>
      </c>
      <c r="K133" s="14"/>
      <c r="L133" s="1">
        <v>140871</v>
      </c>
      <c r="M133" s="1">
        <v>140871</v>
      </c>
      <c r="N133" s="16"/>
      <c r="O133" s="7">
        <v>2.438</v>
      </c>
      <c r="P133">
        <f t="shared" si="8"/>
      </c>
    </row>
    <row r="134" spans="1:16" ht="11.25">
      <c r="A134" s="4"/>
      <c r="B134" t="s">
        <v>343</v>
      </c>
      <c r="C134" t="s">
        <v>344</v>
      </c>
      <c r="D134" s="1">
        <v>110000</v>
      </c>
      <c r="E134" s="1">
        <v>355110</v>
      </c>
      <c r="F134" s="1">
        <v>110000</v>
      </c>
      <c r="G134" s="1">
        <f t="shared" si="5"/>
        <v>0</v>
      </c>
      <c r="H134" s="21">
        <f t="shared" si="6"/>
      </c>
      <c r="I134" s="6">
        <v>0.28</v>
      </c>
      <c r="J134" s="14">
        <f t="shared" si="7"/>
        <v>0.15520787837683037</v>
      </c>
      <c r="K134" s="14"/>
      <c r="L134" s="1">
        <v>194851</v>
      </c>
      <c r="M134" s="1">
        <v>194851</v>
      </c>
      <c r="N134" s="16"/>
      <c r="O134" s="7">
        <v>5.326</v>
      </c>
      <c r="P134">
        <f t="shared" si="8"/>
      </c>
    </row>
    <row r="135" spans="1:16" ht="11.25">
      <c r="A135" s="4"/>
      <c r="B135" t="s">
        <v>345</v>
      </c>
      <c r="C135" t="s">
        <v>346</v>
      </c>
      <c r="D135" s="1">
        <v>90000</v>
      </c>
      <c r="E135" s="1">
        <v>377922</v>
      </c>
      <c r="F135" s="1">
        <v>90000</v>
      </c>
      <c r="G135" s="1">
        <f t="shared" si="5"/>
        <v>0</v>
      </c>
      <c r="H135" s="21">
        <f t="shared" si="6"/>
      </c>
      <c r="I135" s="6">
        <v>0.28</v>
      </c>
      <c r="J135" s="14">
        <f t="shared" si="7"/>
        <v>0.15287590531861384</v>
      </c>
      <c r="K135" s="14"/>
      <c r="L135" s="1">
        <v>256247</v>
      </c>
      <c r="M135" s="1">
        <v>256247</v>
      </c>
      <c r="N135" s="16"/>
      <c r="O135" s="7">
        <v>8.089</v>
      </c>
      <c r="P135">
        <f t="shared" si="8"/>
      </c>
    </row>
    <row r="136" spans="1:16" ht="11.25">
      <c r="A136" s="4"/>
      <c r="B136" t="s">
        <v>82</v>
      </c>
      <c r="C136" t="s">
        <v>347</v>
      </c>
      <c r="D136" s="1">
        <v>60000</v>
      </c>
      <c r="E136" s="1">
        <v>199355</v>
      </c>
      <c r="F136" s="1">
        <v>60000</v>
      </c>
      <c r="G136" s="1">
        <f t="shared" si="5"/>
        <v>0</v>
      </c>
      <c r="H136" s="21">
        <f t="shared" si="6"/>
      </c>
      <c r="I136" s="6">
        <v>0.2814</v>
      </c>
      <c r="J136" s="14">
        <f t="shared" si="7"/>
        <v>0.08469313536154097</v>
      </c>
      <c r="K136" s="14"/>
      <c r="L136" s="1">
        <v>0</v>
      </c>
      <c r="M136" s="1">
        <v>0</v>
      </c>
      <c r="N136" s="16"/>
      <c r="O136" s="7">
        <v>0.572</v>
      </c>
      <c r="P136">
        <f t="shared" si="8"/>
      </c>
    </row>
    <row r="137" spans="1:16" ht="11.25">
      <c r="A137" s="4"/>
      <c r="B137" t="s">
        <v>132</v>
      </c>
      <c r="C137" t="s">
        <v>348</v>
      </c>
      <c r="D137" s="1">
        <v>2585091</v>
      </c>
      <c r="E137" s="1">
        <v>2719400</v>
      </c>
      <c r="F137" s="1">
        <v>2585091</v>
      </c>
      <c r="G137" s="1">
        <f t="shared" si="5"/>
        <v>0</v>
      </c>
      <c r="H137" s="21">
        <f t="shared" si="6"/>
      </c>
      <c r="I137" s="6">
        <v>0.28</v>
      </c>
      <c r="J137" s="14">
        <f t="shared" si="7"/>
        <v>0.2661710230197838</v>
      </c>
      <c r="K137" s="14"/>
      <c r="L137" s="1">
        <v>0</v>
      </c>
      <c r="M137" s="1">
        <v>0</v>
      </c>
      <c r="N137" s="16"/>
      <c r="O137" s="7">
        <v>1.123</v>
      </c>
      <c r="P137">
        <f t="shared" si="8"/>
      </c>
    </row>
    <row r="138" spans="1:16" ht="11.25">
      <c r="A138" s="4"/>
      <c r="B138" t="s">
        <v>349</v>
      </c>
      <c r="C138" t="s">
        <v>350</v>
      </c>
      <c r="D138" s="1">
        <v>2630000</v>
      </c>
      <c r="E138" s="1">
        <v>3632544</v>
      </c>
      <c r="F138" s="1">
        <v>2630000</v>
      </c>
      <c r="G138" s="1">
        <f t="shared" si="5"/>
        <v>0</v>
      </c>
      <c r="H138" s="21">
        <f t="shared" si="6"/>
      </c>
      <c r="I138" s="6">
        <v>0.28</v>
      </c>
      <c r="J138" s="14">
        <f t="shared" si="7"/>
        <v>0.20751709031717822</v>
      </c>
      <c r="K138" s="14"/>
      <c r="L138" s="1">
        <v>240263</v>
      </c>
      <c r="M138" s="1">
        <v>240263</v>
      </c>
      <c r="N138" s="16"/>
      <c r="O138" s="7">
        <v>1.776</v>
      </c>
      <c r="P138">
        <f t="shared" si="8"/>
      </c>
    </row>
    <row r="139" spans="1:16" ht="11.25">
      <c r="A139" s="4"/>
      <c r="B139" t="s">
        <v>351</v>
      </c>
      <c r="C139" t="s">
        <v>352</v>
      </c>
      <c r="D139" s="1">
        <v>744000</v>
      </c>
      <c r="E139" s="1">
        <v>1010666</v>
      </c>
      <c r="F139" s="1">
        <v>744000</v>
      </c>
      <c r="G139" s="1">
        <f aca="true" t="shared" si="9" ref="G139:G201">D139-F139</f>
        <v>0</v>
      </c>
      <c r="H139" s="21">
        <f t="shared" si="6"/>
      </c>
      <c r="I139" s="6">
        <v>0.28</v>
      </c>
      <c r="J139" s="14">
        <f t="shared" si="7"/>
        <v>0.20683572881595091</v>
      </c>
      <c r="K139" s="14"/>
      <c r="L139" s="1">
        <v>9866</v>
      </c>
      <c r="M139" s="1">
        <v>9866</v>
      </c>
      <c r="N139" s="16"/>
      <c r="O139" s="7">
        <v>1.583</v>
      </c>
      <c r="P139">
        <f t="shared" si="8"/>
      </c>
    </row>
    <row r="140" spans="1:16" ht="11.25">
      <c r="A140" s="4"/>
      <c r="B140" t="s">
        <v>135</v>
      </c>
      <c r="C140" t="s">
        <v>353</v>
      </c>
      <c r="D140" s="1">
        <v>925000</v>
      </c>
      <c r="E140" s="1">
        <v>1658578</v>
      </c>
      <c r="F140" s="1">
        <v>925000</v>
      </c>
      <c r="G140" s="1">
        <f t="shared" si="9"/>
        <v>0</v>
      </c>
      <c r="H140" s="21">
        <f aca="true" t="shared" si="10" ref="H140:H203">IF(AND(D140&gt;F140,E140&gt;F140),"*","")</f>
      </c>
      <c r="I140" s="6">
        <v>0.28</v>
      </c>
      <c r="J140" s="14">
        <f aca="true" t="shared" si="11" ref="J140:J203">_xlfn.IFERROR((F140+M140)/((E140+L140)/I140),0)</f>
        <v>0.18065788652755996</v>
      </c>
      <c r="K140" s="14"/>
      <c r="L140" s="1">
        <v>409043</v>
      </c>
      <c r="M140" s="1">
        <v>409043</v>
      </c>
      <c r="N140" s="16"/>
      <c r="O140" s="7">
        <v>2.6</v>
      </c>
      <c r="P140">
        <f aca="true" t="shared" si="12" ref="P140:P203">IF(F140&gt;E140,"larger","")</f>
      </c>
    </row>
    <row r="141" spans="1:16" ht="11.25">
      <c r="A141" s="4"/>
      <c r="B141" t="s">
        <v>89</v>
      </c>
      <c r="C141" t="s">
        <v>354</v>
      </c>
      <c r="D141" s="1">
        <v>190000</v>
      </c>
      <c r="E141" s="1">
        <v>339854</v>
      </c>
      <c r="F141" s="1">
        <v>190000</v>
      </c>
      <c r="G141" s="1">
        <f t="shared" si="9"/>
        <v>0</v>
      </c>
      <c r="H141" s="21">
        <f t="shared" si="10"/>
      </c>
      <c r="I141" s="6">
        <v>0.37360000000000004</v>
      </c>
      <c r="J141" s="14">
        <f t="shared" si="11"/>
        <v>0.20886616017466325</v>
      </c>
      <c r="K141" s="14"/>
      <c r="L141" s="1">
        <v>0</v>
      </c>
      <c r="M141" s="1">
        <v>0</v>
      </c>
      <c r="N141" s="16"/>
      <c r="O141" s="7">
        <v>0.76</v>
      </c>
      <c r="P141">
        <f t="shared" si="12"/>
      </c>
    </row>
    <row r="142" spans="1:16" ht="11.25">
      <c r="A142" s="4"/>
      <c r="B142" t="s">
        <v>355</v>
      </c>
      <c r="C142" t="s">
        <v>356</v>
      </c>
      <c r="D142" s="1">
        <v>925000</v>
      </c>
      <c r="E142" s="1">
        <v>1594016</v>
      </c>
      <c r="F142" s="1">
        <v>925000</v>
      </c>
      <c r="G142" s="1">
        <f t="shared" si="9"/>
        <v>0</v>
      </c>
      <c r="H142" s="21">
        <f t="shared" si="10"/>
      </c>
      <c r="I142" s="6">
        <v>0.28</v>
      </c>
      <c r="J142" s="14">
        <f t="shared" si="11"/>
        <v>0.1729949834743696</v>
      </c>
      <c r="K142" s="14"/>
      <c r="L142" s="1">
        <v>156598</v>
      </c>
      <c r="M142" s="1">
        <v>156598</v>
      </c>
      <c r="N142" s="16"/>
      <c r="O142" s="7">
        <v>1.897</v>
      </c>
      <c r="P142">
        <f t="shared" si="12"/>
      </c>
    </row>
    <row r="143" spans="1:16" ht="11.25">
      <c r="A143" s="4"/>
      <c r="B143" t="s">
        <v>357</v>
      </c>
      <c r="C143" t="s">
        <v>358</v>
      </c>
      <c r="D143" s="1">
        <v>765000</v>
      </c>
      <c r="E143" s="1">
        <v>1111334</v>
      </c>
      <c r="F143" s="1">
        <v>765000</v>
      </c>
      <c r="G143" s="1">
        <f t="shared" si="9"/>
        <v>0</v>
      </c>
      <c r="H143" s="21">
        <f t="shared" si="10"/>
      </c>
      <c r="I143" s="6">
        <v>0.28</v>
      </c>
      <c r="J143" s="14">
        <f t="shared" si="11"/>
        <v>0.19786053823661948</v>
      </c>
      <c r="K143" s="14"/>
      <c r="L143" s="1">
        <v>69262</v>
      </c>
      <c r="M143" s="1">
        <v>69262</v>
      </c>
      <c r="N143" s="16"/>
      <c r="O143" s="7">
        <v>1.762</v>
      </c>
      <c r="P143">
        <f t="shared" si="12"/>
      </c>
    </row>
    <row r="144" spans="1:16" ht="11.25">
      <c r="A144" s="4"/>
      <c r="B144" t="s">
        <v>138</v>
      </c>
      <c r="C144" t="s">
        <v>359</v>
      </c>
      <c r="D144" s="1">
        <v>683760</v>
      </c>
      <c r="E144" s="1">
        <v>1375888</v>
      </c>
      <c r="F144" s="1">
        <v>683760</v>
      </c>
      <c r="G144" s="1">
        <f t="shared" si="9"/>
        <v>0</v>
      </c>
      <c r="H144" s="21">
        <f t="shared" si="10"/>
      </c>
      <c r="I144" s="6">
        <v>0.28</v>
      </c>
      <c r="J144" s="14">
        <f t="shared" si="11"/>
        <v>0.16475276022469534</v>
      </c>
      <c r="K144" s="14"/>
      <c r="L144" s="1">
        <v>305678</v>
      </c>
      <c r="M144" s="1">
        <v>305678</v>
      </c>
      <c r="N144" s="16"/>
      <c r="O144" s="7">
        <v>2.462</v>
      </c>
      <c r="P144">
        <f t="shared" si="12"/>
      </c>
    </row>
    <row r="145" spans="1:16" ht="11.25">
      <c r="A145" s="4"/>
      <c r="B145" t="s">
        <v>141</v>
      </c>
      <c r="C145" t="s">
        <v>360</v>
      </c>
      <c r="D145" s="1">
        <v>800000</v>
      </c>
      <c r="E145" s="1">
        <v>1598450</v>
      </c>
      <c r="F145" s="1">
        <v>800000</v>
      </c>
      <c r="G145" s="1">
        <f t="shared" si="9"/>
        <v>0</v>
      </c>
      <c r="H145" s="21">
        <f t="shared" si="10"/>
      </c>
      <c r="I145" s="6">
        <v>0.28</v>
      </c>
      <c r="J145" s="14">
        <f t="shared" si="11"/>
        <v>0.1755907956481454</v>
      </c>
      <c r="K145" s="14"/>
      <c r="L145" s="1">
        <v>542798</v>
      </c>
      <c r="M145" s="1">
        <v>542798</v>
      </c>
      <c r="N145" s="16"/>
      <c r="O145" s="7">
        <v>3.202</v>
      </c>
      <c r="P145">
        <f t="shared" si="12"/>
      </c>
    </row>
    <row r="146" spans="1:16" ht="11.25">
      <c r="A146" s="4"/>
      <c r="B146" t="s">
        <v>93</v>
      </c>
      <c r="C146" t="s">
        <v>361</v>
      </c>
      <c r="D146" s="1">
        <v>248000</v>
      </c>
      <c r="E146" s="1">
        <v>439693</v>
      </c>
      <c r="F146" s="1">
        <v>248000</v>
      </c>
      <c r="G146" s="1">
        <f t="shared" si="9"/>
        <v>0</v>
      </c>
      <c r="H146" s="21">
        <f t="shared" si="10"/>
      </c>
      <c r="I146" s="6">
        <v>0.2932</v>
      </c>
      <c r="J146" s="14">
        <f t="shared" si="11"/>
        <v>0.17797749113347958</v>
      </c>
      <c r="K146" s="14"/>
      <c r="L146" s="1">
        <v>48097</v>
      </c>
      <c r="M146" s="1">
        <v>48097</v>
      </c>
      <c r="N146" s="16"/>
      <c r="O146" s="7">
        <v>1.964</v>
      </c>
      <c r="P146">
        <f t="shared" si="12"/>
      </c>
    </row>
    <row r="147" spans="1:16" ht="11.25">
      <c r="A147" s="4"/>
      <c r="B147" t="s">
        <v>145</v>
      </c>
      <c r="C147" t="s">
        <v>362</v>
      </c>
      <c r="D147" s="1">
        <v>1100000</v>
      </c>
      <c r="E147" s="1">
        <v>1849601</v>
      </c>
      <c r="F147" s="1">
        <v>1100000</v>
      </c>
      <c r="G147" s="1">
        <f t="shared" si="9"/>
        <v>0</v>
      </c>
      <c r="H147" s="21">
        <f t="shared" si="10"/>
      </c>
      <c r="I147" s="6">
        <v>0.28</v>
      </c>
      <c r="J147" s="14">
        <f t="shared" si="11"/>
        <v>0.18520469296845116</v>
      </c>
      <c r="K147" s="14"/>
      <c r="L147" s="1">
        <v>364520</v>
      </c>
      <c r="M147" s="1">
        <v>364520</v>
      </c>
      <c r="N147" s="16"/>
      <c r="O147" s="7">
        <v>2.333</v>
      </c>
      <c r="P147">
        <f t="shared" si="12"/>
      </c>
    </row>
    <row r="148" spans="1:16" ht="11.25">
      <c r="A148" s="4"/>
      <c r="B148" t="s">
        <v>363</v>
      </c>
      <c r="C148" t="s">
        <v>364</v>
      </c>
      <c r="D148" s="1">
        <v>1100000</v>
      </c>
      <c r="E148" s="1">
        <v>1859420</v>
      </c>
      <c r="F148" s="1">
        <v>1100000</v>
      </c>
      <c r="G148" s="1">
        <f t="shared" si="9"/>
        <v>0</v>
      </c>
      <c r="H148" s="21">
        <f t="shared" si="10"/>
      </c>
      <c r="I148" s="6">
        <v>0.28</v>
      </c>
      <c r="J148" s="14">
        <f t="shared" si="11"/>
        <v>0.1873603276930135</v>
      </c>
      <c r="K148" s="14"/>
      <c r="L148" s="1">
        <v>435899</v>
      </c>
      <c r="M148" s="1">
        <v>435899</v>
      </c>
      <c r="N148" s="16"/>
      <c r="O148" s="7">
        <v>2.528</v>
      </c>
      <c r="P148">
        <f t="shared" si="12"/>
      </c>
    </row>
    <row r="149" spans="1:16" ht="11.25">
      <c r="A149" s="4"/>
      <c r="B149" t="s">
        <v>149</v>
      </c>
      <c r="C149" t="s">
        <v>365</v>
      </c>
      <c r="D149" s="1">
        <v>480000</v>
      </c>
      <c r="E149" s="1">
        <v>859488</v>
      </c>
      <c r="F149" s="1">
        <v>480000</v>
      </c>
      <c r="G149" s="1">
        <f t="shared" si="9"/>
        <v>0</v>
      </c>
      <c r="H149" s="21">
        <f t="shared" si="10"/>
      </c>
      <c r="I149" s="6">
        <v>0.28</v>
      </c>
      <c r="J149" s="14">
        <f t="shared" si="11"/>
        <v>0.17846698065881017</v>
      </c>
      <c r="K149" s="14"/>
      <c r="L149" s="1">
        <v>187035</v>
      </c>
      <c r="M149" s="1">
        <v>187035</v>
      </c>
      <c r="N149" s="16"/>
      <c r="O149" s="7">
        <v>2.434</v>
      </c>
      <c r="P149">
        <f t="shared" si="12"/>
      </c>
    </row>
    <row r="150" spans="1:16" ht="11.25">
      <c r="A150" s="4"/>
      <c r="B150" t="s">
        <v>152</v>
      </c>
      <c r="C150" t="s">
        <v>366</v>
      </c>
      <c r="D150" s="1">
        <v>4750000</v>
      </c>
      <c r="E150" s="1">
        <v>6579887</v>
      </c>
      <c r="F150" s="1">
        <v>4750000</v>
      </c>
      <c r="G150" s="1">
        <f t="shared" si="9"/>
        <v>0</v>
      </c>
      <c r="H150" s="21">
        <f t="shared" si="10"/>
      </c>
      <c r="I150" s="6">
        <v>0.28</v>
      </c>
      <c r="J150" s="14">
        <f t="shared" si="11"/>
        <v>0.2142523060592731</v>
      </c>
      <c r="K150" s="14"/>
      <c r="L150" s="1">
        <v>1213061</v>
      </c>
      <c r="M150" s="1">
        <v>1213061</v>
      </c>
      <c r="N150" s="16"/>
      <c r="O150" s="7">
        <v>2.273</v>
      </c>
      <c r="P150">
        <f t="shared" si="12"/>
      </c>
    </row>
    <row r="151" spans="1:16" ht="11.25">
      <c r="A151" s="4"/>
      <c r="B151" t="s">
        <v>367</v>
      </c>
      <c r="C151" t="s">
        <v>368</v>
      </c>
      <c r="D151" s="1">
        <v>925000</v>
      </c>
      <c r="E151" s="1">
        <v>1778902</v>
      </c>
      <c r="F151" s="1">
        <v>925000</v>
      </c>
      <c r="G151" s="1">
        <f t="shared" si="9"/>
        <v>0</v>
      </c>
      <c r="H151" s="21">
        <f t="shared" si="10"/>
      </c>
      <c r="I151" s="6">
        <v>0.33430000000000004</v>
      </c>
      <c r="J151" s="14">
        <f t="shared" si="11"/>
        <v>0.17383054266058504</v>
      </c>
      <c r="K151" s="14"/>
      <c r="L151" s="1">
        <v>0</v>
      </c>
      <c r="M151" s="1">
        <v>0</v>
      </c>
      <c r="N151" s="16"/>
      <c r="O151" s="7">
        <v>1.141</v>
      </c>
      <c r="P151">
        <f t="shared" si="12"/>
      </c>
    </row>
    <row r="152" spans="1:16" ht="11.25">
      <c r="A152" s="4"/>
      <c r="B152" t="s">
        <v>156</v>
      </c>
      <c r="C152" t="s">
        <v>369</v>
      </c>
      <c r="D152" s="1">
        <v>5625000</v>
      </c>
      <c r="E152" s="1">
        <v>8629269</v>
      </c>
      <c r="F152" s="1">
        <v>5625000</v>
      </c>
      <c r="G152" s="1">
        <f t="shared" si="9"/>
        <v>0</v>
      </c>
      <c r="H152" s="21">
        <f t="shared" si="10"/>
      </c>
      <c r="I152" s="6">
        <v>0.28</v>
      </c>
      <c r="J152" s="14">
        <f t="shared" si="11"/>
        <v>0.20368726118116665</v>
      </c>
      <c r="K152" s="14"/>
      <c r="L152" s="1">
        <v>2393731</v>
      </c>
      <c r="M152" s="1">
        <v>2393731</v>
      </c>
      <c r="N152" s="16"/>
      <c r="O152" s="7">
        <v>2.782</v>
      </c>
      <c r="P152">
        <f t="shared" si="12"/>
      </c>
    </row>
    <row r="153" spans="1:16" ht="11.25">
      <c r="A153" s="4"/>
      <c r="B153" t="s">
        <v>159</v>
      </c>
      <c r="C153" t="s">
        <v>370</v>
      </c>
      <c r="D153" s="1">
        <v>285000</v>
      </c>
      <c r="E153" s="1">
        <v>554348</v>
      </c>
      <c r="F153" s="1">
        <v>285000</v>
      </c>
      <c r="G153" s="1">
        <f t="shared" si="9"/>
        <v>0</v>
      </c>
      <c r="H153" s="21">
        <f t="shared" si="10"/>
      </c>
      <c r="I153" s="6">
        <v>0.37770000000000004</v>
      </c>
      <c r="J153" s="14">
        <f t="shared" si="11"/>
        <v>0.21484267025680598</v>
      </c>
      <c r="K153" s="14"/>
      <c r="L153" s="1">
        <v>70326</v>
      </c>
      <c r="M153" s="1">
        <v>70326</v>
      </c>
      <c r="N153" s="16"/>
      <c r="O153" s="7">
        <v>2.229</v>
      </c>
      <c r="P153">
        <f t="shared" si="12"/>
      </c>
    </row>
    <row r="154" spans="1:16" ht="11.25">
      <c r="A154" s="4"/>
      <c r="B154" t="s">
        <v>371</v>
      </c>
      <c r="C154" t="s">
        <v>372</v>
      </c>
      <c r="D154" s="1">
        <v>1314280</v>
      </c>
      <c r="E154" s="1">
        <v>1822838</v>
      </c>
      <c r="F154" s="1">
        <v>1314280</v>
      </c>
      <c r="G154" s="1">
        <f t="shared" si="9"/>
        <v>0</v>
      </c>
      <c r="H154" s="21">
        <f t="shared" si="10"/>
      </c>
      <c r="I154" s="6">
        <v>0.3002</v>
      </c>
      <c r="J154" s="14">
        <f t="shared" si="11"/>
        <v>0.2232059905087071</v>
      </c>
      <c r="K154" s="14"/>
      <c r="L154" s="1">
        <v>160032</v>
      </c>
      <c r="M154" s="1">
        <v>160032</v>
      </c>
      <c r="N154" s="16"/>
      <c r="O154" s="7">
        <v>1.883</v>
      </c>
      <c r="P154">
        <f t="shared" si="12"/>
      </c>
    </row>
    <row r="155" spans="1:16" ht="11.25">
      <c r="A155" s="4"/>
      <c r="B155" t="s">
        <v>373</v>
      </c>
      <c r="C155" t="s">
        <v>374</v>
      </c>
      <c r="D155" s="1">
        <v>205000</v>
      </c>
      <c r="E155" s="1">
        <v>451521</v>
      </c>
      <c r="F155" s="1">
        <v>205000</v>
      </c>
      <c r="G155" s="1">
        <f t="shared" si="9"/>
        <v>0</v>
      </c>
      <c r="H155" s="21">
        <f t="shared" si="10"/>
      </c>
      <c r="I155" s="6">
        <v>0.28</v>
      </c>
      <c r="J155" s="14">
        <f t="shared" si="11"/>
        <v>0.17004223025444884</v>
      </c>
      <c r="K155" s="14"/>
      <c r="L155" s="1">
        <v>176228</v>
      </c>
      <c r="M155" s="1">
        <v>176228</v>
      </c>
      <c r="N155" s="16"/>
      <c r="O155" s="7">
        <v>3.539</v>
      </c>
      <c r="P155">
        <f t="shared" si="12"/>
      </c>
    </row>
    <row r="156" spans="1:16" ht="11.25">
      <c r="A156" s="4"/>
      <c r="B156" t="s">
        <v>375</v>
      </c>
      <c r="C156" t="s">
        <v>376</v>
      </c>
      <c r="D156" s="1">
        <v>422000</v>
      </c>
      <c r="E156" s="1">
        <v>782717</v>
      </c>
      <c r="F156" s="1">
        <v>422000</v>
      </c>
      <c r="G156" s="1">
        <f t="shared" si="9"/>
        <v>0</v>
      </c>
      <c r="H156" s="21">
        <f t="shared" si="10"/>
      </c>
      <c r="I156" s="6">
        <v>0.3442</v>
      </c>
      <c r="J156" s="14">
        <f t="shared" si="11"/>
        <v>0.18557460742516133</v>
      </c>
      <c r="K156" s="14"/>
      <c r="L156" s="1">
        <v>0</v>
      </c>
      <c r="M156" s="1">
        <v>0</v>
      </c>
      <c r="N156" s="16"/>
      <c r="O156" s="7">
        <v>1.267</v>
      </c>
      <c r="P156">
        <f t="shared" si="12"/>
      </c>
    </row>
    <row r="157" spans="1:16" ht="11.25">
      <c r="A157" s="4"/>
      <c r="B157" t="s">
        <v>377</v>
      </c>
      <c r="C157" t="s">
        <v>378</v>
      </c>
      <c r="D157" s="1">
        <v>698000</v>
      </c>
      <c r="E157" s="1">
        <v>1180248</v>
      </c>
      <c r="F157" s="1">
        <v>698000</v>
      </c>
      <c r="G157" s="1">
        <f t="shared" si="9"/>
        <v>0</v>
      </c>
      <c r="H157" s="21">
        <f t="shared" si="10"/>
      </c>
      <c r="I157" s="6">
        <v>0.37670000000000003</v>
      </c>
      <c r="J157" s="14">
        <f t="shared" si="11"/>
        <v>0.2318774327118852</v>
      </c>
      <c r="K157" s="14"/>
      <c r="L157" s="1">
        <v>74134</v>
      </c>
      <c r="M157" s="1">
        <v>74134</v>
      </c>
      <c r="N157" s="16"/>
      <c r="O157" s="7">
        <v>1.851</v>
      </c>
      <c r="P157">
        <f t="shared" si="12"/>
      </c>
    </row>
    <row r="158" spans="1:16" ht="11.25">
      <c r="A158" s="4"/>
      <c r="B158" t="s">
        <v>163</v>
      </c>
      <c r="C158" t="s">
        <v>379</v>
      </c>
      <c r="D158" s="1">
        <v>682000</v>
      </c>
      <c r="E158" s="1">
        <v>792388</v>
      </c>
      <c r="F158" s="1">
        <v>682000</v>
      </c>
      <c r="G158" s="1">
        <f t="shared" si="9"/>
        <v>0</v>
      </c>
      <c r="H158" s="21">
        <f t="shared" si="10"/>
      </c>
      <c r="I158" s="6">
        <v>0.28</v>
      </c>
      <c r="J158" s="14">
        <f t="shared" si="11"/>
        <v>0.24787033639398048</v>
      </c>
      <c r="K158" s="14"/>
      <c r="L158" s="1">
        <v>169609</v>
      </c>
      <c r="M158" s="1">
        <v>169609</v>
      </c>
      <c r="N158" s="16"/>
      <c r="O158" s="7">
        <v>2.417</v>
      </c>
      <c r="P158">
        <f t="shared" si="12"/>
      </c>
    </row>
    <row r="159" spans="1:16" ht="11.25">
      <c r="A159" s="4"/>
      <c r="B159" t="s">
        <v>380</v>
      </c>
      <c r="C159" t="s">
        <v>381</v>
      </c>
      <c r="D159" s="1">
        <v>535000</v>
      </c>
      <c r="E159" s="1">
        <v>745170</v>
      </c>
      <c r="F159" s="1">
        <v>535000</v>
      </c>
      <c r="G159" s="1">
        <f t="shared" si="9"/>
        <v>0</v>
      </c>
      <c r="H159" s="21">
        <f t="shared" si="10"/>
      </c>
      <c r="I159" s="6">
        <v>0.37010000000000004</v>
      </c>
      <c r="J159" s="14">
        <f t="shared" si="11"/>
        <v>0.2755395453838149</v>
      </c>
      <c r="K159" s="14"/>
      <c r="L159" s="1">
        <v>77414</v>
      </c>
      <c r="M159" s="1">
        <v>77414</v>
      </c>
      <c r="N159" s="16"/>
      <c r="O159" s="7">
        <v>2.066</v>
      </c>
      <c r="P159">
        <f t="shared" si="12"/>
      </c>
    </row>
    <row r="160" spans="1:16" ht="11.25">
      <c r="A160" s="4"/>
      <c r="B160" t="s">
        <v>382</v>
      </c>
      <c r="C160" t="s">
        <v>383</v>
      </c>
      <c r="D160" s="1">
        <v>1046000</v>
      </c>
      <c r="E160" s="1">
        <v>1670202</v>
      </c>
      <c r="F160" s="1">
        <v>1046000</v>
      </c>
      <c r="G160" s="1">
        <f t="shared" si="9"/>
        <v>0</v>
      </c>
      <c r="H160" s="21">
        <f t="shared" si="10"/>
      </c>
      <c r="I160" s="6">
        <v>0.3221</v>
      </c>
      <c r="J160" s="14">
        <f t="shared" si="11"/>
        <v>0.2280633806426869</v>
      </c>
      <c r="K160" s="14"/>
      <c r="L160" s="1">
        <v>467853</v>
      </c>
      <c r="M160" s="1">
        <v>467853</v>
      </c>
      <c r="N160" s="16"/>
      <c r="O160" s="7">
        <v>3.187</v>
      </c>
      <c r="P160">
        <f t="shared" si="12"/>
      </c>
    </row>
    <row r="161" spans="1:16" ht="11.25">
      <c r="A161" s="4"/>
      <c r="B161" t="s">
        <v>97</v>
      </c>
      <c r="C161" t="s">
        <v>384</v>
      </c>
      <c r="D161" s="1">
        <v>700000</v>
      </c>
      <c r="E161" s="1">
        <v>668592</v>
      </c>
      <c r="F161" s="1">
        <v>668592</v>
      </c>
      <c r="G161" s="1">
        <f t="shared" si="9"/>
        <v>31408</v>
      </c>
      <c r="H161" s="21">
        <f t="shared" si="10"/>
      </c>
      <c r="I161" s="6">
        <v>0.28</v>
      </c>
      <c r="J161" s="14">
        <f t="shared" si="11"/>
        <v>0.28</v>
      </c>
      <c r="K161" s="14"/>
      <c r="L161" s="1">
        <v>86275</v>
      </c>
      <c r="M161" s="1">
        <v>86275</v>
      </c>
      <c r="N161" s="16"/>
      <c r="O161" s="7">
        <v>2.023</v>
      </c>
      <c r="P161">
        <f t="shared" si="12"/>
      </c>
    </row>
    <row r="162" spans="1:16" ht="11.25">
      <c r="A162" s="4"/>
      <c r="B162" t="s">
        <v>101</v>
      </c>
      <c r="C162" t="s">
        <v>385</v>
      </c>
      <c r="D162" s="1">
        <v>787531</v>
      </c>
      <c r="E162" s="1">
        <v>692838</v>
      </c>
      <c r="F162" s="1">
        <v>692838</v>
      </c>
      <c r="G162" s="1">
        <f t="shared" si="9"/>
        <v>94693</v>
      </c>
      <c r="H162" s="21">
        <f t="shared" si="10"/>
      </c>
      <c r="I162" s="6">
        <v>0.28</v>
      </c>
      <c r="J162" s="14">
        <f t="shared" si="11"/>
        <v>0.28</v>
      </c>
      <c r="K162" s="14"/>
      <c r="L162" s="1">
        <v>0</v>
      </c>
      <c r="M162" s="1">
        <v>0</v>
      </c>
      <c r="N162" s="16"/>
      <c r="O162" s="7">
        <v>0.523</v>
      </c>
      <c r="P162">
        <f t="shared" si="12"/>
      </c>
    </row>
    <row r="163" spans="1:16" ht="11.25">
      <c r="A163" s="4"/>
      <c r="B163" t="s">
        <v>166</v>
      </c>
      <c r="C163" t="s">
        <v>386</v>
      </c>
      <c r="D163" s="1">
        <v>7230000</v>
      </c>
      <c r="E163" s="1">
        <v>8181393</v>
      </c>
      <c r="F163" s="1">
        <v>7230000</v>
      </c>
      <c r="G163" s="1">
        <f t="shared" si="9"/>
        <v>0</v>
      </c>
      <c r="H163" s="21">
        <f t="shared" si="10"/>
      </c>
      <c r="I163" s="6">
        <v>0.28</v>
      </c>
      <c r="J163" s="14">
        <f t="shared" si="11"/>
        <v>0.25607670826906626</v>
      </c>
      <c r="K163" s="14"/>
      <c r="L163" s="1">
        <v>2953782</v>
      </c>
      <c r="M163" s="1">
        <v>2953782</v>
      </c>
      <c r="N163" s="16"/>
      <c r="O163" s="7">
        <v>3.374</v>
      </c>
      <c r="P163">
        <f t="shared" si="12"/>
      </c>
    </row>
    <row r="164" spans="1:16" ht="11.25">
      <c r="A164" s="4"/>
      <c r="B164" t="s">
        <v>170</v>
      </c>
      <c r="C164" t="s">
        <v>387</v>
      </c>
      <c r="D164" s="1">
        <v>692381</v>
      </c>
      <c r="E164" s="1">
        <v>666519</v>
      </c>
      <c r="F164" s="1">
        <v>666519</v>
      </c>
      <c r="G164" s="1">
        <f t="shared" si="9"/>
        <v>25862</v>
      </c>
      <c r="H164" s="21">
        <f t="shared" si="10"/>
      </c>
      <c r="I164" s="6">
        <v>0.28</v>
      </c>
      <c r="J164" s="14">
        <f t="shared" si="11"/>
        <v>0.28</v>
      </c>
      <c r="K164" s="14"/>
      <c r="L164" s="1">
        <v>152785</v>
      </c>
      <c r="M164" s="1">
        <v>152785</v>
      </c>
      <c r="N164" s="16"/>
      <c r="O164" s="7">
        <v>2.493</v>
      </c>
      <c r="P164">
        <f t="shared" si="12"/>
      </c>
    </row>
    <row r="165" spans="1:16" ht="11.25">
      <c r="A165" s="4"/>
      <c r="B165" t="s">
        <v>105</v>
      </c>
      <c r="C165" t="s">
        <v>388</v>
      </c>
      <c r="D165" s="1">
        <v>2891360</v>
      </c>
      <c r="E165" s="1">
        <v>3200913</v>
      </c>
      <c r="F165" s="1">
        <v>2891360</v>
      </c>
      <c r="G165" s="1">
        <f t="shared" si="9"/>
        <v>0</v>
      </c>
      <c r="H165" s="21">
        <f t="shared" si="10"/>
      </c>
      <c r="I165" s="6">
        <v>0.28</v>
      </c>
      <c r="J165" s="14">
        <f t="shared" si="11"/>
        <v>0.2529218382380277</v>
      </c>
      <c r="K165" s="14"/>
      <c r="L165" s="1">
        <v>0</v>
      </c>
      <c r="M165" s="1">
        <v>0</v>
      </c>
      <c r="N165" s="16"/>
      <c r="O165" s="7">
        <v>1.256</v>
      </c>
      <c r="P165">
        <f t="shared" si="12"/>
      </c>
    </row>
    <row r="166" spans="1:16" ht="11.25">
      <c r="A166" s="4"/>
      <c r="B166" t="s">
        <v>173</v>
      </c>
      <c r="C166" t="s">
        <v>389</v>
      </c>
      <c r="D166" s="1">
        <v>4654330</v>
      </c>
      <c r="E166" s="1">
        <v>5939623</v>
      </c>
      <c r="F166" s="1">
        <v>4654330</v>
      </c>
      <c r="G166" s="1">
        <f t="shared" si="9"/>
        <v>0</v>
      </c>
      <c r="H166" s="21">
        <f t="shared" si="10"/>
      </c>
      <c r="I166" s="6">
        <v>0.28</v>
      </c>
      <c r="J166" s="14">
        <f t="shared" si="11"/>
        <v>0.21940995244984407</v>
      </c>
      <c r="K166" s="14"/>
      <c r="L166" s="1">
        <v>0</v>
      </c>
      <c r="M166" s="1">
        <v>0</v>
      </c>
      <c r="N166" s="16"/>
      <c r="O166" s="7">
        <v>1.461</v>
      </c>
      <c r="P166">
        <f t="shared" si="12"/>
      </c>
    </row>
    <row r="167" spans="1:16" ht="11.25">
      <c r="A167" s="4"/>
      <c r="B167" t="s">
        <v>109</v>
      </c>
      <c r="C167" t="s">
        <v>390</v>
      </c>
      <c r="D167" s="1">
        <v>1767170</v>
      </c>
      <c r="E167" s="1">
        <v>1655806</v>
      </c>
      <c r="F167" s="1">
        <v>1655806</v>
      </c>
      <c r="G167" s="1">
        <f t="shared" si="9"/>
        <v>111364</v>
      </c>
      <c r="H167" s="21">
        <f t="shared" si="10"/>
      </c>
      <c r="I167" s="6">
        <v>0.28</v>
      </c>
      <c r="J167" s="14">
        <f t="shared" si="11"/>
        <v>0.28</v>
      </c>
      <c r="K167" s="14"/>
      <c r="L167" s="1">
        <v>0</v>
      </c>
      <c r="M167" s="1">
        <v>0</v>
      </c>
      <c r="N167" s="16"/>
      <c r="O167" s="7">
        <v>0.781</v>
      </c>
      <c r="P167">
        <f t="shared" si="12"/>
      </c>
    </row>
    <row r="168" spans="1:16" ht="11.25">
      <c r="A168" s="4"/>
      <c r="B168" t="s">
        <v>112</v>
      </c>
      <c r="C168" t="s">
        <v>391</v>
      </c>
      <c r="D168" s="1">
        <v>34000</v>
      </c>
      <c r="E168" s="1">
        <v>374255</v>
      </c>
      <c r="F168" s="1">
        <v>34000</v>
      </c>
      <c r="G168" s="1">
        <f t="shared" si="9"/>
        <v>0</v>
      </c>
      <c r="H168" s="21">
        <f t="shared" si="10"/>
      </c>
      <c r="I168" s="6">
        <v>0.28</v>
      </c>
      <c r="J168" s="14">
        <f t="shared" si="11"/>
        <v>0.14233451340221084</v>
      </c>
      <c r="K168" s="14"/>
      <c r="L168" s="1">
        <v>317795</v>
      </c>
      <c r="M168" s="1">
        <v>317795</v>
      </c>
      <c r="N168" s="16"/>
      <c r="O168" s="7">
        <v>22.181</v>
      </c>
      <c r="P168">
        <f t="shared" si="12"/>
      </c>
    </row>
    <row r="169" spans="1:16" ht="11.25">
      <c r="A169" s="4"/>
      <c r="B169" t="s">
        <v>392</v>
      </c>
      <c r="C169" t="s">
        <v>393</v>
      </c>
      <c r="D169" s="1">
        <v>2150000</v>
      </c>
      <c r="E169" s="1">
        <v>7415354</v>
      </c>
      <c r="F169" s="1">
        <v>2150000</v>
      </c>
      <c r="G169" s="1">
        <f t="shared" si="9"/>
        <v>0</v>
      </c>
      <c r="H169" s="21">
        <f t="shared" si="10"/>
      </c>
      <c r="I169" s="6">
        <v>0.28</v>
      </c>
      <c r="J169" s="14">
        <f t="shared" si="11"/>
        <v>0.16295967786622736</v>
      </c>
      <c r="K169" s="14"/>
      <c r="L169" s="1">
        <v>5181152</v>
      </c>
      <c r="M169" s="1">
        <v>5181152</v>
      </c>
      <c r="N169" s="16"/>
      <c r="O169" s="7">
        <v>9.142</v>
      </c>
      <c r="P169">
        <f t="shared" si="12"/>
      </c>
    </row>
    <row r="170" spans="1:16" ht="11.25">
      <c r="A170" s="4"/>
      <c r="B170" t="s">
        <v>394</v>
      </c>
      <c r="C170" t="s">
        <v>395</v>
      </c>
      <c r="D170" s="1">
        <v>919590</v>
      </c>
      <c r="E170" s="1">
        <v>2133819</v>
      </c>
      <c r="F170" s="1">
        <v>919590</v>
      </c>
      <c r="G170" s="1">
        <f t="shared" si="9"/>
        <v>0</v>
      </c>
      <c r="H170" s="21">
        <f t="shared" si="10"/>
      </c>
      <c r="I170" s="6">
        <v>0.28</v>
      </c>
      <c r="J170" s="14">
        <f t="shared" si="11"/>
        <v>0.1749565609643438</v>
      </c>
      <c r="K170" s="14"/>
      <c r="L170" s="1">
        <v>1102786</v>
      </c>
      <c r="M170" s="1">
        <v>1102786</v>
      </c>
      <c r="N170" s="16"/>
      <c r="O170" s="7">
        <v>5.081</v>
      </c>
      <c r="P170">
        <f t="shared" si="12"/>
      </c>
    </row>
    <row r="171" spans="1:16" ht="11.25">
      <c r="A171" s="4"/>
      <c r="B171" t="s">
        <v>396</v>
      </c>
      <c r="C171" t="s">
        <v>397</v>
      </c>
      <c r="D171" s="1">
        <v>1055494</v>
      </c>
      <c r="E171" s="1">
        <v>2204789</v>
      </c>
      <c r="F171" s="1">
        <v>1055494</v>
      </c>
      <c r="G171" s="1">
        <f t="shared" si="9"/>
        <v>0</v>
      </c>
      <c r="H171" s="21">
        <f t="shared" si="10"/>
      </c>
      <c r="I171" s="6">
        <v>0.28</v>
      </c>
      <c r="J171" s="14">
        <f t="shared" si="11"/>
        <v>0.17580061748482598</v>
      </c>
      <c r="K171" s="14"/>
      <c r="L171" s="1">
        <v>883546</v>
      </c>
      <c r="M171" s="1">
        <v>883546</v>
      </c>
      <c r="N171" s="16"/>
      <c r="O171" s="7">
        <v>3.709</v>
      </c>
      <c r="P171">
        <f t="shared" si="12"/>
      </c>
    </row>
    <row r="172" spans="1:16" ht="11.25">
      <c r="A172" s="4"/>
      <c r="B172" t="s">
        <v>398</v>
      </c>
      <c r="C172" t="s">
        <v>399</v>
      </c>
      <c r="D172" s="1">
        <v>664000</v>
      </c>
      <c r="E172" s="1">
        <v>1013695</v>
      </c>
      <c r="F172" s="1">
        <v>664000</v>
      </c>
      <c r="G172" s="1">
        <f t="shared" si="9"/>
        <v>0</v>
      </c>
      <c r="H172" s="21">
        <f t="shared" si="10"/>
      </c>
      <c r="I172" s="6">
        <v>0.315</v>
      </c>
      <c r="J172" s="14">
        <f t="shared" si="11"/>
        <v>0.22742674995170326</v>
      </c>
      <c r="K172" s="14"/>
      <c r="L172" s="1">
        <v>244154</v>
      </c>
      <c r="M172" s="1">
        <v>244154</v>
      </c>
      <c r="N172" s="16"/>
      <c r="O172" s="7">
        <v>2.783</v>
      </c>
      <c r="P172">
        <f t="shared" si="12"/>
      </c>
    </row>
    <row r="173" spans="1:16" ht="11.25">
      <c r="A173" s="4"/>
      <c r="B173" t="s">
        <v>400</v>
      </c>
      <c r="C173" t="s">
        <v>401</v>
      </c>
      <c r="D173" s="1">
        <v>1750000</v>
      </c>
      <c r="E173" s="1">
        <v>1876166</v>
      </c>
      <c r="F173" s="1">
        <v>1750000</v>
      </c>
      <c r="G173" s="1">
        <f t="shared" si="9"/>
        <v>0</v>
      </c>
      <c r="H173" s="21">
        <f t="shared" si="10"/>
      </c>
      <c r="I173" s="6">
        <v>0.28</v>
      </c>
      <c r="J173" s="14">
        <f t="shared" si="11"/>
        <v>0.2611709198439797</v>
      </c>
      <c r="K173" s="14"/>
      <c r="L173" s="1">
        <v>0</v>
      </c>
      <c r="M173" s="1">
        <v>0</v>
      </c>
      <c r="N173" s="16"/>
      <c r="O173" s="7">
        <v>0.681</v>
      </c>
      <c r="P173">
        <f t="shared" si="12"/>
      </c>
    </row>
    <row r="174" spans="1:16" ht="11.25">
      <c r="A174" s="4"/>
      <c r="B174" t="s">
        <v>402</v>
      </c>
      <c r="C174" t="s">
        <v>403</v>
      </c>
      <c r="D174" s="1">
        <v>1640000</v>
      </c>
      <c r="E174" s="1">
        <v>2525190</v>
      </c>
      <c r="F174" s="1">
        <v>1640000</v>
      </c>
      <c r="G174" s="1">
        <f t="shared" si="9"/>
        <v>0</v>
      </c>
      <c r="H174" s="21">
        <f t="shared" si="10"/>
      </c>
      <c r="I174" s="6">
        <v>0.28</v>
      </c>
      <c r="J174" s="14">
        <f t="shared" si="11"/>
        <v>0.2063978875560732</v>
      </c>
      <c r="K174" s="14"/>
      <c r="L174" s="1">
        <v>842284</v>
      </c>
      <c r="M174" s="1">
        <v>842284</v>
      </c>
      <c r="N174" s="16"/>
      <c r="O174" s="7">
        <v>3.163</v>
      </c>
      <c r="P174">
        <f t="shared" si="12"/>
      </c>
    </row>
    <row r="175" spans="1:16" ht="11.25">
      <c r="A175" s="4"/>
      <c r="B175" t="s">
        <v>404</v>
      </c>
      <c r="C175" t="s">
        <v>405</v>
      </c>
      <c r="D175" s="1">
        <v>1497371</v>
      </c>
      <c r="E175" s="1">
        <v>1870572</v>
      </c>
      <c r="F175" s="1">
        <v>1497371</v>
      </c>
      <c r="G175" s="1">
        <f t="shared" si="9"/>
        <v>0</v>
      </c>
      <c r="H175" s="21">
        <f t="shared" si="10"/>
      </c>
      <c r="I175" s="6">
        <v>0.28</v>
      </c>
      <c r="J175" s="14">
        <f t="shared" si="11"/>
        <v>0.22422501231630296</v>
      </c>
      <c r="K175" s="14"/>
      <c r="L175" s="1">
        <v>2961</v>
      </c>
      <c r="M175" s="1">
        <v>2961</v>
      </c>
      <c r="N175" s="16"/>
      <c r="O175" s="7">
        <v>1.557</v>
      </c>
      <c r="P175">
        <f t="shared" si="12"/>
      </c>
    </row>
    <row r="176" spans="1:16" ht="11.25">
      <c r="A176" s="4"/>
      <c r="B176" t="s">
        <v>406</v>
      </c>
      <c r="C176" t="s">
        <v>407</v>
      </c>
      <c r="D176" s="1">
        <v>2934068</v>
      </c>
      <c r="E176" s="1">
        <v>3190296</v>
      </c>
      <c r="F176" s="1">
        <v>2934068</v>
      </c>
      <c r="G176" s="1">
        <f t="shared" si="9"/>
        <v>0</v>
      </c>
      <c r="H176" s="21">
        <f t="shared" si="10"/>
      </c>
      <c r="I176" s="6">
        <v>0.28</v>
      </c>
      <c r="J176" s="14">
        <f t="shared" si="11"/>
        <v>0.2575118546993759</v>
      </c>
      <c r="K176" s="14"/>
      <c r="L176" s="1">
        <v>0</v>
      </c>
      <c r="M176" s="1">
        <v>0</v>
      </c>
      <c r="N176" s="16"/>
      <c r="O176" s="7">
        <v>0.975</v>
      </c>
      <c r="P176">
        <f t="shared" si="12"/>
      </c>
    </row>
    <row r="177" spans="1:16" ht="11.25">
      <c r="A177" s="4"/>
      <c r="B177" t="s">
        <v>408</v>
      </c>
      <c r="C177" t="s">
        <v>409</v>
      </c>
      <c r="D177" s="1">
        <v>860371</v>
      </c>
      <c r="E177" s="1">
        <v>1319329</v>
      </c>
      <c r="F177" s="1">
        <v>860371</v>
      </c>
      <c r="G177" s="1">
        <f t="shared" si="9"/>
        <v>0</v>
      </c>
      <c r="H177" s="21">
        <f t="shared" si="10"/>
      </c>
      <c r="I177" s="6">
        <v>0.28</v>
      </c>
      <c r="J177" s="14">
        <f t="shared" si="11"/>
        <v>0.21435499360449198</v>
      </c>
      <c r="K177" s="14"/>
      <c r="L177" s="1">
        <v>638295</v>
      </c>
      <c r="M177" s="1">
        <v>638295</v>
      </c>
      <c r="N177" s="16"/>
      <c r="O177" s="7">
        <v>4.571</v>
      </c>
      <c r="P177">
        <f t="shared" si="12"/>
      </c>
    </row>
    <row r="178" spans="1:16" ht="11.25">
      <c r="A178" s="4"/>
      <c r="B178" t="s">
        <v>410</v>
      </c>
      <c r="C178" t="s">
        <v>411</v>
      </c>
      <c r="D178" s="1">
        <v>669000</v>
      </c>
      <c r="E178" s="1">
        <v>1240961</v>
      </c>
      <c r="F178" s="1">
        <v>669000</v>
      </c>
      <c r="G178" s="1">
        <f t="shared" si="9"/>
        <v>0</v>
      </c>
      <c r="H178" s="21">
        <f t="shared" si="10"/>
      </c>
      <c r="I178" s="6">
        <v>0.28</v>
      </c>
      <c r="J178" s="14">
        <f t="shared" si="11"/>
        <v>0.195062805621851</v>
      </c>
      <c r="K178" s="14"/>
      <c r="L178" s="1">
        <v>644539</v>
      </c>
      <c r="M178" s="1">
        <v>644539</v>
      </c>
      <c r="N178" s="16"/>
      <c r="O178" s="7">
        <v>5.107</v>
      </c>
      <c r="P178">
        <f t="shared" si="12"/>
      </c>
    </row>
    <row r="179" spans="1:16" ht="11.25">
      <c r="A179" s="4"/>
      <c r="B179" t="s">
        <v>412</v>
      </c>
      <c r="C179" t="s">
        <v>413</v>
      </c>
      <c r="D179" s="1">
        <v>715000</v>
      </c>
      <c r="E179" s="1">
        <v>1012595</v>
      </c>
      <c r="F179" s="1">
        <v>715000</v>
      </c>
      <c r="G179" s="1">
        <f t="shared" si="9"/>
        <v>0</v>
      </c>
      <c r="H179" s="21">
        <f t="shared" si="10"/>
      </c>
      <c r="I179" s="6">
        <v>0.28</v>
      </c>
      <c r="J179" s="14">
        <f t="shared" si="11"/>
        <v>0.21308272125844632</v>
      </c>
      <c r="K179" s="14"/>
      <c r="L179" s="1">
        <v>232623</v>
      </c>
      <c r="M179" s="1">
        <v>232623</v>
      </c>
      <c r="N179" s="16"/>
      <c r="O179" s="7">
        <v>2.498</v>
      </c>
      <c r="P179">
        <f t="shared" si="12"/>
      </c>
    </row>
    <row r="180" spans="1:16" ht="11.25">
      <c r="A180" s="4"/>
      <c r="B180" t="s">
        <v>414</v>
      </c>
      <c r="C180" t="s">
        <v>415</v>
      </c>
      <c r="D180" s="1">
        <v>724500</v>
      </c>
      <c r="E180" s="1">
        <v>971256</v>
      </c>
      <c r="F180" s="1">
        <v>724500</v>
      </c>
      <c r="G180" s="1">
        <f t="shared" si="9"/>
        <v>0</v>
      </c>
      <c r="H180" s="21">
        <f t="shared" si="10"/>
      </c>
      <c r="I180" s="6">
        <v>0.28</v>
      </c>
      <c r="J180" s="14">
        <f t="shared" si="11"/>
        <v>0.22350191307078324</v>
      </c>
      <c r="K180" s="14"/>
      <c r="L180" s="1">
        <v>251647</v>
      </c>
      <c r="M180" s="1">
        <v>251647</v>
      </c>
      <c r="N180" s="16"/>
      <c r="O180" s="7">
        <v>2.669</v>
      </c>
      <c r="P180">
        <f t="shared" si="12"/>
      </c>
    </row>
    <row r="181" spans="1:16" ht="11.25">
      <c r="A181" s="4"/>
      <c r="B181" t="s">
        <v>176</v>
      </c>
      <c r="C181" t="s">
        <v>416</v>
      </c>
      <c r="D181" s="1">
        <v>0</v>
      </c>
      <c r="E181" s="1">
        <v>299182</v>
      </c>
      <c r="F181" s="1">
        <v>0</v>
      </c>
      <c r="G181" s="1">
        <f t="shared" si="9"/>
        <v>0</v>
      </c>
      <c r="H181" s="21">
        <f t="shared" si="10"/>
      </c>
      <c r="I181" s="6">
        <v>0.28</v>
      </c>
      <c r="J181" s="14">
        <f t="shared" si="11"/>
        <v>0</v>
      </c>
      <c r="K181" s="14"/>
      <c r="L181" s="1">
        <v>110851</v>
      </c>
      <c r="M181" s="1">
        <v>0</v>
      </c>
      <c r="N181" s="16"/>
      <c r="O181" s="7">
        <v>3.379</v>
      </c>
      <c r="P181">
        <f t="shared" si="12"/>
      </c>
    </row>
    <row r="182" spans="1:16" ht="11.25">
      <c r="A182" s="4"/>
      <c r="B182" t="s">
        <v>417</v>
      </c>
      <c r="C182" t="s">
        <v>418</v>
      </c>
      <c r="D182" s="1">
        <v>1655056</v>
      </c>
      <c r="E182" s="1">
        <v>3073217</v>
      </c>
      <c r="F182" s="1">
        <v>1655056</v>
      </c>
      <c r="G182" s="1">
        <f t="shared" si="9"/>
        <v>0</v>
      </c>
      <c r="H182" s="21">
        <f t="shared" si="10"/>
      </c>
      <c r="I182" s="6">
        <v>0.28</v>
      </c>
      <c r="J182" s="14">
        <f t="shared" si="11"/>
        <v>0.16887344333717952</v>
      </c>
      <c r="K182" s="14"/>
      <c r="L182" s="1">
        <v>500052</v>
      </c>
      <c r="M182" s="1">
        <v>500052</v>
      </c>
      <c r="N182" s="16"/>
      <c r="O182" s="7">
        <v>2.168</v>
      </c>
      <c r="P182">
        <f t="shared" si="12"/>
      </c>
    </row>
    <row r="183" spans="1:16" ht="11.25">
      <c r="A183" s="4"/>
      <c r="B183" t="s">
        <v>419</v>
      </c>
      <c r="C183" t="s">
        <v>420</v>
      </c>
      <c r="D183" s="1">
        <v>393000</v>
      </c>
      <c r="E183" s="1">
        <v>1071176</v>
      </c>
      <c r="F183" s="1">
        <v>393000</v>
      </c>
      <c r="G183" s="1">
        <f t="shared" si="9"/>
        <v>0</v>
      </c>
      <c r="H183" s="21">
        <f t="shared" si="10"/>
      </c>
      <c r="I183" s="6">
        <v>0.28</v>
      </c>
      <c r="J183" s="14">
        <f t="shared" si="11"/>
        <v>0.10272821646489468</v>
      </c>
      <c r="K183" s="14"/>
      <c r="L183" s="1">
        <v>0</v>
      </c>
      <c r="M183" s="1">
        <v>0</v>
      </c>
      <c r="N183" s="16"/>
      <c r="O183" s="7">
        <v>1.534</v>
      </c>
      <c r="P183">
        <f t="shared" si="12"/>
      </c>
    </row>
    <row r="184" spans="1:16" ht="11.25">
      <c r="A184" s="4"/>
      <c r="B184" t="s">
        <v>421</v>
      </c>
      <c r="C184" t="s">
        <v>422</v>
      </c>
      <c r="D184" s="1">
        <v>556000</v>
      </c>
      <c r="E184" s="1">
        <v>1010443</v>
      </c>
      <c r="F184" s="1">
        <v>556000</v>
      </c>
      <c r="G184" s="1">
        <f t="shared" si="9"/>
        <v>0</v>
      </c>
      <c r="H184" s="21">
        <f t="shared" si="10"/>
      </c>
      <c r="I184" s="6">
        <v>0.2947</v>
      </c>
      <c r="J184" s="14">
        <f t="shared" si="11"/>
        <v>0.17286530471329933</v>
      </c>
      <c r="K184" s="14"/>
      <c r="L184" s="1">
        <v>88787</v>
      </c>
      <c r="M184" s="1">
        <v>88787</v>
      </c>
      <c r="N184" s="16"/>
      <c r="O184" s="7">
        <v>1.876</v>
      </c>
      <c r="P184">
        <f t="shared" si="12"/>
      </c>
    </row>
    <row r="185" spans="1:16" ht="11.25">
      <c r="A185" s="4"/>
      <c r="B185" t="s">
        <v>423</v>
      </c>
      <c r="C185" t="s">
        <v>424</v>
      </c>
      <c r="D185" s="1">
        <v>7125000</v>
      </c>
      <c r="E185" s="1">
        <v>7854863</v>
      </c>
      <c r="F185" s="1">
        <v>7125000</v>
      </c>
      <c r="G185" s="1">
        <f t="shared" si="9"/>
        <v>0</v>
      </c>
      <c r="H185" s="21">
        <f t="shared" si="10"/>
      </c>
      <c r="I185" s="6">
        <v>0.2893</v>
      </c>
      <c r="J185" s="14">
        <f t="shared" si="11"/>
        <v>0.26241864434809364</v>
      </c>
      <c r="K185" s="14"/>
      <c r="L185" s="1">
        <v>0</v>
      </c>
      <c r="M185" s="1">
        <v>0</v>
      </c>
      <c r="N185" s="16"/>
      <c r="O185" s="7">
        <v>1.314</v>
      </c>
      <c r="P185">
        <f t="shared" si="12"/>
      </c>
    </row>
    <row r="186" spans="1:16" ht="11.25">
      <c r="A186" s="4"/>
      <c r="B186" t="s">
        <v>180</v>
      </c>
      <c r="C186" t="s">
        <v>425</v>
      </c>
      <c r="D186" s="1">
        <v>51000000</v>
      </c>
      <c r="E186" s="1">
        <v>51411513</v>
      </c>
      <c r="F186" s="1">
        <v>51000000</v>
      </c>
      <c r="G186" s="1">
        <f t="shared" si="9"/>
        <v>0</v>
      </c>
      <c r="H186" s="21">
        <f t="shared" si="10"/>
      </c>
      <c r="I186" s="6">
        <v>0.2887</v>
      </c>
      <c r="J186" s="14">
        <f t="shared" si="11"/>
        <v>0.2867053249888966</v>
      </c>
      <c r="K186" s="14"/>
      <c r="L186" s="1">
        <v>8148968</v>
      </c>
      <c r="M186" s="1">
        <v>8148968</v>
      </c>
      <c r="N186" s="16"/>
      <c r="O186" s="7">
        <v>2.179</v>
      </c>
      <c r="P186">
        <f t="shared" si="12"/>
      </c>
    </row>
    <row r="187" spans="1:16" ht="11.25">
      <c r="A187" s="4"/>
      <c r="B187" t="s">
        <v>426</v>
      </c>
      <c r="C187" t="s">
        <v>427</v>
      </c>
      <c r="D187" s="1">
        <v>86000000</v>
      </c>
      <c r="E187" s="1">
        <v>99471637</v>
      </c>
      <c r="F187" s="1">
        <v>86000000</v>
      </c>
      <c r="G187" s="1">
        <f t="shared" si="9"/>
        <v>0</v>
      </c>
      <c r="H187" s="21">
        <f t="shared" si="10"/>
      </c>
      <c r="I187" s="6">
        <v>0.3547</v>
      </c>
      <c r="J187" s="14">
        <f t="shared" si="11"/>
        <v>0.3110251424709771</v>
      </c>
      <c r="K187" s="14"/>
      <c r="L187" s="1">
        <v>9936611</v>
      </c>
      <c r="M187" s="1">
        <v>9936611</v>
      </c>
      <c r="N187" s="16"/>
      <c r="O187" s="7">
        <v>2.027</v>
      </c>
      <c r="P187">
        <f t="shared" si="12"/>
      </c>
    </row>
    <row r="188" spans="1:16" ht="11.25">
      <c r="A188" s="4"/>
      <c r="B188" t="s">
        <v>115</v>
      </c>
      <c r="C188" t="s">
        <v>428</v>
      </c>
      <c r="D188" s="1">
        <v>571000</v>
      </c>
      <c r="E188" s="1">
        <v>667527</v>
      </c>
      <c r="F188" s="1">
        <v>571000</v>
      </c>
      <c r="G188" s="1">
        <f t="shared" si="9"/>
        <v>0</v>
      </c>
      <c r="H188" s="21">
        <f t="shared" si="10"/>
      </c>
      <c r="I188" s="6">
        <v>0.37520000000000003</v>
      </c>
      <c r="J188" s="14">
        <f t="shared" si="11"/>
        <v>0.3324469893285485</v>
      </c>
      <c r="K188" s="14"/>
      <c r="L188" s="1">
        <v>179593</v>
      </c>
      <c r="M188" s="1">
        <v>179593</v>
      </c>
      <c r="N188" s="16"/>
      <c r="O188" s="7">
        <v>3.699</v>
      </c>
      <c r="P188">
        <f t="shared" si="12"/>
      </c>
    </row>
    <row r="189" spans="1:16" ht="11.25">
      <c r="A189" s="4"/>
      <c r="B189" t="s">
        <v>183</v>
      </c>
      <c r="C189" t="s">
        <v>429</v>
      </c>
      <c r="D189" s="1">
        <v>13805087</v>
      </c>
      <c r="E189" s="1">
        <v>14467390</v>
      </c>
      <c r="F189" s="1">
        <v>11996452</v>
      </c>
      <c r="G189" s="1">
        <f t="shared" si="9"/>
        <v>1808635</v>
      </c>
      <c r="H189" s="21" t="str">
        <f t="shared" si="10"/>
        <v>*</v>
      </c>
      <c r="I189" s="6">
        <v>0.3229</v>
      </c>
      <c r="J189" s="14">
        <f t="shared" si="11"/>
        <v>0.27578843445157086</v>
      </c>
      <c r="K189" s="14"/>
      <c r="L189" s="1">
        <v>2468279</v>
      </c>
      <c r="M189" s="1">
        <v>2468279</v>
      </c>
      <c r="N189" s="16"/>
      <c r="O189" s="7">
        <v>2.361</v>
      </c>
      <c r="P189">
        <f t="shared" si="12"/>
      </c>
    </row>
    <row r="190" spans="1:16" ht="11.25">
      <c r="A190" s="4"/>
      <c r="B190" t="s">
        <v>185</v>
      </c>
      <c r="C190" t="s">
        <v>430</v>
      </c>
      <c r="D190" s="1">
        <v>21000000</v>
      </c>
      <c r="E190" s="1">
        <v>21552538</v>
      </c>
      <c r="F190" s="1">
        <v>21000000</v>
      </c>
      <c r="G190" s="1">
        <f t="shared" si="9"/>
        <v>0</v>
      </c>
      <c r="H190" s="21">
        <f t="shared" si="10"/>
      </c>
      <c r="I190" s="6">
        <v>0.2886</v>
      </c>
      <c r="J190" s="14">
        <f t="shared" si="11"/>
        <v>0.2817279620046734</v>
      </c>
      <c r="K190" s="14"/>
      <c r="L190" s="1">
        <v>1652000</v>
      </c>
      <c r="M190" s="1">
        <v>1652000</v>
      </c>
      <c r="N190" s="16"/>
      <c r="O190" s="7">
        <v>1.825</v>
      </c>
      <c r="P190">
        <f t="shared" si="12"/>
      </c>
    </row>
    <row r="191" spans="1:16" ht="11.25">
      <c r="A191" s="4"/>
      <c r="B191" t="s">
        <v>118</v>
      </c>
      <c r="C191" t="s">
        <v>431</v>
      </c>
      <c r="D191" s="1">
        <v>5650000</v>
      </c>
      <c r="E191" s="1">
        <v>6125026</v>
      </c>
      <c r="F191" s="1">
        <v>5650000</v>
      </c>
      <c r="G191" s="1">
        <f t="shared" si="9"/>
        <v>0</v>
      </c>
      <c r="H191" s="21">
        <f t="shared" si="10"/>
      </c>
      <c r="I191" s="6">
        <v>0.3285</v>
      </c>
      <c r="J191" s="14">
        <f t="shared" si="11"/>
        <v>0.3033676809826544</v>
      </c>
      <c r="K191" s="14"/>
      <c r="L191" s="1">
        <v>83953</v>
      </c>
      <c r="M191" s="1">
        <v>83953</v>
      </c>
      <c r="N191" s="16"/>
      <c r="O191" s="7">
        <v>1.604</v>
      </c>
      <c r="P191">
        <f t="shared" si="12"/>
      </c>
    </row>
    <row r="192" spans="1:16" ht="11.25">
      <c r="A192" s="4"/>
      <c r="B192" t="s">
        <v>432</v>
      </c>
      <c r="C192" t="s">
        <v>433</v>
      </c>
      <c r="D192" s="1">
        <v>4225000</v>
      </c>
      <c r="E192" s="1">
        <v>5069636</v>
      </c>
      <c r="F192" s="1">
        <v>4225000</v>
      </c>
      <c r="G192" s="1">
        <f t="shared" si="9"/>
        <v>0</v>
      </c>
      <c r="H192" s="21">
        <f t="shared" si="10"/>
      </c>
      <c r="I192" s="6">
        <v>0.2878</v>
      </c>
      <c r="J192" s="14">
        <f t="shared" si="11"/>
        <v>0.24926331018623105</v>
      </c>
      <c r="K192" s="14"/>
      <c r="L192" s="1">
        <v>1238281</v>
      </c>
      <c r="M192" s="1">
        <v>1238281</v>
      </c>
      <c r="N192" s="16"/>
      <c r="O192" s="7">
        <v>2.636</v>
      </c>
      <c r="P192">
        <f t="shared" si="12"/>
      </c>
    </row>
    <row r="193" spans="1:16" ht="11.25">
      <c r="A193" s="4"/>
      <c r="B193" t="s">
        <v>434</v>
      </c>
      <c r="C193" t="s">
        <v>435</v>
      </c>
      <c r="D193" s="1">
        <v>21196000</v>
      </c>
      <c r="E193" s="1">
        <v>30418745</v>
      </c>
      <c r="F193" s="1">
        <v>21196000</v>
      </c>
      <c r="G193" s="1">
        <f t="shared" si="9"/>
        <v>0</v>
      </c>
      <c r="H193" s="21">
        <f t="shared" si="10"/>
      </c>
      <c r="I193" s="6">
        <v>0.3076</v>
      </c>
      <c r="J193" s="14">
        <f t="shared" si="11"/>
        <v>0.2370742689464311</v>
      </c>
      <c r="K193" s="14"/>
      <c r="L193" s="1">
        <v>9806522</v>
      </c>
      <c r="M193" s="1">
        <v>9806522</v>
      </c>
      <c r="N193" s="16"/>
      <c r="O193" s="7">
        <v>3.418</v>
      </c>
      <c r="P193">
        <f t="shared" si="12"/>
      </c>
    </row>
    <row r="194" spans="1:16" ht="11.25">
      <c r="A194" s="4"/>
      <c r="B194" t="s">
        <v>436</v>
      </c>
      <c r="C194" t="s">
        <v>437</v>
      </c>
      <c r="D194" s="1">
        <v>23321982</v>
      </c>
      <c r="E194" s="1">
        <v>24101215</v>
      </c>
      <c r="F194" s="1">
        <v>23321982</v>
      </c>
      <c r="G194" s="1">
        <f t="shared" si="9"/>
        <v>0</v>
      </c>
      <c r="H194" s="21">
        <f t="shared" si="10"/>
      </c>
      <c r="I194" s="6">
        <v>0.2891</v>
      </c>
      <c r="J194" s="14">
        <f t="shared" si="11"/>
        <v>0.2797529085649832</v>
      </c>
      <c r="K194" s="14"/>
      <c r="L194" s="1">
        <v>0</v>
      </c>
      <c r="M194" s="1">
        <v>0</v>
      </c>
      <c r="N194" s="16"/>
      <c r="O194" s="7">
        <v>1.078</v>
      </c>
      <c r="P194">
        <f t="shared" si="12"/>
      </c>
    </row>
    <row r="195" spans="1:16" ht="11.25">
      <c r="A195" s="4"/>
      <c r="B195" t="s">
        <v>438</v>
      </c>
      <c r="C195" t="s">
        <v>439</v>
      </c>
      <c r="D195" s="1">
        <v>17449000</v>
      </c>
      <c r="E195" s="1">
        <v>17373653</v>
      </c>
      <c r="F195" s="1">
        <v>17373653</v>
      </c>
      <c r="G195" s="1">
        <f t="shared" si="9"/>
        <v>75347</v>
      </c>
      <c r="H195" s="21">
        <f t="shared" si="10"/>
      </c>
      <c r="I195" s="6">
        <v>0.2897</v>
      </c>
      <c r="J195" s="14">
        <f t="shared" si="11"/>
        <v>0.2897</v>
      </c>
      <c r="K195" s="14"/>
      <c r="L195" s="1">
        <v>5793567</v>
      </c>
      <c r="M195" s="1">
        <v>5793567</v>
      </c>
      <c r="N195" s="16"/>
      <c r="O195" s="7">
        <v>3.278</v>
      </c>
      <c r="P195">
        <f t="shared" si="12"/>
      </c>
    </row>
    <row r="196" spans="1:16" ht="11.25">
      <c r="A196" s="4"/>
      <c r="B196" t="s">
        <v>440</v>
      </c>
      <c r="C196" t="s">
        <v>441</v>
      </c>
      <c r="D196" s="1">
        <v>41900000</v>
      </c>
      <c r="E196" s="1">
        <v>42335169</v>
      </c>
      <c r="F196" s="1">
        <v>41900000</v>
      </c>
      <c r="G196" s="1">
        <f t="shared" si="9"/>
        <v>0</v>
      </c>
      <c r="H196" s="21">
        <f t="shared" si="10"/>
      </c>
      <c r="I196" s="6">
        <v>0.2889</v>
      </c>
      <c r="J196" s="14">
        <f t="shared" si="11"/>
        <v>0.28650077965490817</v>
      </c>
      <c r="K196" s="14"/>
      <c r="L196" s="1">
        <v>10065322</v>
      </c>
      <c r="M196" s="1">
        <v>10065322</v>
      </c>
      <c r="N196" s="16"/>
      <c r="O196" s="7">
        <v>2.603</v>
      </c>
      <c r="P196">
        <f t="shared" si="12"/>
      </c>
    </row>
    <row r="197" spans="1:16" ht="11.25">
      <c r="A197" s="4"/>
      <c r="B197" t="s">
        <v>442</v>
      </c>
      <c r="C197" t="s">
        <v>443</v>
      </c>
      <c r="D197" s="1">
        <v>4678198</v>
      </c>
      <c r="E197" s="1">
        <v>4728023</v>
      </c>
      <c r="F197" s="1">
        <v>4678198</v>
      </c>
      <c r="G197" s="1">
        <f t="shared" si="9"/>
        <v>0</v>
      </c>
      <c r="H197" s="21">
        <f t="shared" si="10"/>
      </c>
      <c r="I197" s="6">
        <v>0.2897</v>
      </c>
      <c r="J197" s="14">
        <f t="shared" si="11"/>
        <v>0.28687167452405027</v>
      </c>
      <c r="K197" s="14"/>
      <c r="L197" s="1">
        <v>375457</v>
      </c>
      <c r="M197" s="1">
        <v>375457</v>
      </c>
      <c r="N197" s="16"/>
      <c r="O197" s="7">
        <v>1.837</v>
      </c>
      <c r="P197">
        <f t="shared" si="12"/>
      </c>
    </row>
    <row r="198" spans="1:16" ht="11.25">
      <c r="A198" s="4"/>
      <c r="B198" t="s">
        <v>187</v>
      </c>
      <c r="C198" t="s">
        <v>444</v>
      </c>
      <c r="D198" s="1">
        <v>9100000</v>
      </c>
      <c r="E198" s="1">
        <v>8843954</v>
      </c>
      <c r="F198" s="1">
        <v>8838947</v>
      </c>
      <c r="G198" s="1">
        <f t="shared" si="9"/>
        <v>261053</v>
      </c>
      <c r="H198" s="21" t="str">
        <f t="shared" si="10"/>
        <v>*</v>
      </c>
      <c r="I198" s="6">
        <v>0.2877</v>
      </c>
      <c r="J198" s="14">
        <f t="shared" si="11"/>
        <v>0.28755072438131785</v>
      </c>
      <c r="K198" s="14"/>
      <c r="L198" s="1">
        <v>806074</v>
      </c>
      <c r="M198" s="1">
        <v>806074</v>
      </c>
      <c r="N198" s="16"/>
      <c r="O198" s="7">
        <v>1.881</v>
      </c>
      <c r="P198">
        <f t="shared" si="12"/>
      </c>
    </row>
    <row r="199" spans="1:16" ht="11.25">
      <c r="A199" s="4"/>
      <c r="B199" t="s">
        <v>445</v>
      </c>
      <c r="C199" t="s">
        <v>446</v>
      </c>
      <c r="D199" s="1">
        <v>9300000</v>
      </c>
      <c r="E199" s="1">
        <v>9830727</v>
      </c>
      <c r="F199" s="1">
        <v>9300000</v>
      </c>
      <c r="G199" s="1">
        <f t="shared" si="9"/>
        <v>0</v>
      </c>
      <c r="H199" s="21">
        <f t="shared" si="10"/>
      </c>
      <c r="I199" s="6">
        <v>0.2882</v>
      </c>
      <c r="J199" s="14">
        <f t="shared" si="11"/>
        <v>0.27264107730791426</v>
      </c>
      <c r="K199" s="14"/>
      <c r="L199" s="1">
        <v>0</v>
      </c>
      <c r="M199" s="1">
        <v>0</v>
      </c>
      <c r="N199" s="16"/>
      <c r="O199" s="7">
        <v>1.487</v>
      </c>
      <c r="P199">
        <f t="shared" si="12"/>
      </c>
    </row>
    <row r="200" spans="1:16" ht="11.25">
      <c r="A200" s="4"/>
      <c r="B200" t="s">
        <v>121</v>
      </c>
      <c r="C200" t="s">
        <v>447</v>
      </c>
      <c r="D200" s="1">
        <v>0</v>
      </c>
      <c r="E200" s="1">
        <v>148987</v>
      </c>
      <c r="F200" s="1">
        <v>0</v>
      </c>
      <c r="G200" s="1">
        <f t="shared" si="9"/>
        <v>0</v>
      </c>
      <c r="H200" s="21">
        <f t="shared" si="10"/>
      </c>
      <c r="I200" s="6">
        <v>0.37820000000000004</v>
      </c>
      <c r="J200" s="14">
        <f t="shared" si="11"/>
        <v>0</v>
      </c>
      <c r="K200" s="14"/>
      <c r="L200" s="1">
        <v>0</v>
      </c>
      <c r="M200" s="1">
        <v>0</v>
      </c>
      <c r="N200" s="16"/>
      <c r="O200" s="7">
        <v>0.318</v>
      </c>
      <c r="P200">
        <f t="shared" si="12"/>
      </c>
    </row>
    <row r="201" spans="1:16" ht="11.25">
      <c r="A201" s="4"/>
      <c r="B201" t="s">
        <v>189</v>
      </c>
      <c r="C201" t="s">
        <v>448</v>
      </c>
      <c r="D201" s="1">
        <v>1990000</v>
      </c>
      <c r="E201" s="1">
        <v>2228262</v>
      </c>
      <c r="F201" s="1">
        <v>1990000</v>
      </c>
      <c r="G201" s="1">
        <f t="shared" si="9"/>
        <v>0</v>
      </c>
      <c r="H201" s="21">
        <f t="shared" si="10"/>
      </c>
      <c r="I201" s="6">
        <v>0.28</v>
      </c>
      <c r="J201" s="14">
        <f t="shared" si="11"/>
        <v>0.2500603609449876</v>
      </c>
      <c r="K201" s="14"/>
      <c r="L201" s="1">
        <v>0</v>
      </c>
      <c r="M201" s="1">
        <v>0</v>
      </c>
      <c r="N201" s="16"/>
      <c r="O201" s="7">
        <v>0.504</v>
      </c>
      <c r="P201">
        <f t="shared" si="12"/>
      </c>
    </row>
    <row r="202" spans="1:16" ht="11.25">
      <c r="A202" s="4"/>
      <c r="B202" t="s">
        <v>192</v>
      </c>
      <c r="C202" t="s">
        <v>449</v>
      </c>
      <c r="D202" s="1">
        <v>896036</v>
      </c>
      <c r="E202" s="1">
        <v>974769</v>
      </c>
      <c r="F202" s="1">
        <v>896036</v>
      </c>
      <c r="G202" s="1">
        <f aca="true" t="shared" si="13" ref="G202:G265">D202-F202</f>
        <v>0</v>
      </c>
      <c r="H202" s="21">
        <f t="shared" si="10"/>
      </c>
      <c r="I202" s="6">
        <v>0.28</v>
      </c>
      <c r="J202" s="14">
        <f t="shared" si="11"/>
        <v>0.2573841392165734</v>
      </c>
      <c r="K202" s="14"/>
      <c r="L202" s="1">
        <v>0</v>
      </c>
      <c r="M202" s="1">
        <v>0</v>
      </c>
      <c r="N202" s="16"/>
      <c r="O202" s="7">
        <v>0.393</v>
      </c>
      <c r="P202">
        <f t="shared" si="12"/>
      </c>
    </row>
    <row r="203" spans="1:16" ht="11.25">
      <c r="A203" s="4"/>
      <c r="B203" t="s">
        <v>194</v>
      </c>
      <c r="C203" t="s">
        <v>450</v>
      </c>
      <c r="D203" s="1">
        <v>2175000</v>
      </c>
      <c r="E203" s="1">
        <v>2089362</v>
      </c>
      <c r="F203" s="1">
        <v>2089362</v>
      </c>
      <c r="G203" s="1">
        <f t="shared" si="13"/>
        <v>85638</v>
      </c>
      <c r="H203" s="21">
        <f t="shared" si="10"/>
      </c>
      <c r="I203" s="6">
        <v>0.28</v>
      </c>
      <c r="J203" s="14">
        <f t="shared" si="11"/>
        <v>0.28</v>
      </c>
      <c r="K203" s="14"/>
      <c r="L203" s="1">
        <v>0</v>
      </c>
      <c r="M203" s="1">
        <v>0</v>
      </c>
      <c r="N203" s="16"/>
      <c r="O203" s="7">
        <v>0.359</v>
      </c>
      <c r="P203">
        <f t="shared" si="12"/>
      </c>
    </row>
    <row r="204" spans="1:16" ht="11.25">
      <c r="A204" s="4"/>
      <c r="B204" t="s">
        <v>451</v>
      </c>
      <c r="C204" t="s">
        <v>452</v>
      </c>
      <c r="D204" s="1">
        <v>1626249</v>
      </c>
      <c r="E204" s="1">
        <v>1877632</v>
      </c>
      <c r="F204" s="1">
        <v>1626249</v>
      </c>
      <c r="G204" s="1">
        <f t="shared" si="13"/>
        <v>0</v>
      </c>
      <c r="H204" s="21">
        <f aca="true" t="shared" si="14" ref="H204:H267">IF(AND(D204&gt;F204,E204&gt;F204),"*","")</f>
      </c>
      <c r="I204" s="6">
        <v>0.28</v>
      </c>
      <c r="J204" s="14">
        <f aca="true" t="shared" si="15" ref="J204:J267">_xlfn.IFERROR((F204+M204)/((E204+L204)/I204),0)</f>
        <v>0.242512760753971</v>
      </c>
      <c r="K204" s="14"/>
      <c r="L204" s="1">
        <v>0</v>
      </c>
      <c r="M204" s="1">
        <v>0</v>
      </c>
      <c r="N204" s="16"/>
      <c r="O204" s="7">
        <v>1.549</v>
      </c>
      <c r="P204">
        <f aca="true" t="shared" si="16" ref="P204:P267">IF(F204&gt;E204,"larger","")</f>
      </c>
    </row>
    <row r="205" spans="1:16" ht="11.25">
      <c r="A205" s="4"/>
      <c r="B205" t="s">
        <v>453</v>
      </c>
      <c r="C205" t="s">
        <v>454</v>
      </c>
      <c r="D205" s="1">
        <v>9500000</v>
      </c>
      <c r="E205" s="1">
        <v>10316472</v>
      </c>
      <c r="F205" s="1">
        <v>9500000</v>
      </c>
      <c r="G205" s="1">
        <f t="shared" si="13"/>
        <v>0</v>
      </c>
      <c r="H205" s="21">
        <f t="shared" si="14"/>
      </c>
      <c r="I205" s="6">
        <v>0.28</v>
      </c>
      <c r="J205" s="14">
        <f t="shared" si="15"/>
        <v>0.2591533766633098</v>
      </c>
      <c r="K205" s="14"/>
      <c r="L205" s="1">
        <v>649916</v>
      </c>
      <c r="M205" s="1">
        <v>649916</v>
      </c>
      <c r="N205" s="16"/>
      <c r="O205" s="7">
        <v>1.765</v>
      </c>
      <c r="P205">
        <f t="shared" si="16"/>
      </c>
    </row>
    <row r="206" spans="1:16" ht="11.25">
      <c r="A206" s="4"/>
      <c r="B206" t="s">
        <v>455</v>
      </c>
      <c r="C206" t="s">
        <v>456</v>
      </c>
      <c r="D206" s="1">
        <v>9900000</v>
      </c>
      <c r="E206" s="1">
        <v>10277348</v>
      </c>
      <c r="F206" s="1">
        <v>9900000</v>
      </c>
      <c r="G206" s="1">
        <f t="shared" si="13"/>
        <v>0</v>
      </c>
      <c r="H206" s="21">
        <f t="shared" si="14"/>
      </c>
      <c r="I206" s="6">
        <v>0.28</v>
      </c>
      <c r="J206" s="14">
        <f t="shared" si="15"/>
        <v>0.2713212797011675</v>
      </c>
      <c r="K206" s="14"/>
      <c r="L206" s="1">
        <v>1896963</v>
      </c>
      <c r="M206" s="1">
        <v>1896963</v>
      </c>
      <c r="N206" s="16"/>
      <c r="O206" s="7">
        <v>2.274</v>
      </c>
      <c r="P206">
        <f t="shared" si="16"/>
      </c>
    </row>
    <row r="207" spans="1:16" ht="11.25">
      <c r="A207" s="4"/>
      <c r="B207" t="s">
        <v>197</v>
      </c>
      <c r="C207" t="s">
        <v>457</v>
      </c>
      <c r="D207" s="1">
        <v>8095000</v>
      </c>
      <c r="E207" s="1">
        <v>8767123</v>
      </c>
      <c r="F207" s="1">
        <v>8095000</v>
      </c>
      <c r="G207" s="1">
        <f t="shared" si="13"/>
        <v>0</v>
      </c>
      <c r="H207" s="21">
        <f t="shared" si="14"/>
      </c>
      <c r="I207" s="6">
        <v>0.34540000000000004</v>
      </c>
      <c r="J207" s="14">
        <f t="shared" si="15"/>
        <v>0.3189202432770705</v>
      </c>
      <c r="K207" s="14"/>
      <c r="L207" s="1">
        <v>0</v>
      </c>
      <c r="M207" s="1">
        <v>0</v>
      </c>
      <c r="N207" s="16"/>
      <c r="O207" s="7">
        <v>0.675</v>
      </c>
      <c r="P207">
        <f t="shared" si="16"/>
      </c>
    </row>
    <row r="208" spans="1:16" ht="11.25">
      <c r="A208" s="4"/>
      <c r="B208" t="s">
        <v>199</v>
      </c>
      <c r="C208" t="s">
        <v>458</v>
      </c>
      <c r="D208" s="1">
        <v>1595000</v>
      </c>
      <c r="E208" s="1">
        <v>1691611</v>
      </c>
      <c r="F208" s="1">
        <v>1345000</v>
      </c>
      <c r="G208" s="1">
        <f t="shared" si="13"/>
        <v>250000</v>
      </c>
      <c r="H208" s="21" t="str">
        <f t="shared" si="14"/>
        <v>*</v>
      </c>
      <c r="I208" s="6">
        <v>0.28</v>
      </c>
      <c r="J208" s="14">
        <f t="shared" si="15"/>
        <v>0.22614723697615524</v>
      </c>
      <c r="K208" s="14"/>
      <c r="L208" s="1">
        <v>110545</v>
      </c>
      <c r="M208" s="1">
        <v>110545</v>
      </c>
      <c r="N208" s="16"/>
      <c r="O208" s="7">
        <v>1.773</v>
      </c>
      <c r="P208">
        <f t="shared" si="16"/>
      </c>
    </row>
    <row r="209" spans="1:16" ht="11.25">
      <c r="A209" s="4"/>
      <c r="B209" t="s">
        <v>124</v>
      </c>
      <c r="C209" t="s">
        <v>459</v>
      </c>
      <c r="D209" s="1">
        <v>1400000</v>
      </c>
      <c r="E209" s="1">
        <v>1688921</v>
      </c>
      <c r="F209" s="1">
        <v>1400000</v>
      </c>
      <c r="G209" s="1">
        <f t="shared" si="13"/>
        <v>0</v>
      </c>
      <c r="H209" s="21">
        <f t="shared" si="14"/>
      </c>
      <c r="I209" s="6">
        <v>0.3315</v>
      </c>
      <c r="J209" s="14">
        <f t="shared" si="15"/>
        <v>0.27658647689301596</v>
      </c>
      <c r="K209" s="14"/>
      <c r="L209" s="1">
        <v>55227</v>
      </c>
      <c r="M209" s="1">
        <v>55227</v>
      </c>
      <c r="N209" s="16"/>
      <c r="O209" s="7">
        <v>1.681</v>
      </c>
      <c r="P209">
        <f t="shared" si="16"/>
      </c>
    </row>
    <row r="210" spans="1:16" ht="11.25">
      <c r="A210" s="4"/>
      <c r="B210" t="s">
        <v>201</v>
      </c>
      <c r="C210" t="s">
        <v>460</v>
      </c>
      <c r="D210" s="1">
        <v>14128561</v>
      </c>
      <c r="E210" s="1">
        <v>15078180</v>
      </c>
      <c r="F210" s="1">
        <v>14128561</v>
      </c>
      <c r="G210" s="1">
        <f t="shared" si="13"/>
        <v>0</v>
      </c>
      <c r="H210" s="21">
        <f t="shared" si="14"/>
      </c>
      <c r="I210" s="6">
        <v>0.28</v>
      </c>
      <c r="J210" s="14">
        <f t="shared" si="15"/>
        <v>0.26630936524730164</v>
      </c>
      <c r="K210" s="14"/>
      <c r="L210" s="1">
        <v>4343368</v>
      </c>
      <c r="M210" s="1">
        <v>4343368</v>
      </c>
      <c r="N210" s="16"/>
      <c r="O210" s="7">
        <v>2.848</v>
      </c>
      <c r="P210">
        <f t="shared" si="16"/>
      </c>
    </row>
    <row r="211" spans="1:16" ht="11.25">
      <c r="A211" s="4"/>
      <c r="B211" t="s">
        <v>127</v>
      </c>
      <c r="C211" t="s">
        <v>461</v>
      </c>
      <c r="D211" s="1">
        <v>175000</v>
      </c>
      <c r="E211" s="1">
        <v>414332</v>
      </c>
      <c r="F211" s="1">
        <v>175000</v>
      </c>
      <c r="G211" s="1">
        <f t="shared" si="13"/>
        <v>0</v>
      </c>
      <c r="H211" s="21">
        <f t="shared" si="14"/>
      </c>
      <c r="I211" s="6">
        <v>0.28</v>
      </c>
      <c r="J211" s="14">
        <f t="shared" si="15"/>
        <v>0.11826264927642569</v>
      </c>
      <c r="K211" s="14"/>
      <c r="L211" s="1">
        <v>0</v>
      </c>
      <c r="M211" s="1">
        <v>0</v>
      </c>
      <c r="N211" s="16"/>
      <c r="O211" s="7">
        <v>1.426</v>
      </c>
      <c r="P211">
        <f t="shared" si="16"/>
      </c>
    </row>
    <row r="212" spans="1:16" ht="11.25">
      <c r="A212" s="4"/>
      <c r="B212" t="s">
        <v>130</v>
      </c>
      <c r="C212" t="s">
        <v>462</v>
      </c>
      <c r="D212" s="1">
        <v>155000</v>
      </c>
      <c r="E212" s="1">
        <v>238660</v>
      </c>
      <c r="F212" s="1">
        <v>155000</v>
      </c>
      <c r="G212" s="1">
        <f t="shared" si="13"/>
        <v>0</v>
      </c>
      <c r="H212" s="21">
        <f t="shared" si="14"/>
      </c>
      <c r="I212" s="6">
        <v>0.3746</v>
      </c>
      <c r="J212" s="14">
        <f t="shared" si="15"/>
        <v>0.2567384370639759</v>
      </c>
      <c r="K212" s="14"/>
      <c r="L212" s="1">
        <v>27237</v>
      </c>
      <c r="M212" s="1">
        <v>27237</v>
      </c>
      <c r="N212" s="16"/>
      <c r="O212" s="7">
        <v>2.138</v>
      </c>
      <c r="P212">
        <f t="shared" si="16"/>
      </c>
    </row>
    <row r="213" spans="1:16" ht="11.25">
      <c r="A213" s="4"/>
      <c r="B213" t="s">
        <v>133</v>
      </c>
      <c r="C213" t="s">
        <v>463</v>
      </c>
      <c r="D213" s="1">
        <v>0</v>
      </c>
      <c r="E213" s="1">
        <v>192840</v>
      </c>
      <c r="F213" s="1">
        <v>0</v>
      </c>
      <c r="G213" s="1">
        <f t="shared" si="13"/>
        <v>0</v>
      </c>
      <c r="H213" s="21">
        <f t="shared" si="14"/>
      </c>
      <c r="I213" s="6">
        <v>0.28</v>
      </c>
      <c r="J213" s="14">
        <f t="shared" si="15"/>
        <v>0</v>
      </c>
      <c r="K213" s="14"/>
      <c r="L213" s="1">
        <v>7695</v>
      </c>
      <c r="M213" s="1">
        <v>0</v>
      </c>
      <c r="N213" s="16"/>
      <c r="O213" s="7">
        <v>1.681</v>
      </c>
      <c r="P213">
        <f t="shared" si="16"/>
      </c>
    </row>
    <row r="214" spans="1:16" ht="11.25">
      <c r="A214" s="4"/>
      <c r="B214" t="s">
        <v>203</v>
      </c>
      <c r="C214" t="s">
        <v>464</v>
      </c>
      <c r="D214" s="1">
        <v>800000</v>
      </c>
      <c r="E214" s="1">
        <v>2650835</v>
      </c>
      <c r="F214" s="1">
        <v>800000</v>
      </c>
      <c r="G214" s="1">
        <f t="shared" si="13"/>
        <v>0</v>
      </c>
      <c r="H214" s="21">
        <f t="shared" si="14"/>
      </c>
      <c r="I214" s="6">
        <v>0.28</v>
      </c>
      <c r="J214" s="14">
        <f t="shared" si="15"/>
        <v>0.08450167588703184</v>
      </c>
      <c r="K214" s="14"/>
      <c r="L214" s="1">
        <v>0</v>
      </c>
      <c r="M214" s="1">
        <v>0</v>
      </c>
      <c r="N214" s="16"/>
      <c r="O214" s="7">
        <v>1.552</v>
      </c>
      <c r="P214">
        <f t="shared" si="16"/>
      </c>
    </row>
    <row r="215" spans="1:16" ht="11.25">
      <c r="A215" s="4"/>
      <c r="B215" t="s">
        <v>465</v>
      </c>
      <c r="C215" t="s">
        <v>466</v>
      </c>
      <c r="D215" s="1">
        <v>49000000</v>
      </c>
      <c r="E215" s="1">
        <v>51919443</v>
      </c>
      <c r="F215" s="1">
        <v>49000000</v>
      </c>
      <c r="G215" s="1">
        <f t="shared" si="13"/>
        <v>0</v>
      </c>
      <c r="H215" s="21">
        <f t="shared" si="14"/>
      </c>
      <c r="I215" s="6">
        <v>0.28</v>
      </c>
      <c r="J215" s="14">
        <f t="shared" si="15"/>
        <v>0.26512513339619964</v>
      </c>
      <c r="K215" s="14"/>
      <c r="L215" s="1">
        <v>3035271</v>
      </c>
      <c r="M215" s="1">
        <v>3035271</v>
      </c>
      <c r="N215" s="16"/>
      <c r="O215" s="7">
        <v>1.749</v>
      </c>
      <c r="P215">
        <f t="shared" si="16"/>
      </c>
    </row>
    <row r="216" spans="1:16" ht="11.25">
      <c r="A216" s="4"/>
      <c r="B216" t="s">
        <v>467</v>
      </c>
      <c r="C216" t="s">
        <v>468</v>
      </c>
      <c r="D216" s="1">
        <v>13125000</v>
      </c>
      <c r="E216" s="1">
        <v>17720411</v>
      </c>
      <c r="F216" s="1">
        <v>13125000</v>
      </c>
      <c r="G216" s="1">
        <f t="shared" si="13"/>
        <v>0</v>
      </c>
      <c r="H216" s="21">
        <f t="shared" si="14"/>
      </c>
      <c r="I216" s="6">
        <v>0.28</v>
      </c>
      <c r="J216" s="14">
        <f t="shared" si="15"/>
        <v>0.22073152297979634</v>
      </c>
      <c r="K216" s="14"/>
      <c r="L216" s="1">
        <v>3989529</v>
      </c>
      <c r="M216" s="1">
        <v>3989529</v>
      </c>
      <c r="N216" s="16"/>
      <c r="O216" s="7">
        <v>2.484</v>
      </c>
      <c r="P216">
        <f t="shared" si="16"/>
      </c>
    </row>
    <row r="217" spans="1:16" ht="11.25">
      <c r="A217" s="4"/>
      <c r="B217" t="s">
        <v>469</v>
      </c>
      <c r="C217" t="s">
        <v>470</v>
      </c>
      <c r="D217" s="1">
        <v>42200000</v>
      </c>
      <c r="E217" s="1">
        <v>42808298</v>
      </c>
      <c r="F217" s="1">
        <v>42200000</v>
      </c>
      <c r="G217" s="1">
        <f t="shared" si="13"/>
        <v>0</v>
      </c>
      <c r="H217" s="21">
        <f t="shared" si="14"/>
      </c>
      <c r="I217" s="6">
        <v>0.28</v>
      </c>
      <c r="J217" s="14">
        <f t="shared" si="15"/>
        <v>0.27602125176758957</v>
      </c>
      <c r="K217" s="14"/>
      <c r="L217" s="1">
        <v>0</v>
      </c>
      <c r="M217" s="1">
        <v>0</v>
      </c>
      <c r="N217" s="16"/>
      <c r="O217" s="7">
        <v>1.431</v>
      </c>
      <c r="P217">
        <f t="shared" si="16"/>
      </c>
    </row>
    <row r="218" spans="1:16" ht="11.25">
      <c r="A218" s="4"/>
      <c r="B218" t="s">
        <v>471</v>
      </c>
      <c r="C218" t="s">
        <v>472</v>
      </c>
      <c r="D218" s="1">
        <v>60500000</v>
      </c>
      <c r="E218" s="1">
        <v>56085536</v>
      </c>
      <c r="F218" s="1">
        <v>56084626</v>
      </c>
      <c r="G218" s="1">
        <f t="shared" si="13"/>
        <v>4415374</v>
      </c>
      <c r="H218" s="21" t="str">
        <f t="shared" si="14"/>
        <v>*</v>
      </c>
      <c r="I218" s="6">
        <v>0.28</v>
      </c>
      <c r="J218" s="14">
        <f t="shared" si="15"/>
        <v>0.27999545693920086</v>
      </c>
      <c r="K218" s="14"/>
      <c r="L218" s="1">
        <v>0</v>
      </c>
      <c r="M218" s="1">
        <v>0</v>
      </c>
      <c r="N218" s="16"/>
      <c r="O218" s="7">
        <v>1.262</v>
      </c>
      <c r="P218">
        <f t="shared" si="16"/>
      </c>
    </row>
    <row r="219" spans="1:16" ht="11.25">
      <c r="A219" s="4"/>
      <c r="B219" t="s">
        <v>473</v>
      </c>
      <c r="C219" t="s">
        <v>474</v>
      </c>
      <c r="D219" s="1">
        <v>12753000</v>
      </c>
      <c r="E219" s="1">
        <v>12605912</v>
      </c>
      <c r="F219" s="1">
        <v>12605786</v>
      </c>
      <c r="G219" s="1">
        <f t="shared" si="13"/>
        <v>147214</v>
      </c>
      <c r="H219" s="21" t="str">
        <f t="shared" si="14"/>
        <v>*</v>
      </c>
      <c r="I219" s="6">
        <v>0.28</v>
      </c>
      <c r="J219" s="14">
        <f t="shared" si="15"/>
        <v>0.2799975083191982</v>
      </c>
      <c r="K219" s="14"/>
      <c r="L219" s="1">
        <v>1553205</v>
      </c>
      <c r="M219" s="1">
        <v>1553205</v>
      </c>
      <c r="N219" s="16"/>
      <c r="O219" s="7">
        <v>1.999</v>
      </c>
      <c r="P219">
        <f t="shared" si="16"/>
      </c>
    </row>
    <row r="220" spans="1:16" ht="11.25">
      <c r="A220" s="4"/>
      <c r="B220" t="s">
        <v>475</v>
      </c>
      <c r="C220" t="s">
        <v>476</v>
      </c>
      <c r="D220" s="1">
        <v>25900000</v>
      </c>
      <c r="E220" s="1">
        <v>26346983</v>
      </c>
      <c r="F220" s="1">
        <v>25900000</v>
      </c>
      <c r="G220" s="1">
        <f t="shared" si="13"/>
        <v>0</v>
      </c>
      <c r="H220" s="21">
        <f t="shared" si="14"/>
      </c>
      <c r="I220" s="6">
        <v>0.28</v>
      </c>
      <c r="J220" s="14">
        <f t="shared" si="15"/>
        <v>0.2760890828075404</v>
      </c>
      <c r="K220" s="14"/>
      <c r="L220" s="1">
        <v>5654523</v>
      </c>
      <c r="M220" s="1">
        <v>5654523</v>
      </c>
      <c r="N220" s="16"/>
      <c r="O220" s="7">
        <v>2.425</v>
      </c>
      <c r="P220">
        <f t="shared" si="16"/>
      </c>
    </row>
    <row r="221" spans="1:16" ht="11.25">
      <c r="A221" s="4"/>
      <c r="B221" t="s">
        <v>136</v>
      </c>
      <c r="C221" t="s">
        <v>477</v>
      </c>
      <c r="D221" s="1">
        <v>190000</v>
      </c>
      <c r="E221" s="1">
        <v>227998</v>
      </c>
      <c r="F221" s="1">
        <v>190000</v>
      </c>
      <c r="G221" s="1">
        <f t="shared" si="13"/>
        <v>0</v>
      </c>
      <c r="H221" s="21">
        <f t="shared" si="14"/>
      </c>
      <c r="I221" s="6">
        <v>0.28</v>
      </c>
      <c r="J221" s="14">
        <f t="shared" si="15"/>
        <v>0.23333538013491348</v>
      </c>
      <c r="K221" s="14"/>
      <c r="L221" s="1">
        <v>0</v>
      </c>
      <c r="M221" s="1">
        <v>0</v>
      </c>
      <c r="N221" s="16"/>
      <c r="O221" s="7">
        <v>1.372</v>
      </c>
      <c r="P221">
        <f t="shared" si="16"/>
      </c>
    </row>
    <row r="222" spans="1:16" ht="11.25">
      <c r="A222" s="4"/>
      <c r="B222" t="s">
        <v>206</v>
      </c>
      <c r="C222" t="s">
        <v>478</v>
      </c>
      <c r="D222" s="1">
        <v>16000000</v>
      </c>
      <c r="E222" s="1">
        <v>16547192</v>
      </c>
      <c r="F222" s="1">
        <v>16000000</v>
      </c>
      <c r="G222" s="1">
        <f t="shared" si="13"/>
        <v>0</v>
      </c>
      <c r="H222" s="21">
        <f t="shared" si="14"/>
      </c>
      <c r="I222" s="6">
        <v>0.28</v>
      </c>
      <c r="J222" s="14">
        <f t="shared" si="15"/>
        <v>0.2716653727939225</v>
      </c>
      <c r="K222" s="14"/>
      <c r="L222" s="1">
        <v>1835605</v>
      </c>
      <c r="M222" s="1">
        <v>1835605</v>
      </c>
      <c r="N222" s="16"/>
      <c r="O222" s="7">
        <v>1.947</v>
      </c>
      <c r="P222">
        <f t="shared" si="16"/>
      </c>
    </row>
    <row r="223" spans="1:16" ht="11.25">
      <c r="A223" s="4"/>
      <c r="B223" t="s">
        <v>479</v>
      </c>
      <c r="C223" t="s">
        <v>480</v>
      </c>
      <c r="D223" s="1">
        <v>25700000</v>
      </c>
      <c r="E223" s="1">
        <v>24107728</v>
      </c>
      <c r="F223" s="1">
        <v>24107728</v>
      </c>
      <c r="G223" s="1">
        <f t="shared" si="13"/>
        <v>1592272</v>
      </c>
      <c r="H223" s="21">
        <f t="shared" si="14"/>
      </c>
      <c r="I223" s="6">
        <v>0.28</v>
      </c>
      <c r="J223" s="14">
        <f t="shared" si="15"/>
        <v>0.28</v>
      </c>
      <c r="K223" s="14"/>
      <c r="L223" s="1">
        <v>2031525</v>
      </c>
      <c r="M223" s="1">
        <v>2031525</v>
      </c>
      <c r="N223" s="16"/>
      <c r="O223" s="7">
        <v>1.844</v>
      </c>
      <c r="P223">
        <f t="shared" si="16"/>
      </c>
    </row>
    <row r="224" spans="1:16" ht="11.25">
      <c r="A224" s="4"/>
      <c r="B224" t="s">
        <v>481</v>
      </c>
      <c r="C224" t="s">
        <v>482</v>
      </c>
      <c r="D224" s="1">
        <v>6887000</v>
      </c>
      <c r="E224" s="1">
        <v>6168330</v>
      </c>
      <c r="F224" s="1">
        <v>6168330</v>
      </c>
      <c r="G224" s="1">
        <f t="shared" si="13"/>
        <v>718670</v>
      </c>
      <c r="H224" s="21">
        <f t="shared" si="14"/>
      </c>
      <c r="I224" s="6">
        <v>0.28</v>
      </c>
      <c r="J224" s="14">
        <f t="shared" si="15"/>
        <v>0.28</v>
      </c>
      <c r="K224" s="14"/>
      <c r="L224" s="1">
        <v>99737</v>
      </c>
      <c r="M224" s="1">
        <v>99737</v>
      </c>
      <c r="N224" s="16"/>
      <c r="O224" s="7">
        <v>1.604</v>
      </c>
      <c r="P224">
        <f t="shared" si="16"/>
      </c>
    </row>
    <row r="225" spans="1:16" ht="11.25">
      <c r="A225" s="4"/>
      <c r="B225" t="s">
        <v>209</v>
      </c>
      <c r="C225" t="s">
        <v>483</v>
      </c>
      <c r="D225" s="1">
        <v>4440804</v>
      </c>
      <c r="E225" s="1">
        <v>4536716</v>
      </c>
      <c r="F225" s="1">
        <v>4440804</v>
      </c>
      <c r="G225" s="1">
        <f t="shared" si="13"/>
        <v>0</v>
      </c>
      <c r="H225" s="21">
        <f t="shared" si="14"/>
      </c>
      <c r="I225" s="6">
        <v>0.28</v>
      </c>
      <c r="J225" s="14">
        <f t="shared" si="15"/>
        <v>0.2751899423409792</v>
      </c>
      <c r="K225" s="14"/>
      <c r="L225" s="1">
        <v>1046452</v>
      </c>
      <c r="M225" s="1">
        <v>1046452</v>
      </c>
      <c r="N225" s="16"/>
      <c r="O225" s="7">
        <v>2.51</v>
      </c>
      <c r="P225">
        <f t="shared" si="16"/>
      </c>
    </row>
    <row r="226" spans="1:16" ht="11.25">
      <c r="A226" s="4"/>
      <c r="B226" t="s">
        <v>484</v>
      </c>
      <c r="C226" t="s">
        <v>485</v>
      </c>
      <c r="D226" s="1">
        <v>1250767</v>
      </c>
      <c r="E226" s="1">
        <v>1202138</v>
      </c>
      <c r="F226" s="1">
        <v>1202114</v>
      </c>
      <c r="G226" s="1">
        <f t="shared" si="13"/>
        <v>48653</v>
      </c>
      <c r="H226" s="21" t="str">
        <f t="shared" si="14"/>
        <v>*</v>
      </c>
      <c r="I226" s="6">
        <v>0.28</v>
      </c>
      <c r="J226" s="14">
        <f t="shared" si="15"/>
        <v>0.2799954558487014</v>
      </c>
      <c r="K226" s="14"/>
      <c r="L226" s="1">
        <v>276686</v>
      </c>
      <c r="M226" s="1">
        <v>276686</v>
      </c>
      <c r="N226" s="16"/>
      <c r="O226" s="7">
        <v>2.504</v>
      </c>
      <c r="P226">
        <f t="shared" si="16"/>
      </c>
    </row>
    <row r="227" spans="1:16" ht="11.25">
      <c r="A227" s="4"/>
      <c r="B227" t="s">
        <v>486</v>
      </c>
      <c r="C227" t="s">
        <v>487</v>
      </c>
      <c r="D227" s="1">
        <v>4449366</v>
      </c>
      <c r="E227" s="1">
        <v>4803410</v>
      </c>
      <c r="F227" s="1">
        <v>4449366</v>
      </c>
      <c r="G227" s="1">
        <f t="shared" si="13"/>
        <v>0</v>
      </c>
      <c r="H227" s="21">
        <f t="shared" si="14"/>
      </c>
      <c r="I227" s="6">
        <v>0.28</v>
      </c>
      <c r="J227" s="14">
        <f t="shared" si="15"/>
        <v>0.2622746304097499</v>
      </c>
      <c r="K227" s="14"/>
      <c r="L227" s="1">
        <v>789270</v>
      </c>
      <c r="M227" s="1">
        <v>789270</v>
      </c>
      <c r="N227" s="16"/>
      <c r="O227" s="7">
        <v>2.176</v>
      </c>
      <c r="P227">
        <f t="shared" si="16"/>
      </c>
    </row>
    <row r="228" spans="1:16" ht="11.25">
      <c r="A228" s="4"/>
      <c r="B228" t="s">
        <v>212</v>
      </c>
      <c r="C228" t="s">
        <v>488</v>
      </c>
      <c r="D228" s="1">
        <v>11185196</v>
      </c>
      <c r="E228" s="1">
        <v>11907933</v>
      </c>
      <c r="F228" s="1">
        <v>11185196</v>
      </c>
      <c r="G228" s="1">
        <f t="shared" si="13"/>
        <v>0</v>
      </c>
      <c r="H228" s="21">
        <f t="shared" si="14"/>
      </c>
      <c r="I228" s="6">
        <v>0.28</v>
      </c>
      <c r="J228" s="14">
        <f t="shared" si="15"/>
        <v>0.2630057525516813</v>
      </c>
      <c r="K228" s="14"/>
      <c r="L228" s="1">
        <v>0</v>
      </c>
      <c r="M228" s="1">
        <v>0</v>
      </c>
      <c r="N228" s="16"/>
      <c r="O228" s="7">
        <v>1.127</v>
      </c>
      <c r="P228">
        <f t="shared" si="16"/>
      </c>
    </row>
    <row r="229" spans="1:16" ht="11.25">
      <c r="A229" s="4"/>
      <c r="B229" t="s">
        <v>215</v>
      </c>
      <c r="C229" t="s">
        <v>489</v>
      </c>
      <c r="D229" s="1">
        <v>65500000</v>
      </c>
      <c r="E229" s="1">
        <v>71115854</v>
      </c>
      <c r="F229" s="1">
        <v>65500000</v>
      </c>
      <c r="G229" s="1">
        <f t="shared" si="13"/>
        <v>0</v>
      </c>
      <c r="H229" s="21">
        <f t="shared" si="14"/>
      </c>
      <c r="I229" s="6">
        <v>0.2818</v>
      </c>
      <c r="J229" s="14">
        <f t="shared" si="15"/>
        <v>0.26387957057036604</v>
      </c>
      <c r="K229" s="14"/>
      <c r="L229" s="1">
        <v>17193841</v>
      </c>
      <c r="M229" s="1">
        <v>17193841</v>
      </c>
      <c r="N229" s="16"/>
      <c r="O229" s="7">
        <v>2.583</v>
      </c>
      <c r="P229">
        <f t="shared" si="16"/>
      </c>
    </row>
    <row r="230" spans="1:16" ht="11.25">
      <c r="A230" s="4"/>
      <c r="B230" t="s">
        <v>139</v>
      </c>
      <c r="C230" t="s">
        <v>490</v>
      </c>
      <c r="D230" s="1">
        <v>105000</v>
      </c>
      <c r="E230" s="1">
        <v>301251</v>
      </c>
      <c r="F230" s="1">
        <v>105000</v>
      </c>
      <c r="G230" s="1">
        <f t="shared" si="13"/>
        <v>0</v>
      </c>
      <c r="H230" s="21">
        <f t="shared" si="14"/>
      </c>
      <c r="I230" s="6">
        <v>0.28</v>
      </c>
      <c r="J230" s="14">
        <f t="shared" si="15"/>
        <v>0.10913056178760185</v>
      </c>
      <c r="K230" s="14"/>
      <c r="L230" s="1">
        <v>30814</v>
      </c>
      <c r="M230" s="1">
        <v>24423</v>
      </c>
      <c r="N230" s="16"/>
      <c r="O230" s="7">
        <v>1.913</v>
      </c>
      <c r="P230">
        <f t="shared" si="16"/>
      </c>
    </row>
    <row r="231" spans="1:16" ht="11.25">
      <c r="A231" s="4"/>
      <c r="B231" t="s">
        <v>142</v>
      </c>
      <c r="C231" t="s">
        <v>491</v>
      </c>
      <c r="D231" s="1">
        <v>189000</v>
      </c>
      <c r="E231" s="1">
        <v>258226</v>
      </c>
      <c r="F231" s="1">
        <v>189000</v>
      </c>
      <c r="G231" s="1">
        <f t="shared" si="13"/>
        <v>0</v>
      </c>
      <c r="H231" s="21">
        <f t="shared" si="14"/>
      </c>
      <c r="I231" s="6">
        <v>0.28</v>
      </c>
      <c r="J231" s="14">
        <f t="shared" si="15"/>
        <v>0.2049367608219157</v>
      </c>
      <c r="K231" s="14"/>
      <c r="L231" s="1">
        <v>0</v>
      </c>
      <c r="M231" s="1">
        <v>0</v>
      </c>
      <c r="N231" s="16"/>
      <c r="O231" s="7">
        <v>1.332</v>
      </c>
      <c r="P231">
        <f t="shared" si="16"/>
      </c>
    </row>
    <row r="232" spans="1:16" ht="11.25">
      <c r="A232" s="4"/>
      <c r="B232" t="s">
        <v>492</v>
      </c>
      <c r="C232" t="s">
        <v>493</v>
      </c>
      <c r="D232" s="1">
        <v>2880000</v>
      </c>
      <c r="E232" s="1">
        <v>3348574</v>
      </c>
      <c r="F232" s="1">
        <v>2880000</v>
      </c>
      <c r="G232" s="1">
        <f t="shared" si="13"/>
        <v>0</v>
      </c>
      <c r="H232" s="21">
        <f t="shared" si="14"/>
      </c>
      <c r="I232" s="6">
        <v>0.28</v>
      </c>
      <c r="J232" s="14">
        <f t="shared" si="15"/>
        <v>0.2469217393321304</v>
      </c>
      <c r="K232" s="14"/>
      <c r="L232" s="1">
        <v>617799</v>
      </c>
      <c r="M232" s="1">
        <v>617799</v>
      </c>
      <c r="N232" s="16"/>
      <c r="O232" s="7">
        <v>2.272</v>
      </c>
      <c r="P232">
        <f t="shared" si="16"/>
      </c>
    </row>
    <row r="233" spans="1:16" ht="11.25">
      <c r="A233" s="4"/>
      <c r="B233" t="s">
        <v>218</v>
      </c>
      <c r="C233" t="s">
        <v>494</v>
      </c>
      <c r="D233" s="1">
        <v>1177000</v>
      </c>
      <c r="E233" s="1">
        <v>3486672</v>
      </c>
      <c r="F233" s="1">
        <v>1177000</v>
      </c>
      <c r="G233" s="1">
        <f t="shared" si="13"/>
        <v>0</v>
      </c>
      <c r="H233" s="21">
        <f t="shared" si="14"/>
      </c>
      <c r="I233" s="6">
        <v>0.28</v>
      </c>
      <c r="J233" s="14">
        <f t="shared" si="15"/>
        <v>0.15389106954506784</v>
      </c>
      <c r="K233" s="14"/>
      <c r="L233" s="1">
        <v>1641499</v>
      </c>
      <c r="M233" s="1">
        <v>1641499</v>
      </c>
      <c r="N233" s="16"/>
      <c r="O233" s="7">
        <v>4.468</v>
      </c>
      <c r="P233">
        <f t="shared" si="16"/>
      </c>
    </row>
    <row r="234" spans="1:16" ht="11.25">
      <c r="A234" s="4"/>
      <c r="B234" t="s">
        <v>221</v>
      </c>
      <c r="C234" t="s">
        <v>495</v>
      </c>
      <c r="D234" s="1">
        <v>20850000</v>
      </c>
      <c r="E234" s="1">
        <v>20788091</v>
      </c>
      <c r="F234" s="1">
        <v>20788091</v>
      </c>
      <c r="G234" s="1">
        <f t="shared" si="13"/>
        <v>61909</v>
      </c>
      <c r="H234" s="21">
        <f t="shared" si="14"/>
      </c>
      <c r="I234" s="6">
        <v>0.28</v>
      </c>
      <c r="J234" s="14">
        <f t="shared" si="15"/>
        <v>0.28</v>
      </c>
      <c r="K234" s="14"/>
      <c r="L234" s="1">
        <v>4880266</v>
      </c>
      <c r="M234" s="1">
        <v>4880266</v>
      </c>
      <c r="N234" s="16"/>
      <c r="O234" s="7">
        <v>2.533</v>
      </c>
      <c r="P234">
        <f t="shared" si="16"/>
      </c>
    </row>
    <row r="235" spans="1:16" ht="11.25">
      <c r="A235" s="4"/>
      <c r="B235" t="s">
        <v>496</v>
      </c>
      <c r="C235" t="s">
        <v>497</v>
      </c>
      <c r="D235" s="1">
        <v>24804000</v>
      </c>
      <c r="E235" s="1">
        <v>29056939</v>
      </c>
      <c r="F235" s="1">
        <v>24804000</v>
      </c>
      <c r="G235" s="1">
        <f t="shared" si="13"/>
        <v>0</v>
      </c>
      <c r="H235" s="21">
        <f t="shared" si="14"/>
      </c>
      <c r="I235" s="6">
        <v>0.28</v>
      </c>
      <c r="J235" s="14">
        <f t="shared" si="15"/>
        <v>0.24638523584870511</v>
      </c>
      <c r="K235" s="14"/>
      <c r="L235" s="1">
        <v>6368653</v>
      </c>
      <c r="M235" s="1">
        <v>6368653</v>
      </c>
      <c r="N235" s="16"/>
      <c r="O235" s="7">
        <v>2.45</v>
      </c>
      <c r="P235">
        <f t="shared" si="16"/>
      </c>
    </row>
    <row r="236" spans="1:16" ht="11.25">
      <c r="A236" s="4"/>
      <c r="B236" t="s">
        <v>498</v>
      </c>
      <c r="C236" t="s">
        <v>499</v>
      </c>
      <c r="D236" s="1">
        <v>1546643</v>
      </c>
      <c r="E236" s="1">
        <v>2084387</v>
      </c>
      <c r="F236" s="1">
        <v>1546643</v>
      </c>
      <c r="G236" s="1">
        <f t="shared" si="13"/>
        <v>0</v>
      </c>
      <c r="H236" s="21">
        <f t="shared" si="14"/>
      </c>
      <c r="I236" s="6">
        <v>0.28</v>
      </c>
      <c r="J236" s="14">
        <f t="shared" si="15"/>
        <v>0.2194266771800525</v>
      </c>
      <c r="K236" s="14"/>
      <c r="L236" s="1">
        <v>401333</v>
      </c>
      <c r="M236" s="1">
        <v>401333</v>
      </c>
      <c r="N236" s="16"/>
      <c r="O236" s="7">
        <v>2.312</v>
      </c>
      <c r="P236">
        <f t="shared" si="16"/>
      </c>
    </row>
    <row r="237" spans="1:16" ht="11.25">
      <c r="A237" s="4"/>
      <c r="B237" t="s">
        <v>224</v>
      </c>
      <c r="C237" t="s">
        <v>500</v>
      </c>
      <c r="D237" s="1">
        <v>9300000</v>
      </c>
      <c r="E237" s="1">
        <v>10857205</v>
      </c>
      <c r="F237" s="1">
        <v>9300000</v>
      </c>
      <c r="G237" s="1">
        <f t="shared" si="13"/>
        <v>0</v>
      </c>
      <c r="H237" s="21">
        <f t="shared" si="14"/>
      </c>
      <c r="I237" s="6">
        <v>0.28</v>
      </c>
      <c r="J237" s="14">
        <f t="shared" si="15"/>
        <v>0.24434703213970435</v>
      </c>
      <c r="K237" s="14"/>
      <c r="L237" s="1">
        <v>1372279</v>
      </c>
      <c r="M237" s="1">
        <v>1372279</v>
      </c>
      <c r="N237" s="16"/>
      <c r="O237" s="7">
        <v>2.012</v>
      </c>
      <c r="P237">
        <f t="shared" si="16"/>
      </c>
    </row>
    <row r="238" spans="1:16" ht="11.25">
      <c r="A238" s="4"/>
      <c r="B238" t="s">
        <v>501</v>
      </c>
      <c r="C238" t="s">
        <v>502</v>
      </c>
      <c r="D238" s="1">
        <v>11994473</v>
      </c>
      <c r="E238" s="1">
        <v>10563262</v>
      </c>
      <c r="F238" s="1">
        <v>10563262</v>
      </c>
      <c r="G238" s="1">
        <f t="shared" si="13"/>
        <v>1431211</v>
      </c>
      <c r="H238" s="21">
        <f t="shared" si="14"/>
      </c>
      <c r="I238" s="6">
        <v>0.28</v>
      </c>
      <c r="J238" s="14">
        <f t="shared" si="15"/>
        <v>0.28</v>
      </c>
      <c r="K238" s="14"/>
      <c r="L238" s="1">
        <v>1747203</v>
      </c>
      <c r="M238" s="1">
        <v>1747203</v>
      </c>
      <c r="N238" s="16"/>
      <c r="O238" s="7">
        <v>2.183</v>
      </c>
      <c r="P238">
        <f t="shared" si="16"/>
      </c>
    </row>
    <row r="239" spans="1:16" ht="11.25">
      <c r="A239" s="4"/>
      <c r="B239" t="s">
        <v>503</v>
      </c>
      <c r="C239" t="s">
        <v>504</v>
      </c>
      <c r="D239" s="1">
        <v>1550000</v>
      </c>
      <c r="E239" s="1">
        <v>1432525</v>
      </c>
      <c r="F239" s="1">
        <v>1429824</v>
      </c>
      <c r="G239" s="1">
        <f t="shared" si="13"/>
        <v>120176</v>
      </c>
      <c r="H239" s="21" t="str">
        <f t="shared" si="14"/>
        <v>*</v>
      </c>
      <c r="I239" s="6">
        <v>0.28</v>
      </c>
      <c r="J239" s="14">
        <f t="shared" si="15"/>
        <v>0.27947206505994665</v>
      </c>
      <c r="K239" s="14"/>
      <c r="L239" s="1">
        <v>0</v>
      </c>
      <c r="M239" s="1">
        <v>0</v>
      </c>
      <c r="N239" s="16"/>
      <c r="O239" s="7">
        <v>1.326</v>
      </c>
      <c r="P239">
        <f t="shared" si="16"/>
      </c>
    </row>
    <row r="240" spans="1:16" ht="11.25">
      <c r="A240" s="4"/>
      <c r="B240" t="s">
        <v>227</v>
      </c>
      <c r="C240" t="s">
        <v>505</v>
      </c>
      <c r="D240" s="1">
        <v>8050000</v>
      </c>
      <c r="E240" s="1">
        <v>9541204</v>
      </c>
      <c r="F240" s="1">
        <v>8050000</v>
      </c>
      <c r="G240" s="1">
        <f t="shared" si="13"/>
        <v>0</v>
      </c>
      <c r="H240" s="21">
        <f t="shared" si="14"/>
      </c>
      <c r="I240" s="6">
        <v>0.322</v>
      </c>
      <c r="J240" s="14">
        <f t="shared" si="15"/>
        <v>0.2810934170898452</v>
      </c>
      <c r="K240" s="14"/>
      <c r="L240" s="1">
        <v>2196948</v>
      </c>
      <c r="M240" s="1">
        <v>2196948</v>
      </c>
      <c r="N240" s="16"/>
      <c r="O240" s="7">
        <v>2.761</v>
      </c>
      <c r="P240">
        <f t="shared" si="16"/>
      </c>
    </row>
    <row r="241" spans="1:16" ht="11.25">
      <c r="A241" s="4"/>
      <c r="B241" t="s">
        <v>230</v>
      </c>
      <c r="C241" t="s">
        <v>506</v>
      </c>
      <c r="D241" s="1">
        <v>2123429</v>
      </c>
      <c r="E241" s="1">
        <v>4759041</v>
      </c>
      <c r="F241" s="1">
        <v>2123429</v>
      </c>
      <c r="G241" s="1">
        <f t="shared" si="13"/>
        <v>0</v>
      </c>
      <c r="H241" s="21">
        <f t="shared" si="14"/>
      </c>
      <c r="I241" s="6">
        <v>0.28</v>
      </c>
      <c r="J241" s="14">
        <f t="shared" si="15"/>
        <v>0.17033280974381762</v>
      </c>
      <c r="K241" s="14"/>
      <c r="L241" s="1">
        <v>1970149</v>
      </c>
      <c r="M241" s="1">
        <v>1970149</v>
      </c>
      <c r="N241" s="16"/>
      <c r="O241" s="7">
        <v>3.838</v>
      </c>
      <c r="P241">
        <f t="shared" si="16"/>
      </c>
    </row>
    <row r="242" spans="1:16" ht="11.25">
      <c r="A242" s="4"/>
      <c r="B242" t="s">
        <v>507</v>
      </c>
      <c r="C242" t="s">
        <v>508</v>
      </c>
      <c r="D242" s="1">
        <v>2911000</v>
      </c>
      <c r="E242" s="1">
        <v>3612573</v>
      </c>
      <c r="F242" s="1">
        <v>2911000</v>
      </c>
      <c r="G242" s="1">
        <f t="shared" si="13"/>
        <v>0</v>
      </c>
      <c r="H242" s="21">
        <f t="shared" si="14"/>
      </c>
      <c r="I242" s="6">
        <v>0.28</v>
      </c>
      <c r="J242" s="14">
        <f t="shared" si="15"/>
        <v>0.23577029514998643</v>
      </c>
      <c r="K242" s="14"/>
      <c r="L242" s="1">
        <v>828796</v>
      </c>
      <c r="M242" s="1">
        <v>828796</v>
      </c>
      <c r="N242" s="16"/>
      <c r="O242" s="7">
        <v>2.501</v>
      </c>
      <c r="P242">
        <f t="shared" si="16"/>
      </c>
    </row>
    <row r="243" spans="1:16" ht="11.25">
      <c r="A243" s="4"/>
      <c r="B243" t="s">
        <v>146</v>
      </c>
      <c r="C243" t="s">
        <v>509</v>
      </c>
      <c r="D243" s="1">
        <v>60000</v>
      </c>
      <c r="E243" s="1">
        <v>167266</v>
      </c>
      <c r="F243" s="1">
        <v>60000</v>
      </c>
      <c r="G243" s="1">
        <f t="shared" si="13"/>
        <v>0</v>
      </c>
      <c r="H243" s="21">
        <f t="shared" si="14"/>
      </c>
      <c r="I243" s="6">
        <v>0.28</v>
      </c>
      <c r="J243" s="14">
        <f t="shared" si="15"/>
        <v>0.16377963602874313</v>
      </c>
      <c r="K243" s="14"/>
      <c r="L243" s="1">
        <v>91161</v>
      </c>
      <c r="M243" s="1">
        <v>91161</v>
      </c>
      <c r="N243" s="16"/>
      <c r="O243" s="7">
        <v>5.27</v>
      </c>
      <c r="P243">
        <f t="shared" si="16"/>
      </c>
    </row>
    <row r="244" spans="1:16" ht="11.25">
      <c r="A244" s="4"/>
      <c r="B244" t="s">
        <v>233</v>
      </c>
      <c r="C244" t="s">
        <v>510</v>
      </c>
      <c r="D244" s="1">
        <v>1056000</v>
      </c>
      <c r="E244" s="1">
        <v>2057651</v>
      </c>
      <c r="F244" s="1">
        <v>1056000</v>
      </c>
      <c r="G244" s="1">
        <f t="shared" si="13"/>
        <v>0</v>
      </c>
      <c r="H244" s="21">
        <f t="shared" si="14"/>
      </c>
      <c r="I244" s="6">
        <v>0.28</v>
      </c>
      <c r="J244" s="14">
        <f t="shared" si="15"/>
        <v>0.1672976489659324</v>
      </c>
      <c r="K244" s="14"/>
      <c r="L244" s="1">
        <v>430871</v>
      </c>
      <c r="M244" s="1">
        <v>430871</v>
      </c>
      <c r="N244" s="16"/>
      <c r="O244" s="7">
        <v>2.395</v>
      </c>
      <c r="P244">
        <f t="shared" si="16"/>
      </c>
    </row>
    <row r="245" spans="1:16" ht="11.25">
      <c r="A245" s="4"/>
      <c r="B245" t="s">
        <v>511</v>
      </c>
      <c r="C245" t="s">
        <v>512</v>
      </c>
      <c r="D245" s="1">
        <v>35000</v>
      </c>
      <c r="E245" s="1">
        <v>874245</v>
      </c>
      <c r="F245" s="1">
        <v>35000</v>
      </c>
      <c r="G245" s="1">
        <f t="shared" si="13"/>
        <v>0</v>
      </c>
      <c r="H245" s="21">
        <f t="shared" si="14"/>
      </c>
      <c r="I245" s="6">
        <v>0.28</v>
      </c>
      <c r="J245" s="14">
        <f t="shared" si="15"/>
        <v>0.11781788694701419</v>
      </c>
      <c r="K245" s="14"/>
      <c r="L245" s="1">
        <v>768383</v>
      </c>
      <c r="M245" s="1">
        <v>656182</v>
      </c>
      <c r="N245" s="16"/>
      <c r="O245" s="7">
        <v>30.649</v>
      </c>
      <c r="P245">
        <f t="shared" si="16"/>
      </c>
    </row>
    <row r="246" spans="1:16" ht="11.25">
      <c r="A246" s="4"/>
      <c r="B246" t="s">
        <v>150</v>
      </c>
      <c r="C246" t="s">
        <v>513</v>
      </c>
      <c r="D246" s="1">
        <v>152000</v>
      </c>
      <c r="E246" s="1">
        <v>1506771</v>
      </c>
      <c r="F246" s="1">
        <v>152000</v>
      </c>
      <c r="G246" s="1">
        <f t="shared" si="13"/>
        <v>0</v>
      </c>
      <c r="H246" s="21">
        <f t="shared" si="14"/>
      </c>
      <c r="I246" s="6">
        <v>0.3091</v>
      </c>
      <c r="J246" s="14">
        <f t="shared" si="15"/>
        <v>0.10237161446065139</v>
      </c>
      <c r="K246" s="14"/>
      <c r="L246" s="1">
        <v>851546</v>
      </c>
      <c r="M246" s="1">
        <v>629057</v>
      </c>
      <c r="N246" s="16"/>
      <c r="O246" s="7">
        <v>7.975</v>
      </c>
      <c r="P246">
        <f t="shared" si="16"/>
      </c>
    </row>
    <row r="247" spans="1:16" ht="11.25">
      <c r="A247" s="4"/>
      <c r="B247" t="s">
        <v>235</v>
      </c>
      <c r="C247" t="s">
        <v>514</v>
      </c>
      <c r="D247" s="1">
        <v>2690000</v>
      </c>
      <c r="E247" s="1">
        <v>4433685</v>
      </c>
      <c r="F247" s="1">
        <v>2690000</v>
      </c>
      <c r="G247" s="1">
        <f t="shared" si="13"/>
        <v>0</v>
      </c>
      <c r="H247" s="21">
        <f t="shared" si="14"/>
      </c>
      <c r="I247" s="6">
        <v>0.28</v>
      </c>
      <c r="J247" s="14">
        <f t="shared" si="15"/>
        <v>0.19004175913103274</v>
      </c>
      <c r="K247" s="14"/>
      <c r="L247" s="1">
        <v>993631</v>
      </c>
      <c r="M247" s="1">
        <v>993631</v>
      </c>
      <c r="N247" s="16"/>
      <c r="O247" s="7">
        <v>2.473</v>
      </c>
      <c r="P247">
        <f t="shared" si="16"/>
      </c>
    </row>
    <row r="248" spans="1:16" ht="11.25">
      <c r="A248" s="4"/>
      <c r="B248" t="s">
        <v>153</v>
      </c>
      <c r="C248" t="s">
        <v>515</v>
      </c>
      <c r="D248" s="1">
        <v>226000</v>
      </c>
      <c r="E248" s="1">
        <v>1047408</v>
      </c>
      <c r="F248" s="1">
        <v>226000</v>
      </c>
      <c r="G248" s="1">
        <f t="shared" si="13"/>
        <v>0</v>
      </c>
      <c r="H248" s="21">
        <f t="shared" si="14"/>
      </c>
      <c r="I248" s="6">
        <v>0.3101</v>
      </c>
      <c r="J248" s="14">
        <f t="shared" si="15"/>
        <v>0.06691050669844034</v>
      </c>
      <c r="K248" s="14"/>
      <c r="L248" s="1">
        <v>0</v>
      </c>
      <c r="M248" s="1">
        <v>0</v>
      </c>
      <c r="N248" s="16"/>
      <c r="O248" s="7">
        <v>1.244</v>
      </c>
      <c r="P248">
        <f t="shared" si="16"/>
      </c>
    </row>
    <row r="249" spans="1:16" ht="11.25">
      <c r="A249" s="4"/>
      <c r="B249" t="s">
        <v>157</v>
      </c>
      <c r="C249" t="s">
        <v>516</v>
      </c>
      <c r="D249" s="1">
        <v>68500</v>
      </c>
      <c r="E249" s="1">
        <v>256936</v>
      </c>
      <c r="F249" s="1">
        <v>68500</v>
      </c>
      <c r="G249" s="1">
        <f t="shared" si="13"/>
        <v>0</v>
      </c>
      <c r="H249" s="21">
        <f t="shared" si="14"/>
      </c>
      <c r="I249" s="6">
        <v>0.28</v>
      </c>
      <c r="J249" s="14">
        <f t="shared" si="15"/>
        <v>0.12427387789802109</v>
      </c>
      <c r="K249" s="14"/>
      <c r="L249" s="1">
        <v>99471</v>
      </c>
      <c r="M249" s="1">
        <v>89686</v>
      </c>
      <c r="N249" s="16"/>
      <c r="O249" s="7">
        <v>3.584</v>
      </c>
      <c r="P249">
        <f t="shared" si="16"/>
      </c>
    </row>
    <row r="250" spans="1:16" ht="11.25">
      <c r="A250" s="4"/>
      <c r="B250" t="s">
        <v>160</v>
      </c>
      <c r="C250" t="s">
        <v>125</v>
      </c>
      <c r="D250" s="1">
        <v>30000</v>
      </c>
      <c r="E250" s="1">
        <v>201647</v>
      </c>
      <c r="F250" s="1">
        <v>30000</v>
      </c>
      <c r="G250" s="1">
        <f t="shared" si="13"/>
        <v>0</v>
      </c>
      <c r="H250" s="21">
        <f t="shared" si="14"/>
      </c>
      <c r="I250" s="6">
        <v>0.28</v>
      </c>
      <c r="J250" s="14">
        <f t="shared" si="15"/>
        <v>0.04815283506956583</v>
      </c>
      <c r="K250" s="14"/>
      <c r="L250" s="1">
        <v>27201</v>
      </c>
      <c r="M250" s="1">
        <v>9356</v>
      </c>
      <c r="N250" s="16"/>
      <c r="O250" s="7">
        <v>2.036</v>
      </c>
      <c r="P250">
        <f t="shared" si="16"/>
      </c>
    </row>
    <row r="251" spans="1:16" ht="11.25">
      <c r="A251" s="4"/>
      <c r="B251" t="s">
        <v>237</v>
      </c>
      <c r="C251" t="s">
        <v>517</v>
      </c>
      <c r="D251" s="1">
        <v>125000</v>
      </c>
      <c r="E251" s="1">
        <v>553224</v>
      </c>
      <c r="F251" s="1">
        <v>125000</v>
      </c>
      <c r="G251" s="1">
        <f t="shared" si="13"/>
        <v>0</v>
      </c>
      <c r="H251" s="21">
        <f t="shared" si="14"/>
      </c>
      <c r="I251" s="6">
        <v>0.28</v>
      </c>
      <c r="J251" s="14">
        <f t="shared" si="15"/>
        <v>0.10505427204374575</v>
      </c>
      <c r="K251" s="14"/>
      <c r="L251" s="1">
        <v>214851</v>
      </c>
      <c r="M251" s="1">
        <v>163177</v>
      </c>
      <c r="N251" s="16"/>
      <c r="O251" s="7">
        <v>3.578</v>
      </c>
      <c r="P251">
        <f t="shared" si="16"/>
      </c>
    </row>
    <row r="252" spans="1:16" ht="11.25">
      <c r="A252" s="4"/>
      <c r="B252" t="s">
        <v>240</v>
      </c>
      <c r="C252" t="s">
        <v>518</v>
      </c>
      <c r="D252" s="1">
        <v>225000</v>
      </c>
      <c r="E252" s="1">
        <v>1103864</v>
      </c>
      <c r="F252" s="1">
        <v>225000</v>
      </c>
      <c r="G252" s="1">
        <f t="shared" si="13"/>
        <v>0</v>
      </c>
      <c r="H252" s="21">
        <f t="shared" si="14"/>
      </c>
      <c r="I252" s="6">
        <v>0.28</v>
      </c>
      <c r="J252" s="14">
        <f t="shared" si="15"/>
        <v>0.1076941842887611</v>
      </c>
      <c r="K252" s="14"/>
      <c r="L252" s="1">
        <v>502973</v>
      </c>
      <c r="M252" s="1">
        <v>393025</v>
      </c>
      <c r="N252" s="16"/>
      <c r="O252" s="7">
        <v>4.263</v>
      </c>
      <c r="P252">
        <f t="shared" si="16"/>
      </c>
    </row>
    <row r="253" spans="1:16" ht="11.25">
      <c r="A253" s="4"/>
      <c r="B253" t="s">
        <v>243</v>
      </c>
      <c r="C253" t="s">
        <v>519</v>
      </c>
      <c r="D253" s="1">
        <v>300000</v>
      </c>
      <c r="E253" s="1">
        <v>733868</v>
      </c>
      <c r="F253" s="1">
        <v>300000</v>
      </c>
      <c r="G253" s="1">
        <f t="shared" si="13"/>
        <v>0</v>
      </c>
      <c r="H253" s="21">
        <f t="shared" si="14"/>
      </c>
      <c r="I253" s="6">
        <v>0.28</v>
      </c>
      <c r="J253" s="14">
        <f t="shared" si="15"/>
        <v>0.14634691064236152</v>
      </c>
      <c r="K253" s="14"/>
      <c r="L253" s="1">
        <v>175075</v>
      </c>
      <c r="M253" s="1">
        <v>175075</v>
      </c>
      <c r="N253" s="16"/>
      <c r="O253" s="7">
        <v>2.542</v>
      </c>
      <c r="P253">
        <f t="shared" si="16"/>
      </c>
    </row>
    <row r="254" spans="1:16" ht="11.25">
      <c r="A254" s="4"/>
      <c r="B254" t="s">
        <v>245</v>
      </c>
      <c r="C254" t="s">
        <v>520</v>
      </c>
      <c r="D254" s="1">
        <v>1459925</v>
      </c>
      <c r="E254" s="1">
        <v>2126416</v>
      </c>
      <c r="F254" s="1">
        <v>1459925</v>
      </c>
      <c r="G254" s="1">
        <f t="shared" si="13"/>
        <v>0</v>
      </c>
      <c r="H254" s="21">
        <f t="shared" si="14"/>
      </c>
      <c r="I254" s="6">
        <v>0.28</v>
      </c>
      <c r="J254" s="14">
        <f t="shared" si="15"/>
        <v>0.208440294080542</v>
      </c>
      <c r="K254" s="14"/>
      <c r="L254" s="1">
        <v>481441</v>
      </c>
      <c r="M254" s="1">
        <v>481441</v>
      </c>
      <c r="N254" s="16"/>
      <c r="O254" s="7">
        <v>2.482</v>
      </c>
      <c r="P254">
        <f t="shared" si="16"/>
      </c>
    </row>
    <row r="255" spans="1:16" ht="11.25">
      <c r="A255" s="4"/>
      <c r="B255" t="s">
        <v>521</v>
      </c>
      <c r="C255" t="s">
        <v>522</v>
      </c>
      <c r="D255" s="1">
        <v>10700000</v>
      </c>
      <c r="E255" s="1">
        <v>11738926</v>
      </c>
      <c r="F255" s="1">
        <v>10700000</v>
      </c>
      <c r="G255" s="1">
        <f t="shared" si="13"/>
        <v>0</v>
      </c>
      <c r="H255" s="21">
        <f t="shared" si="14"/>
      </c>
      <c r="I255" s="6">
        <v>0.28</v>
      </c>
      <c r="J255" s="14">
        <f t="shared" si="15"/>
        <v>0.2606151858304588</v>
      </c>
      <c r="K255" s="14"/>
      <c r="L255" s="1">
        <v>3267629</v>
      </c>
      <c r="M255" s="1">
        <v>3267629</v>
      </c>
      <c r="N255" s="16"/>
      <c r="O255" s="7">
        <v>2.789</v>
      </c>
      <c r="P255">
        <f t="shared" si="16"/>
      </c>
    </row>
    <row r="256" spans="1:16" ht="11.25">
      <c r="A256" s="4"/>
      <c r="B256" t="s">
        <v>248</v>
      </c>
      <c r="C256" t="s">
        <v>523</v>
      </c>
      <c r="D256" s="1">
        <v>33000000</v>
      </c>
      <c r="E256" s="1">
        <v>35757581</v>
      </c>
      <c r="F256" s="1">
        <v>33000000</v>
      </c>
      <c r="G256" s="1">
        <f t="shared" si="13"/>
        <v>0</v>
      </c>
      <c r="H256" s="21">
        <f t="shared" si="14"/>
      </c>
      <c r="I256" s="6">
        <v>0.28</v>
      </c>
      <c r="J256" s="14">
        <f t="shared" si="15"/>
        <v>0.2604271168917765</v>
      </c>
      <c r="K256" s="14"/>
      <c r="L256" s="1">
        <v>3691011</v>
      </c>
      <c r="M256" s="1">
        <v>3691011</v>
      </c>
      <c r="N256" s="16"/>
      <c r="O256" s="7">
        <v>1.918</v>
      </c>
      <c r="P256">
        <f t="shared" si="16"/>
      </c>
    </row>
    <row r="257" spans="1:16" ht="11.25">
      <c r="A257" s="4"/>
      <c r="B257" t="s">
        <v>250</v>
      </c>
      <c r="C257" t="s">
        <v>524</v>
      </c>
      <c r="D257" s="1">
        <v>14710000</v>
      </c>
      <c r="E257" s="1">
        <v>15907937</v>
      </c>
      <c r="F257" s="1">
        <v>14710000</v>
      </c>
      <c r="G257" s="1">
        <f t="shared" si="13"/>
        <v>0</v>
      </c>
      <c r="H257" s="21">
        <f t="shared" si="14"/>
      </c>
      <c r="I257" s="6">
        <v>0.28</v>
      </c>
      <c r="J257" s="14">
        <f t="shared" si="15"/>
        <v>0.26068084815214326</v>
      </c>
      <c r="K257" s="14"/>
      <c r="L257" s="1">
        <v>1454231</v>
      </c>
      <c r="M257" s="1">
        <v>1454231</v>
      </c>
      <c r="N257" s="16"/>
      <c r="O257" s="7">
        <v>1.871</v>
      </c>
      <c r="P257">
        <f t="shared" si="16"/>
      </c>
    </row>
    <row r="258" spans="1:16" ht="11.25">
      <c r="A258" s="4"/>
      <c r="B258" t="s">
        <v>253</v>
      </c>
      <c r="C258" t="s">
        <v>525</v>
      </c>
      <c r="D258" s="1">
        <v>23460000</v>
      </c>
      <c r="E258" s="1">
        <v>25072593</v>
      </c>
      <c r="F258" s="1">
        <v>23460000</v>
      </c>
      <c r="G258" s="1">
        <f t="shared" si="13"/>
        <v>0</v>
      </c>
      <c r="H258" s="21">
        <f t="shared" si="14"/>
      </c>
      <c r="I258" s="6">
        <v>0.2834</v>
      </c>
      <c r="J258" s="14">
        <f t="shared" si="15"/>
        <v>0.2651725730960495</v>
      </c>
      <c r="K258" s="14"/>
      <c r="L258" s="1">
        <v>0</v>
      </c>
      <c r="M258" s="1">
        <v>0</v>
      </c>
      <c r="N258" s="16"/>
      <c r="O258" s="7">
        <v>1.532</v>
      </c>
      <c r="P258">
        <f t="shared" si="16"/>
      </c>
    </row>
    <row r="259" spans="1:16" ht="11.25">
      <c r="A259" s="4"/>
      <c r="B259" t="s">
        <v>526</v>
      </c>
      <c r="C259" t="s">
        <v>527</v>
      </c>
      <c r="D259" s="1">
        <v>1690000</v>
      </c>
      <c r="E259" s="1">
        <v>1867002</v>
      </c>
      <c r="F259" s="1">
        <v>1690000</v>
      </c>
      <c r="G259" s="1">
        <f t="shared" si="13"/>
        <v>0</v>
      </c>
      <c r="H259" s="21">
        <f t="shared" si="14"/>
      </c>
      <c r="I259" s="6">
        <v>0.28</v>
      </c>
      <c r="J259" s="14">
        <f t="shared" si="15"/>
        <v>0.25841871402071015</v>
      </c>
      <c r="K259" s="14"/>
      <c r="L259" s="1">
        <v>429458</v>
      </c>
      <c r="M259" s="1">
        <v>429458</v>
      </c>
      <c r="N259" s="16"/>
      <c r="O259" s="7">
        <v>2.508</v>
      </c>
      <c r="P259">
        <f t="shared" si="16"/>
      </c>
    </row>
    <row r="260" spans="1:16" ht="11.25">
      <c r="A260" s="4"/>
      <c r="B260" t="s">
        <v>164</v>
      </c>
      <c r="C260" t="s">
        <v>528</v>
      </c>
      <c r="D260" s="1">
        <v>2275000</v>
      </c>
      <c r="E260" s="1">
        <v>2496368</v>
      </c>
      <c r="F260" s="1">
        <v>2275000</v>
      </c>
      <c r="G260" s="1">
        <f t="shared" si="13"/>
        <v>0</v>
      </c>
      <c r="H260" s="21">
        <f t="shared" si="14"/>
      </c>
      <c r="I260" s="6">
        <v>0.28</v>
      </c>
      <c r="J260" s="14">
        <f t="shared" si="15"/>
        <v>0.2551707120104087</v>
      </c>
      <c r="K260" s="14"/>
      <c r="L260" s="1">
        <v>0</v>
      </c>
      <c r="M260" s="1">
        <v>0</v>
      </c>
      <c r="N260" s="16"/>
      <c r="O260" s="7">
        <v>1.225</v>
      </c>
      <c r="P260">
        <f t="shared" si="16"/>
      </c>
    </row>
    <row r="261" spans="1:16" ht="11.25">
      <c r="A261" s="4"/>
      <c r="B261" t="s">
        <v>529</v>
      </c>
      <c r="C261" t="s">
        <v>530</v>
      </c>
      <c r="D261" s="1">
        <v>3963480</v>
      </c>
      <c r="E261" s="1">
        <v>4943850</v>
      </c>
      <c r="F261" s="1">
        <v>3963480</v>
      </c>
      <c r="G261" s="1">
        <f t="shared" si="13"/>
        <v>0</v>
      </c>
      <c r="H261" s="21">
        <f t="shared" si="14"/>
      </c>
      <c r="I261" s="6">
        <v>0.28</v>
      </c>
      <c r="J261" s="14">
        <f t="shared" si="15"/>
        <v>0.23785562401261398</v>
      </c>
      <c r="K261" s="14"/>
      <c r="L261" s="1">
        <v>1569560</v>
      </c>
      <c r="M261" s="1">
        <v>1569560</v>
      </c>
      <c r="N261" s="16"/>
      <c r="O261" s="7">
        <v>3.049</v>
      </c>
      <c r="P261">
        <f t="shared" si="16"/>
      </c>
    </row>
    <row r="262" spans="1:16" ht="11.25">
      <c r="A262" s="4"/>
      <c r="B262" t="s">
        <v>531</v>
      </c>
      <c r="C262" t="s">
        <v>532</v>
      </c>
      <c r="D262" s="1">
        <v>2884468</v>
      </c>
      <c r="E262" s="1">
        <v>3067760</v>
      </c>
      <c r="F262" s="1">
        <v>2884468</v>
      </c>
      <c r="G262" s="1">
        <f t="shared" si="13"/>
        <v>0</v>
      </c>
      <c r="H262" s="21">
        <f t="shared" si="14"/>
      </c>
      <c r="I262" s="6">
        <v>0.28</v>
      </c>
      <c r="J262" s="14">
        <f t="shared" si="15"/>
        <v>0.26443988383067707</v>
      </c>
      <c r="K262" s="14"/>
      <c r="L262" s="1">
        <v>230529</v>
      </c>
      <c r="M262" s="1">
        <v>230529</v>
      </c>
      <c r="N262" s="16"/>
      <c r="O262" s="7">
        <v>1.81</v>
      </c>
      <c r="P262">
        <f t="shared" si="16"/>
      </c>
    </row>
    <row r="263" spans="1:16" ht="11.25">
      <c r="A263" s="4"/>
      <c r="B263" t="s">
        <v>533</v>
      </c>
      <c r="C263" t="s">
        <v>534</v>
      </c>
      <c r="D263" s="1">
        <v>997000</v>
      </c>
      <c r="E263" s="1">
        <v>1403345</v>
      </c>
      <c r="F263" s="1">
        <v>997000</v>
      </c>
      <c r="G263" s="1">
        <f t="shared" si="13"/>
        <v>0</v>
      </c>
      <c r="H263" s="21">
        <f t="shared" si="14"/>
      </c>
      <c r="I263" s="6">
        <v>0.28</v>
      </c>
      <c r="J263" s="14">
        <f t="shared" si="15"/>
        <v>0.2057776197636529</v>
      </c>
      <c r="K263" s="14"/>
      <c r="L263" s="1">
        <v>129570</v>
      </c>
      <c r="M263" s="1">
        <v>129570</v>
      </c>
      <c r="N263" s="16"/>
      <c r="O263" s="7">
        <v>1.874</v>
      </c>
      <c r="P263">
        <f t="shared" si="16"/>
      </c>
    </row>
    <row r="264" spans="1:16" ht="11.25">
      <c r="A264" s="4"/>
      <c r="B264" t="s">
        <v>167</v>
      </c>
      <c r="C264" t="s">
        <v>535</v>
      </c>
      <c r="D264" s="1">
        <v>230730</v>
      </c>
      <c r="E264" s="1">
        <v>335226</v>
      </c>
      <c r="F264" s="1">
        <v>230730</v>
      </c>
      <c r="G264" s="1">
        <f t="shared" si="13"/>
        <v>0</v>
      </c>
      <c r="H264" s="21">
        <f t="shared" si="14"/>
      </c>
      <c r="I264" s="6">
        <v>0.377</v>
      </c>
      <c r="J264" s="14">
        <f t="shared" si="15"/>
        <v>0.259482289559879</v>
      </c>
      <c r="K264" s="14"/>
      <c r="L264" s="1">
        <v>0</v>
      </c>
      <c r="M264" s="1">
        <v>0</v>
      </c>
      <c r="N264" s="16"/>
      <c r="O264" s="7">
        <v>1.348</v>
      </c>
      <c r="P264">
        <f t="shared" si="16"/>
      </c>
    </row>
    <row r="265" spans="1:16" ht="11.25">
      <c r="A265" s="4"/>
      <c r="B265" t="s">
        <v>255</v>
      </c>
      <c r="C265" t="s">
        <v>536</v>
      </c>
      <c r="D265" s="1">
        <v>11013845</v>
      </c>
      <c r="E265" s="1">
        <v>13847625</v>
      </c>
      <c r="F265" s="1">
        <v>11013845</v>
      </c>
      <c r="G265" s="1">
        <f t="shared" si="13"/>
        <v>0</v>
      </c>
      <c r="H265" s="21">
        <f t="shared" si="14"/>
      </c>
      <c r="I265" s="6">
        <v>0.28</v>
      </c>
      <c r="J265" s="14">
        <f t="shared" si="15"/>
        <v>0.23555259535196377</v>
      </c>
      <c r="K265" s="14"/>
      <c r="L265" s="1">
        <v>4004000</v>
      </c>
      <c r="M265" s="1">
        <v>4004000</v>
      </c>
      <c r="N265" s="16"/>
      <c r="O265" s="7">
        <v>2.856</v>
      </c>
      <c r="P265">
        <f t="shared" si="16"/>
      </c>
    </row>
    <row r="266" spans="1:16" ht="11.25">
      <c r="A266" s="4"/>
      <c r="B266" t="s">
        <v>171</v>
      </c>
      <c r="C266" t="s">
        <v>537</v>
      </c>
      <c r="D266" s="1">
        <v>2980000</v>
      </c>
      <c r="E266" s="1">
        <v>4529765</v>
      </c>
      <c r="F266" s="1">
        <v>2980000</v>
      </c>
      <c r="G266" s="1">
        <f aca="true" t="shared" si="17" ref="G266:G305">D266-F266</f>
        <v>0</v>
      </c>
      <c r="H266" s="21">
        <f t="shared" si="14"/>
      </c>
      <c r="I266" s="6">
        <v>0.3743</v>
      </c>
      <c r="J266" s="14">
        <f t="shared" si="15"/>
        <v>0.2544683370978891</v>
      </c>
      <c r="K266" s="14"/>
      <c r="L266" s="1">
        <v>311001</v>
      </c>
      <c r="M266" s="1">
        <v>311001</v>
      </c>
      <c r="N266" s="16"/>
      <c r="O266" s="7">
        <v>1.881</v>
      </c>
      <c r="P266">
        <f t="shared" si="16"/>
      </c>
    </row>
    <row r="267" spans="1:16" ht="11.25">
      <c r="A267" s="4"/>
      <c r="B267" t="s">
        <v>538</v>
      </c>
      <c r="C267" t="s">
        <v>539</v>
      </c>
      <c r="D267" s="1">
        <v>684355</v>
      </c>
      <c r="E267" s="1">
        <v>819450</v>
      </c>
      <c r="F267" s="1">
        <v>684355</v>
      </c>
      <c r="G267" s="1">
        <f t="shared" si="17"/>
        <v>0</v>
      </c>
      <c r="H267" s="21">
        <f t="shared" si="14"/>
      </c>
      <c r="I267" s="6">
        <v>0.28</v>
      </c>
      <c r="J267" s="14">
        <f t="shared" si="15"/>
        <v>0.23921783493328508</v>
      </c>
      <c r="K267" s="14"/>
      <c r="L267" s="1">
        <v>108078</v>
      </c>
      <c r="M267" s="1">
        <v>108078</v>
      </c>
      <c r="N267" s="16"/>
      <c r="O267" s="7">
        <v>2.032</v>
      </c>
      <c r="P267">
        <f t="shared" si="16"/>
      </c>
    </row>
    <row r="268" spans="1:16" ht="11.25">
      <c r="A268" s="4"/>
      <c r="B268" t="s">
        <v>540</v>
      </c>
      <c r="C268" t="s">
        <v>517</v>
      </c>
      <c r="D268" s="1">
        <v>2109200</v>
      </c>
      <c r="E268" s="1">
        <v>2518410</v>
      </c>
      <c r="F268" s="1">
        <v>2109200</v>
      </c>
      <c r="G268" s="1">
        <f t="shared" si="17"/>
        <v>0</v>
      </c>
      <c r="H268" s="21">
        <f aca="true" t="shared" si="18" ref="H268:H305">IF(AND(D268&gt;F268,E268&gt;F268),"*","")</f>
      </c>
      <c r="I268" s="6">
        <v>0.3107</v>
      </c>
      <c r="J268" s="14">
        <f aca="true" t="shared" si="19" ref="J268:J305">_xlfn.IFERROR((F268+M268)/((E268+L268)/I268),0)</f>
        <v>0.263948740224421</v>
      </c>
      <c r="K268" s="14"/>
      <c r="L268" s="1">
        <v>201122</v>
      </c>
      <c r="M268" s="1">
        <v>201122</v>
      </c>
      <c r="N268" s="16"/>
      <c r="O268" s="7">
        <v>1.863</v>
      </c>
      <c r="P268">
        <f aca="true" t="shared" si="20" ref="P268:P306">IF(F268&gt;E268,"larger","")</f>
      </c>
    </row>
    <row r="269" spans="1:16" ht="11.25">
      <c r="A269" s="4"/>
      <c r="B269" t="s">
        <v>257</v>
      </c>
      <c r="C269" t="s">
        <v>541</v>
      </c>
      <c r="D269" s="1">
        <v>548000</v>
      </c>
      <c r="E269" s="1">
        <v>749317</v>
      </c>
      <c r="F269" s="1">
        <v>548000</v>
      </c>
      <c r="G269" s="1">
        <f t="shared" si="17"/>
        <v>0</v>
      </c>
      <c r="H269" s="21">
        <f t="shared" si="18"/>
      </c>
      <c r="I269" s="6">
        <v>0.28</v>
      </c>
      <c r="J269" s="14">
        <f t="shared" si="19"/>
        <v>0.22268764946072134</v>
      </c>
      <c r="K269" s="14"/>
      <c r="L269" s="1">
        <v>234219</v>
      </c>
      <c r="M269" s="1">
        <v>234219</v>
      </c>
      <c r="N269" s="16"/>
      <c r="O269" s="7">
        <v>3.015</v>
      </c>
      <c r="P269">
        <f t="shared" si="20"/>
      </c>
    </row>
    <row r="270" spans="1:16" ht="11.25">
      <c r="A270" s="4"/>
      <c r="B270" t="s">
        <v>542</v>
      </c>
      <c r="C270" t="s">
        <v>543</v>
      </c>
      <c r="D270" s="1">
        <v>615000</v>
      </c>
      <c r="E270" s="1">
        <v>1181357</v>
      </c>
      <c r="F270" s="1">
        <v>615000</v>
      </c>
      <c r="G270" s="1">
        <f t="shared" si="17"/>
        <v>0</v>
      </c>
      <c r="H270" s="21">
        <f t="shared" si="18"/>
      </c>
      <c r="I270" s="6">
        <v>0.28</v>
      </c>
      <c r="J270" s="14">
        <f t="shared" si="19"/>
        <v>0.15725401258266664</v>
      </c>
      <c r="K270" s="14"/>
      <c r="L270" s="1">
        <v>110579</v>
      </c>
      <c r="M270" s="1">
        <v>110579</v>
      </c>
      <c r="N270" s="16"/>
      <c r="O270" s="7">
        <v>1.878</v>
      </c>
      <c r="P270">
        <f t="shared" si="20"/>
      </c>
    </row>
    <row r="271" spans="1:16" ht="11.25">
      <c r="A271" s="4"/>
      <c r="B271" t="s">
        <v>544</v>
      </c>
      <c r="C271" t="s">
        <v>545</v>
      </c>
      <c r="D271" s="1">
        <v>31900000</v>
      </c>
      <c r="E271" s="1">
        <v>32067839</v>
      </c>
      <c r="F271" s="1">
        <v>31900000</v>
      </c>
      <c r="G271" s="1">
        <f t="shared" si="17"/>
        <v>0</v>
      </c>
      <c r="H271" s="21">
        <f t="shared" si="18"/>
      </c>
      <c r="I271" s="6">
        <v>0.3035</v>
      </c>
      <c r="J271" s="14">
        <f t="shared" si="19"/>
        <v>0.30191151951336664</v>
      </c>
      <c r="K271" s="14"/>
      <c r="L271" s="1">
        <v>0</v>
      </c>
      <c r="M271" s="1">
        <v>0</v>
      </c>
      <c r="N271" s="16"/>
      <c r="O271" s="7">
        <v>1.073</v>
      </c>
      <c r="P271">
        <f t="shared" si="20"/>
      </c>
    </row>
    <row r="272" spans="1:16" ht="11.25">
      <c r="A272" s="4"/>
      <c r="B272" t="s">
        <v>546</v>
      </c>
      <c r="C272" t="s">
        <v>547</v>
      </c>
      <c r="D272" s="1">
        <v>15500000</v>
      </c>
      <c r="E272" s="1">
        <v>14005706</v>
      </c>
      <c r="F272" s="1">
        <v>14005688</v>
      </c>
      <c r="G272" s="1">
        <f t="shared" si="17"/>
        <v>1494312</v>
      </c>
      <c r="H272" s="21" t="str">
        <f t="shared" si="18"/>
        <v>*</v>
      </c>
      <c r="I272" s="6">
        <v>0.28</v>
      </c>
      <c r="J272" s="14">
        <f t="shared" si="19"/>
        <v>0.27999965215744516</v>
      </c>
      <c r="K272" s="14"/>
      <c r="L272" s="1">
        <v>483608</v>
      </c>
      <c r="M272" s="1">
        <v>483608</v>
      </c>
      <c r="N272" s="16"/>
      <c r="O272" s="7">
        <v>1.665</v>
      </c>
      <c r="P272">
        <f t="shared" si="20"/>
      </c>
    </row>
    <row r="273" spans="1:16" ht="11.25">
      <c r="A273" s="4"/>
      <c r="B273" t="s">
        <v>548</v>
      </c>
      <c r="C273" t="s">
        <v>549</v>
      </c>
      <c r="D273" s="1">
        <v>6500000</v>
      </c>
      <c r="E273" s="1">
        <v>7020941</v>
      </c>
      <c r="F273" s="1">
        <v>6500000</v>
      </c>
      <c r="G273" s="1">
        <f t="shared" si="17"/>
        <v>0</v>
      </c>
      <c r="H273" s="21">
        <f t="shared" si="18"/>
      </c>
      <c r="I273" s="6">
        <v>0.3251</v>
      </c>
      <c r="J273" s="14">
        <f t="shared" si="19"/>
        <v>0.3009781737234368</v>
      </c>
      <c r="K273" s="14"/>
      <c r="L273" s="1">
        <v>0</v>
      </c>
      <c r="M273" s="1">
        <v>0</v>
      </c>
      <c r="N273" s="16"/>
      <c r="O273" s="7">
        <v>0.725</v>
      </c>
      <c r="P273">
        <f t="shared" si="20"/>
      </c>
    </row>
    <row r="274" spans="1:16" ht="11.25">
      <c r="A274" s="4"/>
      <c r="B274" t="s">
        <v>550</v>
      </c>
      <c r="C274" t="s">
        <v>551</v>
      </c>
      <c r="D274" s="1">
        <v>5650000</v>
      </c>
      <c r="E274" s="1">
        <v>7453549</v>
      </c>
      <c r="F274" s="1">
        <v>5650000</v>
      </c>
      <c r="G274" s="1">
        <f t="shared" si="17"/>
        <v>0</v>
      </c>
      <c r="H274" s="21">
        <f t="shared" si="18"/>
      </c>
      <c r="I274" s="6">
        <v>0.28</v>
      </c>
      <c r="J274" s="14">
        <f t="shared" si="19"/>
        <v>0.2151648585568494</v>
      </c>
      <c r="K274" s="14"/>
      <c r="L274" s="1">
        <v>335340</v>
      </c>
      <c r="M274" s="1">
        <v>335340</v>
      </c>
      <c r="N274" s="16"/>
      <c r="O274" s="7">
        <v>1.701</v>
      </c>
      <c r="P274">
        <f t="shared" si="20"/>
      </c>
    </row>
    <row r="275" spans="1:16" ht="11.25">
      <c r="A275" s="4"/>
      <c r="B275" t="s">
        <v>552</v>
      </c>
      <c r="C275" t="s">
        <v>553</v>
      </c>
      <c r="D275" s="1">
        <v>4040000</v>
      </c>
      <c r="E275" s="1">
        <v>4165733</v>
      </c>
      <c r="F275" s="1">
        <v>4040000</v>
      </c>
      <c r="G275" s="1">
        <f t="shared" si="17"/>
        <v>0</v>
      </c>
      <c r="H275" s="21">
        <f t="shared" si="18"/>
      </c>
      <c r="I275" s="6">
        <v>0.28</v>
      </c>
      <c r="J275" s="14">
        <f t="shared" si="19"/>
        <v>0.2723530322773473</v>
      </c>
      <c r="K275" s="14"/>
      <c r="L275" s="1">
        <v>438084</v>
      </c>
      <c r="M275" s="1">
        <v>438084</v>
      </c>
      <c r="N275" s="16"/>
      <c r="O275" s="7">
        <v>1.924</v>
      </c>
      <c r="P275">
        <f t="shared" si="20"/>
      </c>
    </row>
    <row r="276" spans="1:16" ht="11.25">
      <c r="A276" s="4"/>
      <c r="B276" t="s">
        <v>554</v>
      </c>
      <c r="C276" t="s">
        <v>555</v>
      </c>
      <c r="D276" s="1">
        <v>3700000</v>
      </c>
      <c r="E276" s="1">
        <v>3961968</v>
      </c>
      <c r="F276" s="1">
        <v>3700000</v>
      </c>
      <c r="G276" s="1">
        <f t="shared" si="17"/>
        <v>0</v>
      </c>
      <c r="H276" s="21">
        <f t="shared" si="18"/>
      </c>
      <c r="I276" s="6">
        <v>0.28</v>
      </c>
      <c r="J276" s="14">
        <f t="shared" si="19"/>
        <v>0.2645956806775033</v>
      </c>
      <c r="K276" s="14"/>
      <c r="L276" s="1">
        <v>799751</v>
      </c>
      <c r="M276" s="1">
        <v>799751</v>
      </c>
      <c r="N276" s="16"/>
      <c r="O276" s="7">
        <v>2.359</v>
      </c>
      <c r="P276">
        <f t="shared" si="20"/>
      </c>
    </row>
    <row r="277" spans="1:16" ht="11.25">
      <c r="A277" s="4"/>
      <c r="B277" t="s">
        <v>556</v>
      </c>
      <c r="C277" t="s">
        <v>557</v>
      </c>
      <c r="D277" s="1">
        <v>5570000</v>
      </c>
      <c r="E277" s="1">
        <v>5515893</v>
      </c>
      <c r="F277" s="1">
        <v>5515893</v>
      </c>
      <c r="G277" s="1">
        <f t="shared" si="17"/>
        <v>54107</v>
      </c>
      <c r="H277" s="21">
        <f t="shared" si="18"/>
      </c>
      <c r="I277" s="6">
        <v>0.28</v>
      </c>
      <c r="J277" s="14">
        <f t="shared" si="19"/>
        <v>0.28</v>
      </c>
      <c r="K277" s="14"/>
      <c r="L277" s="1">
        <v>109381</v>
      </c>
      <c r="M277" s="1">
        <v>109381</v>
      </c>
      <c r="N277" s="16"/>
      <c r="O277" s="7">
        <v>1.616</v>
      </c>
      <c r="P277">
        <f t="shared" si="20"/>
      </c>
    </row>
    <row r="278" spans="1:16" ht="11.25">
      <c r="A278" s="4"/>
      <c r="B278" t="s">
        <v>259</v>
      </c>
      <c r="C278" t="s">
        <v>558</v>
      </c>
      <c r="D278" s="1">
        <v>548000</v>
      </c>
      <c r="E278" s="1">
        <v>692830</v>
      </c>
      <c r="F278" s="1">
        <v>548000</v>
      </c>
      <c r="G278" s="1">
        <f t="shared" si="17"/>
        <v>0</v>
      </c>
      <c r="H278" s="21">
        <f t="shared" si="18"/>
      </c>
      <c r="I278" s="6">
        <v>0.3275</v>
      </c>
      <c r="J278" s="14">
        <f t="shared" si="19"/>
        <v>0.25926356979470877</v>
      </c>
      <c r="K278" s="14"/>
      <c r="L278" s="1">
        <v>2280</v>
      </c>
      <c r="M278" s="1">
        <v>2280</v>
      </c>
      <c r="N278" s="16"/>
      <c r="O278" s="7">
        <v>1.564</v>
      </c>
      <c r="P278">
        <f t="shared" si="20"/>
      </c>
    </row>
    <row r="279" spans="1:16" ht="11.25">
      <c r="A279" s="4"/>
      <c r="B279" t="s">
        <v>174</v>
      </c>
      <c r="C279" t="s">
        <v>559</v>
      </c>
      <c r="D279" s="1">
        <v>155000</v>
      </c>
      <c r="E279" s="1">
        <v>215343</v>
      </c>
      <c r="F279" s="1">
        <v>155000</v>
      </c>
      <c r="G279" s="1">
        <f t="shared" si="17"/>
        <v>0</v>
      </c>
      <c r="H279" s="21">
        <f t="shared" si="18"/>
      </c>
      <c r="I279" s="6">
        <v>0.2888</v>
      </c>
      <c r="J279" s="14">
        <f t="shared" si="19"/>
        <v>0.22268072087111584</v>
      </c>
      <c r="K279" s="14"/>
      <c r="L279" s="1">
        <v>48227</v>
      </c>
      <c r="M279" s="1">
        <v>48227</v>
      </c>
      <c r="N279" s="16"/>
      <c r="O279" s="7">
        <v>2.493</v>
      </c>
      <c r="P279">
        <f t="shared" si="20"/>
      </c>
    </row>
    <row r="280" spans="1:16" ht="11.25">
      <c r="A280" s="4"/>
      <c r="B280" t="s">
        <v>560</v>
      </c>
      <c r="C280" t="s">
        <v>561</v>
      </c>
      <c r="D280" s="1">
        <v>335000</v>
      </c>
      <c r="E280" s="1">
        <v>547059</v>
      </c>
      <c r="F280" s="1">
        <v>335000</v>
      </c>
      <c r="G280" s="1">
        <f t="shared" si="17"/>
        <v>0</v>
      </c>
      <c r="H280" s="21">
        <f t="shared" si="18"/>
      </c>
      <c r="I280" s="6">
        <v>0.2814</v>
      </c>
      <c r="J280" s="14">
        <f t="shared" si="19"/>
        <v>0.20951178287550926</v>
      </c>
      <c r="K280" s="14"/>
      <c r="L280" s="1">
        <v>283027</v>
      </c>
      <c r="M280" s="1">
        <v>283027</v>
      </c>
      <c r="N280" s="16"/>
      <c r="O280" s="7">
        <v>5.077</v>
      </c>
      <c r="P280">
        <f t="shared" si="20"/>
      </c>
    </row>
    <row r="281" spans="1:16" ht="11.25">
      <c r="A281" s="4"/>
      <c r="B281" t="s">
        <v>562</v>
      </c>
      <c r="C281" t="s">
        <v>563</v>
      </c>
      <c r="D281" s="1">
        <v>5300000</v>
      </c>
      <c r="E281" s="1">
        <v>7373848</v>
      </c>
      <c r="F281" s="1">
        <v>5300000</v>
      </c>
      <c r="G281" s="1">
        <f t="shared" si="17"/>
        <v>0</v>
      </c>
      <c r="H281" s="21">
        <f t="shared" si="18"/>
      </c>
      <c r="I281" s="6">
        <v>0.3127</v>
      </c>
      <c r="J281" s="14">
        <f t="shared" si="19"/>
        <v>0.22475510750967473</v>
      </c>
      <c r="K281" s="14"/>
      <c r="L281" s="1">
        <v>0</v>
      </c>
      <c r="M281" s="1">
        <v>0</v>
      </c>
      <c r="N281" s="16"/>
      <c r="O281" s="7">
        <v>1.505</v>
      </c>
      <c r="P281">
        <f t="shared" si="20"/>
      </c>
    </row>
    <row r="282" spans="1:16" ht="11.25">
      <c r="A282" s="4"/>
      <c r="B282" t="s">
        <v>262</v>
      </c>
      <c r="C282" t="s">
        <v>564</v>
      </c>
      <c r="D282" s="1">
        <v>1200000</v>
      </c>
      <c r="E282" s="1">
        <v>1577756</v>
      </c>
      <c r="F282" s="1">
        <v>1200000</v>
      </c>
      <c r="G282" s="1">
        <f t="shared" si="17"/>
        <v>0</v>
      </c>
      <c r="H282" s="21">
        <f t="shared" si="18"/>
      </c>
      <c r="I282" s="6">
        <v>0.28</v>
      </c>
      <c r="J282" s="14">
        <f t="shared" si="19"/>
        <v>0.2182639229364824</v>
      </c>
      <c r="K282" s="14"/>
      <c r="L282" s="1">
        <v>135532</v>
      </c>
      <c r="M282" s="1">
        <v>135532</v>
      </c>
      <c r="N282" s="16"/>
      <c r="O282" s="7">
        <v>1.85</v>
      </c>
      <c r="P282">
        <f t="shared" si="20"/>
      </c>
    </row>
    <row r="283" spans="1:16" ht="11.25">
      <c r="A283" s="4"/>
      <c r="B283" t="s">
        <v>565</v>
      </c>
      <c r="C283" t="s">
        <v>566</v>
      </c>
      <c r="D283" s="1">
        <v>470000</v>
      </c>
      <c r="E283" s="1">
        <v>664699</v>
      </c>
      <c r="F283" s="1">
        <v>470000</v>
      </c>
      <c r="G283" s="1">
        <f t="shared" si="17"/>
        <v>0</v>
      </c>
      <c r="H283" s="21">
        <f t="shared" si="18"/>
      </c>
      <c r="I283" s="6">
        <v>0.3227</v>
      </c>
      <c r="J283" s="14">
        <f t="shared" si="19"/>
        <v>0.243916501566156</v>
      </c>
      <c r="K283" s="14"/>
      <c r="L283" s="1">
        <v>132795</v>
      </c>
      <c r="M283" s="1">
        <v>132795</v>
      </c>
      <c r="N283" s="16"/>
      <c r="O283" s="7">
        <v>2.54</v>
      </c>
      <c r="P283">
        <f t="shared" si="20"/>
      </c>
    </row>
    <row r="284" spans="1:16" ht="11.25">
      <c r="A284" s="4"/>
      <c r="B284" t="s">
        <v>567</v>
      </c>
      <c r="C284" t="s">
        <v>568</v>
      </c>
      <c r="D284" s="1">
        <v>260000</v>
      </c>
      <c r="E284" s="1">
        <v>703000</v>
      </c>
      <c r="F284" s="1">
        <v>260000</v>
      </c>
      <c r="G284" s="1">
        <f t="shared" si="17"/>
        <v>0</v>
      </c>
      <c r="H284" s="21">
        <f t="shared" si="18"/>
      </c>
      <c r="I284" s="6">
        <v>0.3776</v>
      </c>
      <c r="J284" s="14">
        <f t="shared" si="19"/>
        <v>0.19113148778590044</v>
      </c>
      <c r="K284" s="14"/>
      <c r="L284" s="1">
        <v>194078</v>
      </c>
      <c r="M284" s="1">
        <v>194078</v>
      </c>
      <c r="N284" s="16"/>
      <c r="O284" s="7">
        <v>3.768</v>
      </c>
      <c r="P284">
        <f t="shared" si="20"/>
      </c>
    </row>
    <row r="285" spans="1:16" ht="11.25">
      <c r="A285" s="4"/>
      <c r="B285" t="s">
        <v>177</v>
      </c>
      <c r="C285" t="s">
        <v>569</v>
      </c>
      <c r="D285" s="1">
        <v>110000</v>
      </c>
      <c r="E285" s="1">
        <v>230698</v>
      </c>
      <c r="F285" s="1">
        <v>110000</v>
      </c>
      <c r="G285" s="1">
        <f t="shared" si="17"/>
        <v>0</v>
      </c>
      <c r="H285" s="21">
        <f t="shared" si="18"/>
      </c>
      <c r="I285" s="6">
        <v>0.3642</v>
      </c>
      <c r="J285" s="14">
        <f t="shared" si="19"/>
        <v>0.19657923034684727</v>
      </c>
      <c r="K285" s="14"/>
      <c r="L285" s="1">
        <v>31550</v>
      </c>
      <c r="M285" s="1">
        <v>31550</v>
      </c>
      <c r="N285" s="16"/>
      <c r="O285" s="7">
        <v>2.259</v>
      </c>
      <c r="P285">
        <f t="shared" si="20"/>
      </c>
    </row>
    <row r="286" spans="1:16" ht="11.25">
      <c r="A286" s="4"/>
      <c r="B286" t="s">
        <v>570</v>
      </c>
      <c r="C286" t="s">
        <v>571</v>
      </c>
      <c r="D286" s="1">
        <v>495392</v>
      </c>
      <c r="E286" s="1">
        <v>674370</v>
      </c>
      <c r="F286" s="1">
        <v>495392</v>
      </c>
      <c r="G286" s="1">
        <f t="shared" si="17"/>
        <v>0</v>
      </c>
      <c r="H286" s="21">
        <f t="shared" si="18"/>
      </c>
      <c r="I286" s="6">
        <v>0.3135</v>
      </c>
      <c r="J286" s="14">
        <f t="shared" si="19"/>
        <v>0.24134388784152547</v>
      </c>
      <c r="K286" s="14"/>
      <c r="L286" s="1">
        <v>103244</v>
      </c>
      <c r="M286" s="1">
        <v>103244</v>
      </c>
      <c r="N286" s="16"/>
      <c r="O286" s="7">
        <v>2.218</v>
      </c>
      <c r="P286">
        <f t="shared" si="20"/>
      </c>
    </row>
    <row r="287" spans="1:16" ht="11.25">
      <c r="A287" s="4"/>
      <c r="B287" t="s">
        <v>572</v>
      </c>
      <c r="C287" t="s">
        <v>573</v>
      </c>
      <c r="D287" s="1">
        <v>330000</v>
      </c>
      <c r="E287" s="1">
        <v>494751</v>
      </c>
      <c r="F287" s="1">
        <v>330000</v>
      </c>
      <c r="G287" s="1">
        <f t="shared" si="17"/>
        <v>0</v>
      </c>
      <c r="H287" s="21">
        <f t="shared" si="18"/>
      </c>
      <c r="I287" s="6">
        <v>0.28</v>
      </c>
      <c r="J287" s="14">
        <f t="shared" si="19"/>
        <v>0.2072598430411603</v>
      </c>
      <c r="K287" s="14"/>
      <c r="L287" s="1">
        <v>139428</v>
      </c>
      <c r="M287" s="1">
        <v>139428</v>
      </c>
      <c r="N287" s="16"/>
      <c r="O287" s="7">
        <v>2.77</v>
      </c>
      <c r="P287">
        <f t="shared" si="20"/>
      </c>
    </row>
    <row r="288" spans="1:16" ht="11.25">
      <c r="A288" s="4"/>
      <c r="B288" t="s">
        <v>574</v>
      </c>
      <c r="C288" t="s">
        <v>575</v>
      </c>
      <c r="D288" s="1">
        <v>595000</v>
      </c>
      <c r="E288" s="1">
        <v>742461</v>
      </c>
      <c r="F288" s="1">
        <v>595000</v>
      </c>
      <c r="G288" s="1">
        <f t="shared" si="17"/>
        <v>0</v>
      </c>
      <c r="H288" s="21">
        <f t="shared" si="18"/>
      </c>
      <c r="I288" s="6">
        <v>0.28</v>
      </c>
      <c r="J288" s="14">
        <f t="shared" si="19"/>
        <v>0.2330987651376001</v>
      </c>
      <c r="K288" s="14"/>
      <c r="L288" s="1">
        <v>137880</v>
      </c>
      <c r="M288" s="1">
        <v>137880</v>
      </c>
      <c r="N288" s="16"/>
      <c r="O288" s="7">
        <v>2.273</v>
      </c>
      <c r="P288">
        <f t="shared" si="20"/>
      </c>
    </row>
    <row r="289" spans="1:16" ht="11.25">
      <c r="A289" s="4"/>
      <c r="B289" t="s">
        <v>264</v>
      </c>
      <c r="C289" t="s">
        <v>576</v>
      </c>
      <c r="D289" s="1">
        <v>430000</v>
      </c>
      <c r="E289" s="1">
        <v>748847</v>
      </c>
      <c r="F289" s="1">
        <v>430000</v>
      </c>
      <c r="G289" s="1">
        <f t="shared" si="17"/>
        <v>0</v>
      </c>
      <c r="H289" s="21">
        <f t="shared" si="18"/>
      </c>
      <c r="I289" s="6">
        <v>0.28</v>
      </c>
      <c r="J289" s="14">
        <f t="shared" si="19"/>
        <v>0.1678336045028803</v>
      </c>
      <c r="K289" s="14"/>
      <c r="L289" s="1">
        <v>47088</v>
      </c>
      <c r="M289" s="1">
        <v>47088</v>
      </c>
      <c r="N289" s="16"/>
      <c r="O289" s="7">
        <v>1.763</v>
      </c>
      <c r="P289">
        <f t="shared" si="20"/>
      </c>
    </row>
    <row r="290" spans="1:16" ht="11.25">
      <c r="A290" s="4"/>
      <c r="B290" t="s">
        <v>267</v>
      </c>
      <c r="C290" t="s">
        <v>577</v>
      </c>
      <c r="D290" s="1">
        <v>564440</v>
      </c>
      <c r="E290" s="1">
        <v>655620</v>
      </c>
      <c r="F290" s="1">
        <v>564440</v>
      </c>
      <c r="G290" s="1">
        <f t="shared" si="17"/>
        <v>0</v>
      </c>
      <c r="H290" s="21">
        <f t="shared" si="18"/>
      </c>
      <c r="I290" s="6">
        <v>0.28</v>
      </c>
      <c r="J290" s="14">
        <f t="shared" si="19"/>
        <v>0.24173724857210088</v>
      </c>
      <c r="K290" s="14"/>
      <c r="L290" s="1">
        <v>11619</v>
      </c>
      <c r="M290" s="1">
        <v>11619</v>
      </c>
      <c r="N290" s="16"/>
      <c r="O290" s="7">
        <v>1.608</v>
      </c>
      <c r="P290">
        <f t="shared" si="20"/>
      </c>
    </row>
    <row r="291" spans="1:16" ht="11.25">
      <c r="A291" s="4"/>
      <c r="B291" t="s">
        <v>181</v>
      </c>
      <c r="C291" t="s">
        <v>578</v>
      </c>
      <c r="D291" s="1">
        <v>999808</v>
      </c>
      <c r="E291" s="1">
        <v>1920980</v>
      </c>
      <c r="F291" s="1">
        <v>999808</v>
      </c>
      <c r="G291" s="1">
        <f t="shared" si="17"/>
        <v>0</v>
      </c>
      <c r="H291" s="21">
        <f t="shared" si="18"/>
      </c>
      <c r="I291" s="6">
        <v>0.28</v>
      </c>
      <c r="J291" s="14">
        <f t="shared" si="19"/>
        <v>0.17377624776631187</v>
      </c>
      <c r="K291" s="14"/>
      <c r="L291" s="1">
        <v>507179</v>
      </c>
      <c r="M291" s="1">
        <v>507179</v>
      </c>
      <c r="N291" s="16"/>
      <c r="O291" s="7">
        <v>2.701</v>
      </c>
      <c r="P291">
        <f t="shared" si="20"/>
      </c>
    </row>
    <row r="292" spans="1:16" ht="11.25">
      <c r="A292" s="4"/>
      <c r="B292" t="s">
        <v>579</v>
      </c>
      <c r="C292" t="s">
        <v>580</v>
      </c>
      <c r="D292" s="1">
        <v>2800700</v>
      </c>
      <c r="E292" s="1">
        <v>3268218</v>
      </c>
      <c r="F292" s="1">
        <v>2800700</v>
      </c>
      <c r="G292" s="1">
        <f t="shared" si="17"/>
        <v>0</v>
      </c>
      <c r="H292" s="21">
        <f t="shared" si="18"/>
      </c>
      <c r="I292" s="6">
        <v>0.28</v>
      </c>
      <c r="J292" s="14">
        <f t="shared" si="19"/>
        <v>0.24542416628301914</v>
      </c>
      <c r="K292" s="14"/>
      <c r="L292" s="1">
        <v>517809</v>
      </c>
      <c r="M292" s="1">
        <v>517809</v>
      </c>
      <c r="N292" s="16"/>
      <c r="O292" s="7">
        <v>2.151</v>
      </c>
      <c r="P292">
        <f t="shared" si="20"/>
      </c>
    </row>
    <row r="293" spans="1:16" ht="11.25">
      <c r="A293" s="4"/>
      <c r="B293" t="s">
        <v>270</v>
      </c>
      <c r="C293" t="s">
        <v>581</v>
      </c>
      <c r="D293" s="1">
        <v>14102264</v>
      </c>
      <c r="E293" s="1">
        <v>32916177</v>
      </c>
      <c r="F293" s="1">
        <v>14102264</v>
      </c>
      <c r="G293" s="1">
        <f t="shared" si="17"/>
        <v>0</v>
      </c>
      <c r="H293" s="21">
        <f t="shared" si="18"/>
      </c>
      <c r="I293" s="6">
        <v>0.28</v>
      </c>
      <c r="J293" s="14">
        <f t="shared" si="19"/>
        <v>0.17469316312202257</v>
      </c>
      <c r="K293" s="14"/>
      <c r="L293" s="1">
        <v>17108074</v>
      </c>
      <c r="M293" s="1">
        <v>17108074</v>
      </c>
      <c r="N293" s="16"/>
      <c r="O293" s="7">
        <v>5.101</v>
      </c>
      <c r="P293">
        <f t="shared" si="20"/>
      </c>
    </row>
    <row r="294" spans="1:16" ht="11.25">
      <c r="A294" s="4"/>
      <c r="B294" t="s">
        <v>273</v>
      </c>
      <c r="C294" t="s">
        <v>502</v>
      </c>
      <c r="D294" s="1">
        <v>4564930</v>
      </c>
      <c r="E294" s="1">
        <v>6747870</v>
      </c>
      <c r="F294" s="1">
        <v>4564930</v>
      </c>
      <c r="G294" s="1">
        <f t="shared" si="17"/>
        <v>0</v>
      </c>
      <c r="H294" s="21">
        <f t="shared" si="18"/>
      </c>
      <c r="I294" s="6">
        <v>0.28</v>
      </c>
      <c r="J294" s="14">
        <f t="shared" si="19"/>
        <v>0.2104302258268439</v>
      </c>
      <c r="K294" s="14"/>
      <c r="L294" s="1">
        <v>2037888</v>
      </c>
      <c r="M294" s="1">
        <v>2037888</v>
      </c>
      <c r="N294" s="16"/>
      <c r="O294" s="7">
        <v>2.945</v>
      </c>
      <c r="P294">
        <f t="shared" si="20"/>
      </c>
    </row>
    <row r="295" spans="1:16" ht="11.25">
      <c r="A295" s="4"/>
      <c r="B295" t="s">
        <v>582</v>
      </c>
      <c r="C295" t="s">
        <v>583</v>
      </c>
      <c r="D295" s="1">
        <v>5402170</v>
      </c>
      <c r="E295" s="1">
        <v>7931844</v>
      </c>
      <c r="F295" s="1">
        <v>5402170</v>
      </c>
      <c r="G295" s="1">
        <f t="shared" si="17"/>
        <v>0</v>
      </c>
      <c r="H295" s="21">
        <f t="shared" si="18"/>
      </c>
      <c r="I295" s="6">
        <v>0.28</v>
      </c>
      <c r="J295" s="14">
        <f t="shared" si="19"/>
        <v>0.2134053658461829</v>
      </c>
      <c r="K295" s="14"/>
      <c r="L295" s="1">
        <v>2704279</v>
      </c>
      <c r="M295" s="1">
        <v>2704279</v>
      </c>
      <c r="N295" s="16"/>
      <c r="O295" s="7">
        <v>3.215</v>
      </c>
      <c r="P295">
        <f t="shared" si="20"/>
      </c>
    </row>
    <row r="296" spans="1:16" ht="11.25">
      <c r="A296" s="4"/>
      <c r="B296" t="s">
        <v>584</v>
      </c>
      <c r="C296" t="s">
        <v>585</v>
      </c>
      <c r="D296" s="1">
        <v>260000</v>
      </c>
      <c r="E296" s="1">
        <v>1869974</v>
      </c>
      <c r="F296" s="1">
        <v>260000</v>
      </c>
      <c r="G296" s="1">
        <f t="shared" si="17"/>
        <v>0</v>
      </c>
      <c r="H296" s="21">
        <f t="shared" si="18"/>
      </c>
      <c r="I296" s="6">
        <v>0.28</v>
      </c>
      <c r="J296" s="14">
        <f t="shared" si="19"/>
        <v>0.12610078188868018</v>
      </c>
      <c r="K296" s="14"/>
      <c r="L296" s="1">
        <v>1251698</v>
      </c>
      <c r="M296" s="1">
        <v>1145876</v>
      </c>
      <c r="N296" s="16"/>
      <c r="O296" s="7">
        <v>8.392</v>
      </c>
      <c r="P296">
        <f t="shared" si="20"/>
      </c>
    </row>
    <row r="297" spans="1:16" ht="11.25">
      <c r="A297" s="4"/>
      <c r="B297" t="s">
        <v>586</v>
      </c>
      <c r="C297" t="s">
        <v>587</v>
      </c>
      <c r="D297" s="1">
        <v>1400000</v>
      </c>
      <c r="E297" s="1">
        <v>6793596</v>
      </c>
      <c r="F297" s="1">
        <v>1400000</v>
      </c>
      <c r="G297" s="1">
        <f t="shared" si="17"/>
        <v>0</v>
      </c>
      <c r="H297" s="21">
        <f t="shared" si="18"/>
      </c>
      <c r="I297" s="6">
        <v>0.28</v>
      </c>
      <c r="J297" s="14">
        <f t="shared" si="19"/>
        <v>0.14180043147132637</v>
      </c>
      <c r="K297" s="14"/>
      <c r="L297" s="1">
        <v>4134129</v>
      </c>
      <c r="M297" s="1">
        <v>4134129</v>
      </c>
      <c r="N297" s="16"/>
      <c r="O297" s="7">
        <v>6.739</v>
      </c>
      <c r="P297">
        <f t="shared" si="20"/>
      </c>
    </row>
    <row r="298" spans="1:16" ht="11.25">
      <c r="A298" s="4"/>
      <c r="B298" t="s">
        <v>588</v>
      </c>
      <c r="C298" t="s">
        <v>589</v>
      </c>
      <c r="D298" s="1">
        <v>2040653</v>
      </c>
      <c r="E298" s="1">
        <v>12996861</v>
      </c>
      <c r="F298" s="1">
        <v>2040653</v>
      </c>
      <c r="G298" s="1">
        <f t="shared" si="17"/>
        <v>0</v>
      </c>
      <c r="H298" s="21">
        <f t="shared" si="18"/>
      </c>
      <c r="I298" s="6">
        <v>0.28</v>
      </c>
      <c r="J298" s="14">
        <f t="shared" si="19"/>
        <v>0.1370607525684142</v>
      </c>
      <c r="K298" s="14"/>
      <c r="L298" s="1">
        <v>8529554</v>
      </c>
      <c r="M298" s="1">
        <v>8496585</v>
      </c>
      <c r="N298" s="16"/>
      <c r="O298" s="7">
        <v>8.014</v>
      </c>
      <c r="P298">
        <f t="shared" si="20"/>
      </c>
    </row>
    <row r="299" spans="1:16" ht="11.25">
      <c r="A299" s="4"/>
      <c r="B299" t="s">
        <v>590</v>
      </c>
      <c r="C299" t="s">
        <v>591</v>
      </c>
      <c r="D299" s="1">
        <v>1203200</v>
      </c>
      <c r="E299" s="1">
        <v>7617222</v>
      </c>
      <c r="F299" s="1">
        <v>1203200</v>
      </c>
      <c r="G299" s="1">
        <f t="shared" si="17"/>
        <v>0</v>
      </c>
      <c r="H299" s="21">
        <f t="shared" si="18"/>
      </c>
      <c r="I299" s="6">
        <v>0.28</v>
      </c>
      <c r="J299" s="14">
        <f t="shared" si="19"/>
        <v>0.14235743733039707</v>
      </c>
      <c r="K299" s="14"/>
      <c r="L299" s="1">
        <v>5430531</v>
      </c>
      <c r="M299" s="1">
        <v>5430531</v>
      </c>
      <c r="N299" s="16"/>
      <c r="O299" s="7">
        <v>10.04</v>
      </c>
      <c r="P299">
        <f t="shared" si="20"/>
      </c>
    </row>
    <row r="300" spans="1:16" ht="11.25">
      <c r="A300" s="4"/>
      <c r="B300" t="s">
        <v>592</v>
      </c>
      <c r="C300" t="s">
        <v>593</v>
      </c>
      <c r="D300" s="1">
        <v>1499850</v>
      </c>
      <c r="E300" s="1">
        <v>2661109</v>
      </c>
      <c r="F300" s="1">
        <v>1499850</v>
      </c>
      <c r="G300" s="1">
        <f t="shared" si="17"/>
        <v>0</v>
      </c>
      <c r="H300" s="21">
        <f t="shared" si="18"/>
      </c>
      <c r="I300" s="6">
        <v>0.28</v>
      </c>
      <c r="J300" s="14">
        <f t="shared" si="19"/>
        <v>0.19261647597327805</v>
      </c>
      <c r="K300" s="14"/>
      <c r="L300" s="1">
        <v>1059873</v>
      </c>
      <c r="M300" s="1">
        <v>1059873</v>
      </c>
      <c r="N300" s="16"/>
      <c r="O300" s="7">
        <v>3.69</v>
      </c>
      <c r="P300">
        <f t="shared" si="20"/>
      </c>
    </row>
    <row r="301" spans="1:16" ht="11.25">
      <c r="A301" s="4"/>
      <c r="B301" t="s">
        <v>594</v>
      </c>
      <c r="C301" t="s">
        <v>595</v>
      </c>
      <c r="D301" s="1">
        <v>626000</v>
      </c>
      <c r="E301" s="1">
        <v>2978526</v>
      </c>
      <c r="F301" s="1">
        <v>626000</v>
      </c>
      <c r="G301" s="1">
        <f t="shared" si="17"/>
        <v>0</v>
      </c>
      <c r="H301" s="21">
        <f t="shared" si="18"/>
      </c>
      <c r="I301" s="6">
        <v>0.28</v>
      </c>
      <c r="J301" s="14">
        <f t="shared" si="19"/>
        <v>0.14652978437919306</v>
      </c>
      <c r="K301" s="14"/>
      <c r="L301" s="1">
        <v>1956712</v>
      </c>
      <c r="M301" s="1">
        <v>1956712</v>
      </c>
      <c r="N301" s="16"/>
      <c r="O301" s="7">
        <v>7.999</v>
      </c>
      <c r="P301">
        <f t="shared" si="20"/>
      </c>
    </row>
    <row r="302" spans="1:16" ht="11.25">
      <c r="A302" s="4"/>
      <c r="B302" t="s">
        <v>596</v>
      </c>
      <c r="C302" t="s">
        <v>597</v>
      </c>
      <c r="D302" s="1">
        <v>775000</v>
      </c>
      <c r="E302" s="1">
        <v>2586270</v>
      </c>
      <c r="F302" s="1">
        <v>775000</v>
      </c>
      <c r="G302" s="1">
        <f t="shared" si="17"/>
        <v>0</v>
      </c>
      <c r="H302" s="21">
        <f t="shared" si="18"/>
      </c>
      <c r="I302" s="6">
        <v>0.28</v>
      </c>
      <c r="J302" s="14">
        <f t="shared" si="19"/>
        <v>0.14692224450875002</v>
      </c>
      <c r="K302" s="14"/>
      <c r="L302" s="1">
        <v>1224702</v>
      </c>
      <c r="M302" s="1">
        <v>1224702</v>
      </c>
      <c r="N302" s="16"/>
      <c r="O302" s="7">
        <v>4.49</v>
      </c>
      <c r="P302">
        <f t="shared" si="20"/>
      </c>
    </row>
    <row r="303" spans="1:16" ht="11.25">
      <c r="A303" s="4"/>
      <c r="B303" t="s">
        <v>598</v>
      </c>
      <c r="C303" t="s">
        <v>599</v>
      </c>
      <c r="D303" s="1">
        <v>975000</v>
      </c>
      <c r="E303" s="1">
        <v>6420531</v>
      </c>
      <c r="F303" s="1">
        <v>975000</v>
      </c>
      <c r="G303" s="1">
        <f t="shared" si="17"/>
        <v>0</v>
      </c>
      <c r="H303" s="21">
        <f t="shared" si="18"/>
      </c>
      <c r="I303" s="6">
        <v>0.28</v>
      </c>
      <c r="J303" s="14">
        <f t="shared" si="19"/>
        <v>0.1339280736943178</v>
      </c>
      <c r="K303" s="14"/>
      <c r="L303" s="1">
        <v>4237767</v>
      </c>
      <c r="M303" s="1">
        <v>4123019</v>
      </c>
      <c r="N303" s="16"/>
      <c r="O303" s="7">
        <v>8.115</v>
      </c>
      <c r="P303">
        <f t="shared" si="20"/>
      </c>
    </row>
    <row r="304" spans="1:16" ht="11.25">
      <c r="A304" s="4"/>
      <c r="B304" t="s">
        <v>600</v>
      </c>
      <c r="C304" t="s">
        <v>505</v>
      </c>
      <c r="D304" s="1">
        <v>6900000</v>
      </c>
      <c r="E304" s="1">
        <v>10915102</v>
      </c>
      <c r="F304" s="1">
        <v>6900000</v>
      </c>
      <c r="G304" s="1">
        <f t="shared" si="17"/>
        <v>0</v>
      </c>
      <c r="H304" s="21">
        <f t="shared" si="18"/>
      </c>
      <c r="I304" s="6">
        <v>0.28</v>
      </c>
      <c r="J304" s="14">
        <f t="shared" si="19"/>
        <v>0.1959581392160444</v>
      </c>
      <c r="K304" s="14"/>
      <c r="L304" s="1">
        <v>2461905</v>
      </c>
      <c r="M304" s="1">
        <v>2461905</v>
      </c>
      <c r="N304" s="16"/>
      <c r="O304" s="7">
        <v>2.485</v>
      </c>
      <c r="P304">
        <f t="shared" si="20"/>
      </c>
    </row>
    <row r="305" spans="1:16" ht="11.25">
      <c r="A305" s="4"/>
      <c r="B305" t="s">
        <v>601</v>
      </c>
      <c r="C305" t="s">
        <v>602</v>
      </c>
      <c r="D305" s="1">
        <v>156000</v>
      </c>
      <c r="E305" s="1">
        <v>1832884</v>
      </c>
      <c r="F305" s="1">
        <v>156000</v>
      </c>
      <c r="G305" s="1">
        <f t="shared" si="17"/>
        <v>0</v>
      </c>
      <c r="H305" s="21">
        <f t="shared" si="18"/>
      </c>
      <c r="I305" s="6">
        <v>0.28</v>
      </c>
      <c r="J305" s="14">
        <f t="shared" si="19"/>
        <v>0.08246269411451856</v>
      </c>
      <c r="K305" s="14"/>
      <c r="L305" s="1">
        <v>1262003</v>
      </c>
      <c r="M305" s="1">
        <v>755474</v>
      </c>
      <c r="N305" s="16"/>
      <c r="O305" s="7">
        <v>9.068</v>
      </c>
      <c r="P305">
        <f t="shared" si="20"/>
      </c>
    </row>
    <row r="306" spans="1:16" ht="11.25">
      <c r="A306" s="4"/>
      <c r="N306" s="16"/>
      <c r="O306" s="7"/>
      <c r="P306">
        <f t="shared" si="20"/>
      </c>
    </row>
    <row r="307" spans="1:15" ht="11.25">
      <c r="A307" s="4"/>
      <c r="B307" s="4" t="s">
        <v>603</v>
      </c>
      <c r="D307" s="10">
        <f>SUM(D11:D305)</f>
        <v>2405746819</v>
      </c>
      <c r="E307" s="10">
        <f>SUM(E11:E305)</f>
        <v>2734685874</v>
      </c>
      <c r="F307" s="10">
        <f>SUM(F11:F305)</f>
        <v>2372918984</v>
      </c>
      <c r="G307" s="10">
        <f>SUM(G11:G305)</f>
        <v>32827835</v>
      </c>
      <c r="H307" s="10"/>
      <c r="I307" s="9">
        <f>I9</f>
        <v>0.2933</v>
      </c>
      <c r="J307" s="9">
        <f>J9</f>
        <v>0.2590729326264353</v>
      </c>
      <c r="K307" s="9"/>
      <c r="L307" s="10">
        <f>SUM(L11:L305)</f>
        <v>386789381</v>
      </c>
      <c r="M307" s="10">
        <f>SUM(M11:M305)</f>
        <v>384291205</v>
      </c>
      <c r="N307" s="10"/>
      <c r="O307" s="11">
        <f>O9</f>
        <v>1.552</v>
      </c>
    </row>
    <row r="308" ht="11.25">
      <c r="A308" s="4"/>
    </row>
    <row r="309" spans="1:3" ht="11.25">
      <c r="A309" s="4"/>
      <c r="C309" t="s">
        <v>604</v>
      </c>
    </row>
    <row r="310" ht="11.25">
      <c r="A310" s="4"/>
    </row>
    <row r="311" spans="1:7" ht="11.25">
      <c r="A311" s="4"/>
      <c r="G311" s="17"/>
    </row>
    <row r="312" spans="1:7" ht="11.25">
      <c r="A312" s="4"/>
      <c r="D312" s="22"/>
      <c r="E312" s="22"/>
      <c r="F312" s="22"/>
      <c r="G312" s="18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</sheetData>
  <sheetProtection/>
  <mergeCells count="2">
    <mergeCell ref="D5:H5"/>
    <mergeCell ref="L5:M5"/>
  </mergeCells>
  <printOptions/>
  <pageMargins left="0.8" right="0.75" top="0.75" bottom="0.65" header="0.45" footer="0.45"/>
  <pageSetup firstPageNumber="37" useFirstPageNumber="1" horizontalDpi="600" verticalDpi="600" orientation="landscape" scale="90" r:id="rId1"/>
  <headerFooter alignWithMargins="0">
    <oddHeader>&amp;LState of Washington&amp;CSuperintendent of Public Instruction&amp;RReport 2030</oddHeader>
    <oddFooter>&amp;LOSPI/SAFS&amp;C&amp;P&amp;R&amp;D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Levy 2030 Report 2016 Levy Authority, Rollbacks and Local Effort Assistance</dc:title>
  <dc:subject/>
  <dc:creator>Melissa Jarmon</dc:creator>
  <cp:keywords>2016 Levy;2030 Report;2016 Levy Authority, Rollbakcs and Local Efford Assistance</cp:keywords>
  <dc:description/>
  <cp:lastModifiedBy>Melissa Jarmon</cp:lastModifiedBy>
  <cp:lastPrinted>2016-10-05T22:01:14Z</cp:lastPrinted>
  <dcterms:created xsi:type="dcterms:W3CDTF">2002-06-05T16:34:07Z</dcterms:created>
  <dcterms:modified xsi:type="dcterms:W3CDTF">2016-12-05T17:24:37Z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994370825</vt:i4>
  </property>
  <property fmtid="{D5CDD505-2E9C-101B-9397-08002B2CF9AE}" pid="3" name="_EmailSubject">
    <vt:lpwstr>Property Tax Levies - 2003 Collections</vt:lpwstr>
  </property>
  <property fmtid="{D5CDD505-2E9C-101B-9397-08002B2CF9AE}" pid="4" name="_AuthorEmail">
    <vt:lpwstr>SShish@ospi.wednet.edu</vt:lpwstr>
  </property>
  <property fmtid="{D5CDD505-2E9C-101B-9397-08002B2CF9AE}" pid="5" name="_AuthorEmailDisplayName">
    <vt:lpwstr>Steve Shish</vt:lpwstr>
  </property>
  <property fmtid="{D5CDD505-2E9C-101B-9397-08002B2CF9AE}" pid="6" name="_PreviousAdHocReviewCycleID">
    <vt:i4>1863385170</vt:i4>
  </property>
  <property fmtid="{D5CDD505-2E9C-101B-9397-08002B2CF9AE}" pid="7" name="_ReviewingToolsShownOnce">
    <vt:lpwstr/>
  </property>
</Properties>
</file>