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Apport\Becky M\Bell Schedule Example\"/>
    </mc:Choice>
  </mc:AlternateContent>
  <bookViews>
    <workbookView xWindow="4785" yWindow="-15" windowWidth="24030" windowHeight="12855" tabRatio="771" activeTab="2"/>
  </bookViews>
  <sheets>
    <sheet name="How To Use Tool" sheetId="10" r:id="rId1"/>
    <sheet name="Rules for Claiming FTE" sheetId="21" r:id="rId2"/>
    <sheet name="1" sheetId="20" r:id="rId3"/>
    <sheet name="2" sheetId="19" r:id="rId4"/>
    <sheet name="3" sheetId="14" r:id="rId5"/>
    <sheet name="4" sheetId="18" r:id="rId6"/>
    <sheet name="5" sheetId="7" r:id="rId7"/>
    <sheet name="6" sheetId="6" r:id="rId8"/>
    <sheet name="7" sheetId="8" r:id="rId9"/>
    <sheet name="8" sheetId="16" r:id="rId10"/>
    <sheet name="9" sheetId="13" r:id="rId11"/>
    <sheet name="10" sheetId="11" r:id="rId12"/>
    <sheet name="11" sheetId="12" r:id="rId13"/>
    <sheet name="12" sheetId="17" r:id="rId14"/>
    <sheet name="13" sheetId="9" r:id="rId15"/>
    <sheet name="14" sheetId="15" r:id="rId16"/>
  </sheets>
  <calcPr calcId="162913"/>
</workbook>
</file>

<file path=xl/calcChain.xml><?xml version="1.0" encoding="utf-8"?>
<calcChain xmlns="http://schemas.openxmlformats.org/spreadsheetml/2006/main">
  <c r="M59" i="20" l="1"/>
  <c r="E50" i="8" l="1"/>
  <c r="L79" i="9"/>
  <c r="M79" i="9"/>
  <c r="N79" i="9"/>
  <c r="O79" i="9"/>
  <c r="K79" i="9"/>
  <c r="J79" i="9"/>
  <c r="I79" i="9"/>
  <c r="G79" i="9"/>
  <c r="H79" i="9"/>
  <c r="N62" i="15" l="1"/>
  <c r="M60" i="15"/>
  <c r="L59" i="15"/>
  <c r="K58" i="15"/>
  <c r="N38" i="15"/>
  <c r="M36" i="15"/>
  <c r="L35" i="15"/>
  <c r="K34" i="15"/>
  <c r="N79" i="12"/>
  <c r="L73" i="11"/>
  <c r="L74" i="13"/>
  <c r="M66" i="6"/>
  <c r="J61" i="18"/>
  <c r="L65" i="14"/>
  <c r="F43" i="20"/>
  <c r="D43" i="20"/>
  <c r="F42" i="20"/>
  <c r="E42" i="20"/>
  <c r="F40" i="20"/>
  <c r="D40" i="20"/>
  <c r="F39" i="20"/>
  <c r="D39" i="20"/>
  <c r="D44" i="20" s="1"/>
  <c r="F38" i="20"/>
  <c r="F44" i="20" s="1"/>
  <c r="E38" i="20"/>
  <c r="E44" i="20" s="1"/>
  <c r="F32" i="20"/>
  <c r="D32" i="20"/>
  <c r="F31" i="20"/>
  <c r="E31" i="20"/>
  <c r="F29" i="20"/>
  <c r="D29" i="20"/>
  <c r="F28" i="20"/>
  <c r="D28" i="20"/>
  <c r="F27" i="20"/>
  <c r="F33" i="20" s="1"/>
  <c r="E27" i="20"/>
  <c r="E33" i="20" s="1"/>
  <c r="F21" i="20"/>
  <c r="D21" i="20"/>
  <c r="F20" i="20"/>
  <c r="E20" i="20"/>
  <c r="F18" i="20"/>
  <c r="D18" i="20"/>
  <c r="F17" i="20"/>
  <c r="D17" i="20"/>
  <c r="F16" i="20"/>
  <c r="E16" i="20"/>
  <c r="E22" i="20" s="1"/>
  <c r="F22" i="20" l="1"/>
  <c r="E45" i="20"/>
  <c r="G43" i="20"/>
  <c r="J43" i="20" s="1"/>
  <c r="G40" i="20"/>
  <c r="I40" i="20" s="1"/>
  <c r="F45" i="20"/>
  <c r="G39" i="20"/>
  <c r="G29" i="20"/>
  <c r="I29" i="20" s="1"/>
  <c r="G28" i="20"/>
  <c r="G32" i="20"/>
  <c r="J32" i="20" s="1"/>
  <c r="D33" i="20"/>
  <c r="E34" i="20" s="1"/>
  <c r="G18" i="20"/>
  <c r="I18" i="20" s="1"/>
  <c r="G17" i="20"/>
  <c r="E23" i="20"/>
  <c r="G21" i="20"/>
  <c r="J21" i="20" s="1"/>
  <c r="D22" i="20"/>
  <c r="F23" i="20" s="1"/>
  <c r="F34" i="20" l="1"/>
  <c r="H39" i="20"/>
  <c r="G44" i="20"/>
  <c r="G33" i="20"/>
  <c r="H28" i="20"/>
  <c r="G22" i="20"/>
  <c r="H17" i="20"/>
  <c r="J44" i="20" l="1"/>
  <c r="H44" i="20"/>
  <c r="J33" i="20"/>
  <c r="H33" i="20"/>
  <c r="H22" i="20"/>
  <c r="J22" i="20"/>
  <c r="F53" i="20" l="1"/>
  <c r="D53" i="20"/>
  <c r="F52" i="20"/>
  <c r="E52" i="20"/>
  <c r="E54" i="20" s="1"/>
  <c r="F50" i="20"/>
  <c r="D50" i="20"/>
  <c r="F49" i="20"/>
  <c r="D49" i="20"/>
  <c r="F10" i="20"/>
  <c r="D10" i="20"/>
  <c r="F9" i="20"/>
  <c r="E9" i="20"/>
  <c r="F7" i="20"/>
  <c r="D7" i="20"/>
  <c r="F6" i="20"/>
  <c r="D6" i="20"/>
  <c r="F5" i="20"/>
  <c r="E5" i="20"/>
  <c r="F54" i="20" l="1"/>
  <c r="G50" i="20" s="1"/>
  <c r="I50" i="20" s="1"/>
  <c r="D54" i="20"/>
  <c r="E55" i="20" s="1"/>
  <c r="E11" i="20"/>
  <c r="G7" i="20" s="1"/>
  <c r="I7" i="20" s="1"/>
  <c r="D11" i="20"/>
  <c r="E12" i="20" s="1"/>
  <c r="F11" i="20"/>
  <c r="G49" i="20"/>
  <c r="G10" i="20" l="1"/>
  <c r="J10" i="20" s="1"/>
  <c r="F12" i="20"/>
  <c r="G6" i="20"/>
  <c r="I59" i="20"/>
  <c r="I61" i="20" s="1"/>
  <c r="G53" i="20"/>
  <c r="J53" i="20" s="1"/>
  <c r="J59" i="20" s="1"/>
  <c r="F55" i="20"/>
  <c r="H49" i="20"/>
  <c r="G11" i="20"/>
  <c r="H6" i="20"/>
  <c r="H59" i="20" l="1"/>
  <c r="G54" i="20"/>
  <c r="J54" i="20"/>
  <c r="H54" i="20"/>
  <c r="H11" i="20"/>
  <c r="J11" i="20"/>
  <c r="H61" i="20" l="1"/>
  <c r="J61" i="20"/>
  <c r="J63" i="20" l="1"/>
  <c r="E63" i="11" l="1"/>
  <c r="D63" i="11"/>
  <c r="E62" i="11"/>
  <c r="D62" i="11"/>
  <c r="E61" i="11"/>
  <c r="E60" i="11"/>
  <c r="D60" i="11"/>
  <c r="E58" i="11"/>
  <c r="D58" i="11"/>
  <c r="E57" i="11"/>
  <c r="D57" i="11"/>
  <c r="E56" i="11"/>
  <c r="E64" i="11" s="1"/>
  <c r="D56" i="11"/>
  <c r="E50" i="11"/>
  <c r="D50" i="11"/>
  <c r="E49" i="11"/>
  <c r="D49" i="11"/>
  <c r="E48" i="11"/>
  <c r="E47" i="11"/>
  <c r="D47" i="11"/>
  <c r="E45" i="11"/>
  <c r="D45" i="11"/>
  <c r="E44" i="11"/>
  <c r="D44" i="11"/>
  <c r="E43" i="11"/>
  <c r="D43" i="11"/>
  <c r="E37" i="11"/>
  <c r="D37" i="11"/>
  <c r="E36" i="11"/>
  <c r="D36" i="11"/>
  <c r="E35" i="11"/>
  <c r="D35" i="11"/>
  <c r="E33" i="11"/>
  <c r="D33" i="11"/>
  <c r="E32" i="11"/>
  <c r="D32" i="11"/>
  <c r="E31" i="11"/>
  <c r="E38" i="11" s="1"/>
  <c r="D31" i="11"/>
  <c r="E25" i="11"/>
  <c r="D25" i="11"/>
  <c r="E24" i="11"/>
  <c r="D24" i="11"/>
  <c r="E23" i="11"/>
  <c r="E22" i="11"/>
  <c r="D22" i="11"/>
  <c r="E20" i="11"/>
  <c r="D20" i="11"/>
  <c r="E19" i="11"/>
  <c r="D19" i="11"/>
  <c r="E18" i="11"/>
  <c r="D18" i="11"/>
  <c r="E12" i="11"/>
  <c r="D12" i="11"/>
  <c r="E11" i="11"/>
  <c r="D11" i="11"/>
  <c r="E10" i="11"/>
  <c r="E9" i="11"/>
  <c r="D9" i="11"/>
  <c r="E7" i="11"/>
  <c r="D7" i="11"/>
  <c r="E6" i="11"/>
  <c r="D6" i="11"/>
  <c r="E5" i="11"/>
  <c r="D5" i="11"/>
  <c r="F44" i="11" l="1"/>
  <c r="H44" i="11" s="1"/>
  <c r="F47" i="11"/>
  <c r="J47" i="11" s="1"/>
  <c r="E13" i="11"/>
  <c r="F7" i="11" s="1"/>
  <c r="I7" i="11" s="1"/>
  <c r="F43" i="11"/>
  <c r="G43" i="11" s="1"/>
  <c r="F5" i="11"/>
  <c r="E26" i="11"/>
  <c r="F25" i="11" s="1"/>
  <c r="L25" i="11" s="1"/>
  <c r="D38" i="11"/>
  <c r="E51" i="11"/>
  <c r="F45" i="11" s="1"/>
  <c r="I45" i="11" s="1"/>
  <c r="F57" i="11"/>
  <c r="H57" i="11" s="1"/>
  <c r="F60" i="11"/>
  <c r="J60" i="11" s="1"/>
  <c r="G5" i="11"/>
  <c r="F62" i="11"/>
  <c r="K62" i="11" s="1"/>
  <c r="F63" i="11"/>
  <c r="L63" i="11" s="1"/>
  <c r="F12" i="11"/>
  <c r="L12" i="11" s="1"/>
  <c r="F11" i="11"/>
  <c r="K11" i="11" s="1"/>
  <c r="F6" i="11"/>
  <c r="H6" i="11" s="1"/>
  <c r="F9" i="11"/>
  <c r="J9" i="11" s="1"/>
  <c r="F22" i="11"/>
  <c r="J22" i="11" s="1"/>
  <c r="E39" i="11"/>
  <c r="F37" i="11"/>
  <c r="L37" i="11" s="1"/>
  <c r="F36" i="11"/>
  <c r="K36" i="11" s="1"/>
  <c r="F35" i="11"/>
  <c r="J35" i="11" s="1"/>
  <c r="F33" i="11"/>
  <c r="I33" i="11" s="1"/>
  <c r="F32" i="11"/>
  <c r="H32" i="11" s="1"/>
  <c r="F31" i="11"/>
  <c r="F50" i="11"/>
  <c r="L50" i="11" s="1"/>
  <c r="F49" i="11"/>
  <c r="K49" i="11" s="1"/>
  <c r="F56" i="11"/>
  <c r="F58" i="11"/>
  <c r="I58" i="11" s="1"/>
  <c r="D26" i="11"/>
  <c r="E27" i="11" s="1"/>
  <c r="D64" i="11"/>
  <c r="E65" i="11" s="1"/>
  <c r="D13" i="11"/>
  <c r="E14" i="11" s="1"/>
  <c r="D51" i="11"/>
  <c r="E52" i="11" s="1"/>
  <c r="L69" i="11" l="1"/>
  <c r="L71" i="11" s="1"/>
  <c r="F20" i="11"/>
  <c r="I20" i="11" s="1"/>
  <c r="I69" i="11"/>
  <c r="I71" i="11" s="1"/>
  <c r="F19" i="11"/>
  <c r="H19" i="11" s="1"/>
  <c r="F24" i="11"/>
  <c r="K24" i="11" s="1"/>
  <c r="F18" i="11"/>
  <c r="G18" i="11" s="1"/>
  <c r="F64" i="11"/>
  <c r="G56" i="11"/>
  <c r="G31" i="11"/>
  <c r="F38" i="11"/>
  <c r="F13" i="11"/>
  <c r="J69" i="11"/>
  <c r="J71" i="11" s="1"/>
  <c r="F51" i="11"/>
  <c r="F26" i="11"/>
  <c r="K69" i="11"/>
  <c r="K71" i="11" s="1"/>
  <c r="H69" i="11"/>
  <c r="H71" i="11" s="1"/>
  <c r="L26" i="11" l="1"/>
  <c r="G26" i="11"/>
  <c r="L38" i="11"/>
  <c r="G38" i="11"/>
  <c r="L51" i="11"/>
  <c r="G51" i="11"/>
  <c r="G69" i="11"/>
  <c r="G71" i="11" s="1"/>
  <c r="G13" i="11"/>
  <c r="L13" i="11"/>
  <c r="G64" i="11"/>
  <c r="L64" i="11"/>
  <c r="Q65" i="19" l="1"/>
  <c r="P65" i="19"/>
  <c r="O65" i="19"/>
  <c r="N65" i="19"/>
  <c r="M65" i="19"/>
  <c r="L65" i="19"/>
  <c r="K65" i="19"/>
  <c r="J65" i="19"/>
  <c r="I65" i="19"/>
  <c r="H65" i="19"/>
  <c r="G65" i="19"/>
  <c r="W60" i="19"/>
  <c r="W61" i="19" s="1"/>
  <c r="X59" i="19"/>
  <c r="AI59" i="19" s="1"/>
  <c r="W59" i="19"/>
  <c r="V59" i="19"/>
  <c r="E59" i="19"/>
  <c r="D59" i="19"/>
  <c r="X58" i="19"/>
  <c r="AH58" i="19" s="1"/>
  <c r="W58" i="19"/>
  <c r="V58" i="19"/>
  <c r="E58" i="19"/>
  <c r="D58" i="19"/>
  <c r="X56" i="19"/>
  <c r="AG56" i="19" s="1"/>
  <c r="W56" i="19"/>
  <c r="V56" i="19"/>
  <c r="E56" i="19"/>
  <c r="D56" i="19"/>
  <c r="X55" i="19"/>
  <c r="AF55" i="19" s="1"/>
  <c r="W55" i="19"/>
  <c r="V55" i="19"/>
  <c r="E55" i="19"/>
  <c r="D55" i="19"/>
  <c r="X54" i="19"/>
  <c r="X60" i="19" s="1"/>
  <c r="W54" i="19"/>
  <c r="V54" i="19"/>
  <c r="V60" i="19" s="1"/>
  <c r="E54" i="19"/>
  <c r="E60" i="19" s="1"/>
  <c r="D54" i="19"/>
  <c r="D60" i="19" s="1"/>
  <c r="X53" i="19"/>
  <c r="Y53" i="19" s="1"/>
  <c r="V53" i="19"/>
  <c r="D53" i="19"/>
  <c r="F53" i="19" s="1"/>
  <c r="G53" i="19" s="1"/>
  <c r="W48" i="19"/>
  <c r="W47" i="19"/>
  <c r="V47" i="19"/>
  <c r="X47" i="19" s="1"/>
  <c r="AD47" i="19" s="1"/>
  <c r="E47" i="19"/>
  <c r="D47" i="19"/>
  <c r="W46" i="19"/>
  <c r="V46" i="19"/>
  <c r="X46" i="19" s="1"/>
  <c r="AC46" i="19" s="1"/>
  <c r="E46" i="19"/>
  <c r="D46" i="19"/>
  <c r="W44" i="19"/>
  <c r="V44" i="19"/>
  <c r="X44" i="19" s="1"/>
  <c r="AB44" i="19" s="1"/>
  <c r="E44" i="19"/>
  <c r="D44" i="19"/>
  <c r="W43" i="19"/>
  <c r="V43" i="19"/>
  <c r="X43" i="19" s="1"/>
  <c r="AA43" i="19" s="1"/>
  <c r="E43" i="19"/>
  <c r="D43" i="19"/>
  <c r="W42" i="19"/>
  <c r="V42" i="19"/>
  <c r="X42" i="19" s="1"/>
  <c r="E42" i="19"/>
  <c r="E48" i="19" s="1"/>
  <c r="D42" i="19"/>
  <c r="Y41" i="19"/>
  <c r="X41" i="19"/>
  <c r="V41" i="19"/>
  <c r="G41" i="19"/>
  <c r="F41" i="19"/>
  <c r="D41" i="19"/>
  <c r="W36" i="19"/>
  <c r="W37" i="19" s="1"/>
  <c r="X35" i="19"/>
  <c r="AI35" i="19" s="1"/>
  <c r="W35" i="19"/>
  <c r="V35" i="19"/>
  <c r="E35" i="19"/>
  <c r="D35" i="19"/>
  <c r="X34" i="19"/>
  <c r="AH34" i="19" s="1"/>
  <c r="W34" i="19"/>
  <c r="V34" i="19"/>
  <c r="E34" i="19"/>
  <c r="D34" i="19"/>
  <c r="X32" i="19"/>
  <c r="AG32" i="19" s="1"/>
  <c r="W32" i="19"/>
  <c r="V32" i="19"/>
  <c r="E32" i="19"/>
  <c r="D32" i="19"/>
  <c r="X31" i="19"/>
  <c r="AF31" i="19" s="1"/>
  <c r="W31" i="19"/>
  <c r="V31" i="19"/>
  <c r="E31" i="19"/>
  <c r="D31" i="19"/>
  <c r="X30" i="19"/>
  <c r="X36" i="19" s="1"/>
  <c r="W30" i="19"/>
  <c r="V30" i="19"/>
  <c r="V36" i="19" s="1"/>
  <c r="E30" i="19"/>
  <c r="E36" i="19" s="1"/>
  <c r="D30" i="19"/>
  <c r="D36" i="19" s="1"/>
  <c r="X29" i="19"/>
  <c r="Y29" i="19" s="1"/>
  <c r="V29" i="19"/>
  <c r="D29" i="19"/>
  <c r="F29" i="19" s="1"/>
  <c r="G29" i="19" s="1"/>
  <c r="W23" i="19"/>
  <c r="V23" i="19"/>
  <c r="X23" i="19" s="1"/>
  <c r="AD23" i="19" s="1"/>
  <c r="E23" i="19"/>
  <c r="D23" i="19"/>
  <c r="F23" i="19" s="1"/>
  <c r="Q23" i="19" s="1"/>
  <c r="W22" i="19"/>
  <c r="V22" i="19"/>
  <c r="X22" i="19" s="1"/>
  <c r="AC22" i="19" s="1"/>
  <c r="E22" i="19"/>
  <c r="D22" i="19"/>
  <c r="F22" i="19" s="1"/>
  <c r="P22" i="19" s="1"/>
  <c r="W20" i="19"/>
  <c r="V20" i="19"/>
  <c r="X20" i="19" s="1"/>
  <c r="AB20" i="19" s="1"/>
  <c r="E20" i="19"/>
  <c r="D20" i="19"/>
  <c r="F20" i="19" s="1"/>
  <c r="O20" i="19" s="1"/>
  <c r="W19" i="19"/>
  <c r="V19" i="19"/>
  <c r="X19" i="19" s="1"/>
  <c r="AA19" i="19" s="1"/>
  <c r="E19" i="19"/>
  <c r="D19" i="19"/>
  <c r="F19" i="19" s="1"/>
  <c r="N19" i="19" s="1"/>
  <c r="W18" i="19"/>
  <c r="W24" i="19" s="1"/>
  <c r="V18" i="19"/>
  <c r="X18" i="19" s="1"/>
  <c r="E18" i="19"/>
  <c r="E24" i="19" s="1"/>
  <c r="D18" i="19"/>
  <c r="F18" i="19" s="1"/>
  <c r="V17" i="19"/>
  <c r="X17" i="19" s="1"/>
  <c r="Y17" i="19" s="1"/>
  <c r="G17" i="19"/>
  <c r="F17" i="19"/>
  <c r="D17" i="19"/>
  <c r="V12" i="19"/>
  <c r="W11" i="19"/>
  <c r="V11" i="19"/>
  <c r="E11" i="19"/>
  <c r="D11" i="19"/>
  <c r="W10" i="19"/>
  <c r="V10" i="19"/>
  <c r="E10" i="19"/>
  <c r="D10" i="19"/>
  <c r="W8" i="19"/>
  <c r="V8" i="19"/>
  <c r="E8" i="19"/>
  <c r="D8" i="19"/>
  <c r="W7" i="19"/>
  <c r="V7" i="19"/>
  <c r="E7" i="19"/>
  <c r="D7" i="19"/>
  <c r="W6" i="19"/>
  <c r="W12" i="19" s="1"/>
  <c r="V6" i="19"/>
  <c r="E6" i="19"/>
  <c r="E12" i="19" s="1"/>
  <c r="D6" i="19"/>
  <c r="D12" i="19" s="1"/>
  <c r="V5" i="19"/>
  <c r="X5" i="19" s="1"/>
  <c r="Y5" i="19" s="1"/>
  <c r="D5" i="19"/>
  <c r="F5" i="19" s="1"/>
  <c r="G5" i="19" s="1"/>
  <c r="M18" i="19" l="1"/>
  <c r="F24" i="19"/>
  <c r="G64" i="19"/>
  <c r="G66" i="19" s="1"/>
  <c r="E61" i="19"/>
  <c r="F59" i="19"/>
  <c r="L59" i="19" s="1"/>
  <c r="L64" i="19" s="1"/>
  <c r="L66" i="19" s="1"/>
  <c r="F58" i="19"/>
  <c r="K58" i="19" s="1"/>
  <c r="F56" i="19"/>
  <c r="J56" i="19" s="1"/>
  <c r="J64" i="19" s="1"/>
  <c r="J66" i="19" s="1"/>
  <c r="F55" i="19"/>
  <c r="I55" i="19" s="1"/>
  <c r="F54" i="19"/>
  <c r="X48" i="19"/>
  <c r="Z42" i="19"/>
  <c r="E13" i="19"/>
  <c r="F11" i="19"/>
  <c r="L11" i="19" s="1"/>
  <c r="F10" i="19"/>
  <c r="K10" i="19" s="1"/>
  <c r="F8" i="19"/>
  <c r="J8" i="19" s="1"/>
  <c r="F7" i="19"/>
  <c r="I7" i="19" s="1"/>
  <c r="F6" i="19"/>
  <c r="E37" i="19"/>
  <c r="F32" i="19"/>
  <c r="J32" i="19" s="1"/>
  <c r="F30" i="19"/>
  <c r="F35" i="19"/>
  <c r="L35" i="19" s="1"/>
  <c r="F34" i="19"/>
  <c r="K34" i="19" s="1"/>
  <c r="F31" i="19"/>
  <c r="I31" i="19" s="1"/>
  <c r="X11" i="19"/>
  <c r="AI11" i="19" s="1"/>
  <c r="X10" i="19"/>
  <c r="AH10" i="19" s="1"/>
  <c r="X8" i="19"/>
  <c r="AG8" i="19" s="1"/>
  <c r="X7" i="19"/>
  <c r="AF7" i="19" s="1"/>
  <c r="X6" i="19"/>
  <c r="W13" i="19"/>
  <c r="X24" i="19"/>
  <c r="Z18" i="19"/>
  <c r="Y36" i="19"/>
  <c r="F42" i="19"/>
  <c r="F43" i="19"/>
  <c r="N43" i="19" s="1"/>
  <c r="F44" i="19"/>
  <c r="O44" i="19" s="1"/>
  <c r="O64" i="19" s="1"/>
  <c r="O66" i="19" s="1"/>
  <c r="F46" i="19"/>
  <c r="P46" i="19" s="1"/>
  <c r="F47" i="19"/>
  <c r="Q47" i="19" s="1"/>
  <c r="Q64" i="19" s="1"/>
  <c r="Q66" i="19" s="1"/>
  <c r="Y60" i="19"/>
  <c r="D24" i="19"/>
  <c r="E25" i="19" s="1"/>
  <c r="D48" i="19"/>
  <c r="E49" i="19" s="1"/>
  <c r="V24" i="19"/>
  <c r="W25" i="19" s="1"/>
  <c r="AE30" i="19"/>
  <c r="AI36" i="19" s="1"/>
  <c r="V48" i="19"/>
  <c r="W49" i="19" s="1"/>
  <c r="AE54" i="19"/>
  <c r="AI60" i="19" s="1"/>
  <c r="P64" i="19" l="1"/>
  <c r="P66" i="19" s="1"/>
  <c r="Y24" i="19"/>
  <c r="AI24" i="19"/>
  <c r="I64" i="19"/>
  <c r="I66" i="19" s="1"/>
  <c r="Y48" i="19"/>
  <c r="AI48" i="19"/>
  <c r="N64" i="19"/>
  <c r="N66" i="19" s="1"/>
  <c r="X12" i="19"/>
  <c r="AE6" i="19"/>
  <c r="H6" i="19"/>
  <c r="F12" i="19"/>
  <c r="K64" i="19"/>
  <c r="K66" i="19" s="1"/>
  <c r="G24" i="19"/>
  <c r="Q24" i="19"/>
  <c r="M42" i="19"/>
  <c r="F48" i="19"/>
  <c r="F36" i="19"/>
  <c r="H30" i="19"/>
  <c r="H54" i="19"/>
  <c r="F60" i="19"/>
  <c r="Q60" i="19" l="1"/>
  <c r="G60" i="19"/>
  <c r="G48" i="19"/>
  <c r="Q48" i="19"/>
  <c r="AI12" i="19"/>
  <c r="Y12" i="19"/>
  <c r="Q36" i="19"/>
  <c r="G36" i="19"/>
  <c r="H64" i="19"/>
  <c r="H66" i="19" s="1"/>
  <c r="M64" i="19"/>
  <c r="M66" i="19" s="1"/>
  <c r="Q12" i="19"/>
  <c r="G12" i="19"/>
  <c r="Q68" i="19" l="1"/>
  <c r="E51" i="18" l="1"/>
  <c r="D51" i="18"/>
  <c r="E49" i="18"/>
  <c r="D49" i="18"/>
  <c r="E48" i="18"/>
  <c r="D48" i="18"/>
  <c r="E47" i="18"/>
  <c r="E52" i="18" s="1"/>
  <c r="D47" i="18"/>
  <c r="D52" i="18" s="1"/>
  <c r="E41" i="18"/>
  <c r="D41" i="18"/>
  <c r="E39" i="18"/>
  <c r="D39" i="18"/>
  <c r="E38" i="18"/>
  <c r="D38" i="18"/>
  <c r="E37" i="18"/>
  <c r="E36" i="18"/>
  <c r="E42" i="18" s="1"/>
  <c r="D36" i="18"/>
  <c r="E30" i="18"/>
  <c r="D30" i="18"/>
  <c r="E28" i="18"/>
  <c r="D28" i="18"/>
  <c r="E27" i="18"/>
  <c r="D27" i="18"/>
  <c r="E26" i="18"/>
  <c r="E31" i="18" s="1"/>
  <c r="D26" i="18"/>
  <c r="D31" i="18" s="1"/>
  <c r="E20" i="18"/>
  <c r="D20" i="18"/>
  <c r="F20" i="18" s="1"/>
  <c r="J20" i="18" s="1"/>
  <c r="E18" i="18"/>
  <c r="D18" i="18"/>
  <c r="E17" i="18"/>
  <c r="E21" i="18" s="1"/>
  <c r="D17" i="18"/>
  <c r="F17" i="18" s="1"/>
  <c r="H17" i="18" s="1"/>
  <c r="E16" i="18"/>
  <c r="E15" i="18"/>
  <c r="D15" i="18"/>
  <c r="D21" i="18" s="1"/>
  <c r="E9" i="18"/>
  <c r="D9" i="18"/>
  <c r="F9" i="18" s="1"/>
  <c r="J9" i="18" s="1"/>
  <c r="E7" i="18"/>
  <c r="D7" i="18"/>
  <c r="F7" i="18" s="1"/>
  <c r="I7" i="18" s="1"/>
  <c r="E6" i="18"/>
  <c r="D6" i="18"/>
  <c r="F6" i="18" s="1"/>
  <c r="H6" i="18" s="1"/>
  <c r="E5" i="18"/>
  <c r="E10" i="18" s="1"/>
  <c r="D5" i="18"/>
  <c r="D10" i="18" s="1"/>
  <c r="F39" i="18" l="1"/>
  <c r="I39" i="18" s="1"/>
  <c r="E53" i="18"/>
  <c r="F48" i="18"/>
  <c r="H48" i="18" s="1"/>
  <c r="H57" i="18" s="1"/>
  <c r="H59" i="18" s="1"/>
  <c r="F51" i="18"/>
  <c r="J51" i="18" s="1"/>
  <c r="F49" i="18"/>
  <c r="I49" i="18" s="1"/>
  <c r="F47" i="18"/>
  <c r="F38" i="18"/>
  <c r="H38" i="18" s="1"/>
  <c r="F30" i="18"/>
  <c r="J30" i="18" s="1"/>
  <c r="F28" i="18"/>
  <c r="I28" i="18" s="1"/>
  <c r="F27" i="18"/>
  <c r="H27" i="18" s="1"/>
  <c r="F26" i="18"/>
  <c r="E32" i="18"/>
  <c r="E22" i="18"/>
  <c r="F15" i="18"/>
  <c r="F41" i="18"/>
  <c r="J41" i="18" s="1"/>
  <c r="E11" i="18"/>
  <c r="F18" i="18"/>
  <c r="I18" i="18" s="1"/>
  <c r="F36" i="18"/>
  <c r="D42" i="18"/>
  <c r="E43" i="18" s="1"/>
  <c r="F5" i="18"/>
  <c r="I57" i="18" l="1"/>
  <c r="I59" i="18" s="1"/>
  <c r="F31" i="18"/>
  <c r="G26" i="18"/>
  <c r="F42" i="18"/>
  <c r="G36" i="18"/>
  <c r="F21" i="18"/>
  <c r="G15" i="18"/>
  <c r="G47" i="18"/>
  <c r="G57" i="18" s="1"/>
  <c r="G59" i="18" s="1"/>
  <c r="F52" i="18"/>
  <c r="G5" i="18"/>
  <c r="F10" i="18"/>
  <c r="J57" i="18"/>
  <c r="J59" i="18" s="1"/>
  <c r="G31" i="18" l="1"/>
  <c r="J31" i="18"/>
  <c r="G42" i="18"/>
  <c r="J42" i="18"/>
  <c r="G10" i="18"/>
  <c r="J10" i="18"/>
  <c r="J21" i="18"/>
  <c r="G21" i="18"/>
  <c r="J52" i="18"/>
  <c r="G52" i="18"/>
  <c r="E65" i="17" l="1"/>
  <c r="D65" i="17"/>
  <c r="F65" i="17" s="1"/>
  <c r="N65" i="17" s="1"/>
  <c r="E64" i="17"/>
  <c r="D64" i="17"/>
  <c r="F64" i="17" s="1"/>
  <c r="M64" i="17" s="1"/>
  <c r="E63" i="17"/>
  <c r="D63" i="17"/>
  <c r="F63" i="17" s="1"/>
  <c r="L63" i="17" s="1"/>
  <c r="E61" i="17"/>
  <c r="D61" i="17"/>
  <c r="F61" i="17" s="1"/>
  <c r="J61" i="17" s="1"/>
  <c r="E60" i="17"/>
  <c r="D60" i="17"/>
  <c r="F60" i="17" s="1"/>
  <c r="I60" i="17" s="1"/>
  <c r="E59" i="17"/>
  <c r="E66" i="17" s="1"/>
  <c r="D59" i="17"/>
  <c r="F59" i="17" s="1"/>
  <c r="H59" i="17" s="1"/>
  <c r="D58" i="17"/>
  <c r="F58" i="17" s="1"/>
  <c r="E52" i="17"/>
  <c r="D52" i="17"/>
  <c r="E51" i="17"/>
  <c r="D51" i="17"/>
  <c r="F51" i="17" s="1"/>
  <c r="M51" i="17" s="1"/>
  <c r="E50" i="17"/>
  <c r="D50" i="17"/>
  <c r="E48" i="17"/>
  <c r="D48" i="17"/>
  <c r="F48" i="17" s="1"/>
  <c r="J48" i="17" s="1"/>
  <c r="E47" i="17"/>
  <c r="D47" i="17"/>
  <c r="E46" i="17"/>
  <c r="E53" i="17" s="1"/>
  <c r="D46" i="17"/>
  <c r="F46" i="17" s="1"/>
  <c r="H46" i="17" s="1"/>
  <c r="D45" i="17"/>
  <c r="E39" i="17"/>
  <c r="D39" i="17"/>
  <c r="E38" i="17"/>
  <c r="D38" i="17"/>
  <c r="E37" i="17"/>
  <c r="D37" i="17"/>
  <c r="E35" i="17"/>
  <c r="D35" i="17"/>
  <c r="E34" i="17"/>
  <c r="D34" i="17"/>
  <c r="E33" i="17"/>
  <c r="D33" i="17"/>
  <c r="E32" i="17"/>
  <c r="E40" i="17" s="1"/>
  <c r="D32" i="17"/>
  <c r="D31" i="17"/>
  <c r="D40" i="17" s="1"/>
  <c r="E25" i="17"/>
  <c r="D25" i="17"/>
  <c r="E24" i="17"/>
  <c r="D24" i="17"/>
  <c r="E23" i="17"/>
  <c r="D23" i="17"/>
  <c r="E21" i="17"/>
  <c r="D21" i="17"/>
  <c r="E20" i="17"/>
  <c r="D20" i="17"/>
  <c r="E19" i="17"/>
  <c r="E26" i="17" s="1"/>
  <c r="D19" i="17"/>
  <c r="D26" i="17" s="1"/>
  <c r="D18" i="17"/>
  <c r="E12" i="17"/>
  <c r="D12" i="17"/>
  <c r="E11" i="17"/>
  <c r="D11" i="17"/>
  <c r="E10" i="17"/>
  <c r="D10" i="17"/>
  <c r="E8" i="17"/>
  <c r="D8" i="17"/>
  <c r="E7" i="17"/>
  <c r="D7" i="17"/>
  <c r="E6" i="17"/>
  <c r="E13" i="17" s="1"/>
  <c r="D6" i="17"/>
  <c r="D5" i="17"/>
  <c r="F6" i="17" l="1"/>
  <c r="H6" i="17" s="1"/>
  <c r="F8" i="17"/>
  <c r="J8" i="17" s="1"/>
  <c r="F11" i="17"/>
  <c r="M11" i="17" s="1"/>
  <c r="F66" i="17"/>
  <c r="G58" i="17"/>
  <c r="F7" i="17"/>
  <c r="I7" i="17" s="1"/>
  <c r="F10" i="17"/>
  <c r="L10" i="17" s="1"/>
  <c r="F12" i="17"/>
  <c r="N12" i="17" s="1"/>
  <c r="E27" i="17"/>
  <c r="F25" i="17"/>
  <c r="N25" i="17" s="1"/>
  <c r="F24" i="17"/>
  <c r="M24" i="17" s="1"/>
  <c r="F21" i="17"/>
  <c r="J21" i="17" s="1"/>
  <c r="F20" i="17"/>
  <c r="I20" i="17" s="1"/>
  <c r="F18" i="17"/>
  <c r="F23" i="17"/>
  <c r="L23" i="17" s="1"/>
  <c r="F19" i="17"/>
  <c r="H19" i="17" s="1"/>
  <c r="H71" i="17" s="1"/>
  <c r="H73" i="17" s="1"/>
  <c r="F45" i="17"/>
  <c r="F5" i="17"/>
  <c r="E41" i="17"/>
  <c r="F39" i="17"/>
  <c r="N39" i="17" s="1"/>
  <c r="F38" i="17"/>
  <c r="M38" i="17" s="1"/>
  <c r="M71" i="17" s="1"/>
  <c r="M73" i="17" s="1"/>
  <c r="F37" i="17"/>
  <c r="L37" i="17" s="1"/>
  <c r="F35" i="17"/>
  <c r="K35" i="17" s="1"/>
  <c r="K71" i="17" s="1"/>
  <c r="K73" i="17" s="1"/>
  <c r="F34" i="17"/>
  <c r="J34" i="17" s="1"/>
  <c r="J71" i="17" s="1"/>
  <c r="J73" i="17" s="1"/>
  <c r="F33" i="17"/>
  <c r="I33" i="17" s="1"/>
  <c r="F32" i="17"/>
  <c r="H32" i="17" s="1"/>
  <c r="F47" i="17"/>
  <c r="I47" i="17" s="1"/>
  <c r="I71" i="17" s="1"/>
  <c r="I73" i="17" s="1"/>
  <c r="F50" i="17"/>
  <c r="L50" i="17" s="1"/>
  <c r="L71" i="17" s="1"/>
  <c r="L73" i="17" s="1"/>
  <c r="F52" i="17"/>
  <c r="N52" i="17" s="1"/>
  <c r="N71" i="17" s="1"/>
  <c r="N73" i="17" s="1"/>
  <c r="D53" i="17"/>
  <c r="E54" i="17" s="1"/>
  <c r="D13" i="17"/>
  <c r="E14" i="17" s="1"/>
  <c r="F31" i="17"/>
  <c r="D66" i="17"/>
  <c r="E67" i="17" s="1"/>
  <c r="F13" i="17" l="1"/>
  <c r="G5" i="17"/>
  <c r="F26" i="17"/>
  <c r="G18" i="17"/>
  <c r="G31" i="17"/>
  <c r="F40" i="17"/>
  <c r="G45" i="17"/>
  <c r="F53" i="17"/>
  <c r="N66" i="17"/>
  <c r="G66" i="17"/>
  <c r="G71" i="17" l="1"/>
  <c r="G73" i="17" s="1"/>
  <c r="N75" i="17" s="1"/>
  <c r="N40" i="17"/>
  <c r="G40" i="17"/>
  <c r="G53" i="17"/>
  <c r="N53" i="17"/>
  <c r="N26" i="17"/>
  <c r="G26" i="17"/>
  <c r="N13" i="17"/>
  <c r="G13" i="17"/>
  <c r="E69" i="16" l="1"/>
  <c r="D69" i="16"/>
  <c r="F69" i="16" s="1"/>
  <c r="M69" i="16" s="1"/>
  <c r="E68" i="16"/>
  <c r="D68" i="16"/>
  <c r="F68" i="16" s="1"/>
  <c r="L68" i="16" s="1"/>
  <c r="E66" i="16"/>
  <c r="D66" i="16"/>
  <c r="F66" i="16" s="1"/>
  <c r="K66" i="16" s="1"/>
  <c r="E65" i="16"/>
  <c r="E70" i="16" s="1"/>
  <c r="D65" i="16"/>
  <c r="F65" i="16" s="1"/>
  <c r="J65" i="16" s="1"/>
  <c r="E64" i="16"/>
  <c r="E63" i="16"/>
  <c r="D63" i="16"/>
  <c r="E62" i="16"/>
  <c r="D62" i="16"/>
  <c r="D70" i="16" s="1"/>
  <c r="F61" i="16"/>
  <c r="G61" i="16" s="1"/>
  <c r="D61" i="16"/>
  <c r="E55" i="16"/>
  <c r="D55" i="16"/>
  <c r="E54" i="16"/>
  <c r="D54" i="16"/>
  <c r="E52" i="16"/>
  <c r="D52" i="16"/>
  <c r="E51" i="16"/>
  <c r="D51" i="16"/>
  <c r="E50" i="16"/>
  <c r="E49" i="16"/>
  <c r="D49" i="16"/>
  <c r="F49" i="16" s="1"/>
  <c r="I49" i="16" s="1"/>
  <c r="E48" i="16"/>
  <c r="E56" i="16" s="1"/>
  <c r="D48" i="16"/>
  <c r="F48" i="16" s="1"/>
  <c r="G47" i="16"/>
  <c r="F47" i="16"/>
  <c r="D47" i="16"/>
  <c r="E41" i="16"/>
  <c r="D41" i="16"/>
  <c r="E40" i="16"/>
  <c r="D40" i="16"/>
  <c r="E38" i="16"/>
  <c r="D38" i="16"/>
  <c r="E37" i="16"/>
  <c r="E42" i="16" s="1"/>
  <c r="D37" i="16"/>
  <c r="E36" i="16"/>
  <c r="E35" i="16"/>
  <c r="D35" i="16"/>
  <c r="E34" i="16"/>
  <c r="D34" i="16"/>
  <c r="D42" i="16" s="1"/>
  <c r="F33" i="16"/>
  <c r="G33" i="16" s="1"/>
  <c r="D33" i="16"/>
  <c r="E27" i="16"/>
  <c r="D27" i="16"/>
  <c r="E26" i="16"/>
  <c r="D26" i="16"/>
  <c r="E24" i="16"/>
  <c r="D24" i="16"/>
  <c r="E23" i="16"/>
  <c r="D23" i="16"/>
  <c r="E22" i="16"/>
  <c r="E21" i="16"/>
  <c r="D21" i="16"/>
  <c r="E20" i="16"/>
  <c r="E28" i="16" s="1"/>
  <c r="D20" i="16"/>
  <c r="D19" i="16"/>
  <c r="F19" i="16" s="1"/>
  <c r="G19" i="16" s="1"/>
  <c r="E13" i="16"/>
  <c r="D13" i="16"/>
  <c r="F13" i="16" s="1"/>
  <c r="M13" i="16" s="1"/>
  <c r="E12" i="16"/>
  <c r="D12" i="16"/>
  <c r="F12" i="16" s="1"/>
  <c r="L12" i="16" s="1"/>
  <c r="E10" i="16"/>
  <c r="D10" i="16"/>
  <c r="F10" i="16" s="1"/>
  <c r="K10" i="16" s="1"/>
  <c r="E9" i="16"/>
  <c r="E14" i="16" s="1"/>
  <c r="D9" i="16"/>
  <c r="F9" i="16" s="1"/>
  <c r="J9" i="16" s="1"/>
  <c r="E8" i="16"/>
  <c r="E7" i="16"/>
  <c r="D7" i="16"/>
  <c r="E6" i="16"/>
  <c r="D6" i="16"/>
  <c r="D14" i="16" s="1"/>
  <c r="F5" i="16"/>
  <c r="G5" i="16" s="1"/>
  <c r="D5" i="16"/>
  <c r="F27" i="16" l="1"/>
  <c r="M27" i="16" s="1"/>
  <c r="F26" i="16"/>
  <c r="L26" i="16" s="1"/>
  <c r="F24" i="16"/>
  <c r="K24" i="16" s="1"/>
  <c r="F23" i="16"/>
  <c r="J23" i="16" s="1"/>
  <c r="F35" i="16"/>
  <c r="I35" i="16" s="1"/>
  <c r="F34" i="16"/>
  <c r="E43" i="16"/>
  <c r="G75" i="16"/>
  <c r="G77" i="16" s="1"/>
  <c r="F21" i="16"/>
  <c r="I21" i="16" s="1"/>
  <c r="F38" i="16"/>
  <c r="K38" i="16" s="1"/>
  <c r="F41" i="16"/>
  <c r="M41" i="16" s="1"/>
  <c r="H48" i="16"/>
  <c r="E15" i="16"/>
  <c r="F7" i="16"/>
  <c r="I7" i="16" s="1"/>
  <c r="F6" i="16"/>
  <c r="F20" i="16"/>
  <c r="F37" i="16"/>
  <c r="J37" i="16" s="1"/>
  <c r="J75" i="16" s="1"/>
  <c r="J77" i="16" s="1"/>
  <c r="F40" i="16"/>
  <c r="L40" i="16" s="1"/>
  <c r="F55" i="16"/>
  <c r="M55" i="16" s="1"/>
  <c r="M75" i="16" s="1"/>
  <c r="M77" i="16" s="1"/>
  <c r="F54" i="16"/>
  <c r="L54" i="16" s="1"/>
  <c r="L75" i="16" s="1"/>
  <c r="L77" i="16" s="1"/>
  <c r="F52" i="16"/>
  <c r="K52" i="16" s="1"/>
  <c r="K75" i="16" s="1"/>
  <c r="K77" i="16" s="1"/>
  <c r="F51" i="16"/>
  <c r="J51" i="16" s="1"/>
  <c r="F63" i="16"/>
  <c r="I63" i="16" s="1"/>
  <c r="F62" i="16"/>
  <c r="E71" i="16"/>
  <c r="D28" i="16"/>
  <c r="E29" i="16" s="1"/>
  <c r="D56" i="16"/>
  <c r="E57" i="16" s="1"/>
  <c r="F70" i="16" l="1"/>
  <c r="H62" i="16"/>
  <c r="F14" i="16"/>
  <c r="H6" i="16"/>
  <c r="F42" i="16"/>
  <c r="H34" i="16"/>
  <c r="F56" i="16"/>
  <c r="I75" i="16"/>
  <c r="I77" i="16" s="1"/>
  <c r="F28" i="16"/>
  <c r="H20" i="16"/>
  <c r="G56" i="16" l="1"/>
  <c r="M56" i="16"/>
  <c r="M14" i="16"/>
  <c r="G14" i="16"/>
  <c r="H75" i="16"/>
  <c r="H77" i="16" s="1"/>
  <c r="M79" i="16" s="1"/>
  <c r="M28" i="16"/>
  <c r="G28" i="16"/>
  <c r="M42" i="16"/>
  <c r="G42" i="16"/>
  <c r="M70" i="16"/>
  <c r="G70" i="16"/>
  <c r="D64" i="15" l="1"/>
  <c r="E63" i="15"/>
  <c r="E62" i="15"/>
  <c r="D62" i="15"/>
  <c r="E60" i="15"/>
  <c r="D60" i="15"/>
  <c r="E59" i="15"/>
  <c r="D59" i="15"/>
  <c r="E58" i="15"/>
  <c r="E64" i="15" s="1"/>
  <c r="D58" i="15"/>
  <c r="E57" i="15"/>
  <c r="D52" i="15"/>
  <c r="E51" i="15"/>
  <c r="E50" i="15"/>
  <c r="D50" i="15"/>
  <c r="E48" i="15"/>
  <c r="D48" i="15"/>
  <c r="E47" i="15"/>
  <c r="D47" i="15"/>
  <c r="E46" i="15"/>
  <c r="E52" i="15" s="1"/>
  <c r="D46" i="15"/>
  <c r="E45" i="15"/>
  <c r="D40" i="15"/>
  <c r="E39" i="15"/>
  <c r="E38" i="15"/>
  <c r="D38" i="15"/>
  <c r="E36" i="15"/>
  <c r="D36" i="15"/>
  <c r="E35" i="15"/>
  <c r="D35" i="15"/>
  <c r="E34" i="15"/>
  <c r="E40" i="15" s="1"/>
  <c r="D34" i="15"/>
  <c r="F34" i="15" s="1"/>
  <c r="E33" i="15"/>
  <c r="D28" i="15"/>
  <c r="E27" i="15"/>
  <c r="E26" i="15"/>
  <c r="D26" i="15"/>
  <c r="E24" i="15"/>
  <c r="D24" i="15"/>
  <c r="E23" i="15"/>
  <c r="D23" i="15"/>
  <c r="E22" i="15"/>
  <c r="E28" i="15" s="1"/>
  <c r="E29" i="15" s="1"/>
  <c r="D22" i="15"/>
  <c r="E21" i="15"/>
  <c r="E15" i="15"/>
  <c r="E14" i="15"/>
  <c r="D14" i="15"/>
  <c r="E13" i="15"/>
  <c r="D13" i="15"/>
  <c r="E12" i="15"/>
  <c r="D12" i="15"/>
  <c r="E10" i="15"/>
  <c r="D10" i="15"/>
  <c r="E9" i="15"/>
  <c r="D9" i="15"/>
  <c r="E8" i="15"/>
  <c r="D8" i="15"/>
  <c r="E7" i="15"/>
  <c r="D7" i="15"/>
  <c r="E6" i="15"/>
  <c r="E16" i="15" s="1"/>
  <c r="D6" i="15"/>
  <c r="E5" i="15"/>
  <c r="F7" i="15" l="1"/>
  <c r="H7" i="15" s="1"/>
  <c r="F9" i="15"/>
  <c r="M9" i="15" s="1"/>
  <c r="M69" i="15" s="1"/>
  <c r="M71" i="15" s="1"/>
  <c r="F12" i="15"/>
  <c r="L12" i="15" s="1"/>
  <c r="L69" i="15" s="1"/>
  <c r="L71" i="15" s="1"/>
  <c r="F14" i="15"/>
  <c r="N14" i="15" s="1"/>
  <c r="N69" i="15" s="1"/>
  <c r="N71" i="15" s="1"/>
  <c r="F22" i="15"/>
  <c r="F24" i="15"/>
  <c r="I24" i="15" s="1"/>
  <c r="E41" i="15"/>
  <c r="F38" i="15"/>
  <c r="F36" i="15"/>
  <c r="F35" i="15"/>
  <c r="E53" i="15"/>
  <c r="F50" i="15"/>
  <c r="J50" i="15" s="1"/>
  <c r="F48" i="15"/>
  <c r="I48" i="15" s="1"/>
  <c r="F47" i="15"/>
  <c r="H47" i="15" s="1"/>
  <c r="F46" i="15"/>
  <c r="F6" i="15"/>
  <c r="F8" i="15"/>
  <c r="I8" i="15" s="1"/>
  <c r="F10" i="15"/>
  <c r="K10" i="15" s="1"/>
  <c r="K69" i="15" s="1"/>
  <c r="K71" i="15" s="1"/>
  <c r="F13" i="15"/>
  <c r="J13" i="15" s="1"/>
  <c r="F23" i="15"/>
  <c r="H23" i="15" s="1"/>
  <c r="F26" i="15"/>
  <c r="J26" i="15" s="1"/>
  <c r="E65" i="15"/>
  <c r="F62" i="15"/>
  <c r="J69" i="15" s="1"/>
  <c r="J71" i="15" s="1"/>
  <c r="F60" i="15"/>
  <c r="F59" i="15"/>
  <c r="F58" i="15"/>
  <c r="D16" i="15"/>
  <c r="E17" i="15" s="1"/>
  <c r="F28" i="15" l="1"/>
  <c r="G22" i="15"/>
  <c r="F40" i="15"/>
  <c r="H69" i="15"/>
  <c r="H71" i="15" s="1"/>
  <c r="F52" i="15"/>
  <c r="G46" i="15"/>
  <c r="F64" i="15"/>
  <c r="I69" i="15"/>
  <c r="I71" i="15" s="1"/>
  <c r="F16" i="15"/>
  <c r="G6" i="15"/>
  <c r="G69" i="15" l="1"/>
  <c r="G71" i="15" s="1"/>
  <c r="N73" i="15" s="1"/>
  <c r="N64" i="15"/>
  <c r="G64" i="15"/>
  <c r="N40" i="15"/>
  <c r="G40" i="15"/>
  <c r="N16" i="15"/>
  <c r="G16" i="15"/>
  <c r="N52" i="15"/>
  <c r="G52" i="15"/>
  <c r="N28" i="15"/>
  <c r="G28" i="15"/>
  <c r="E55" i="14" l="1"/>
  <c r="D55" i="14"/>
  <c r="F55" i="14" s="1"/>
  <c r="L55" i="14" s="1"/>
  <c r="E54" i="14"/>
  <c r="D54" i="14"/>
  <c r="F54" i="14" s="1"/>
  <c r="K54" i="14" s="1"/>
  <c r="E53" i="14"/>
  <c r="D53" i="14"/>
  <c r="F53" i="14" s="1"/>
  <c r="J53" i="14" s="1"/>
  <c r="E51" i="14"/>
  <c r="D51" i="14"/>
  <c r="F51" i="14" s="1"/>
  <c r="I51" i="14" s="1"/>
  <c r="I61" i="14" s="1"/>
  <c r="I63" i="14" s="1"/>
  <c r="E50" i="14"/>
  <c r="E56" i="14" s="1"/>
  <c r="D50" i="14"/>
  <c r="F50" i="14" s="1"/>
  <c r="D49" i="14"/>
  <c r="F49" i="14" s="1"/>
  <c r="G49" i="14" s="1"/>
  <c r="E43" i="14"/>
  <c r="D43" i="14"/>
  <c r="E42" i="14"/>
  <c r="D42" i="14"/>
  <c r="E40" i="14"/>
  <c r="D40" i="14"/>
  <c r="E39" i="14"/>
  <c r="E44" i="14" s="1"/>
  <c r="D39" i="14"/>
  <c r="D44" i="14" s="1"/>
  <c r="D38" i="14"/>
  <c r="F38" i="14" s="1"/>
  <c r="G38" i="14" s="1"/>
  <c r="E32" i="14"/>
  <c r="D32" i="14"/>
  <c r="E31" i="14"/>
  <c r="D31" i="14"/>
  <c r="E29" i="14"/>
  <c r="D29" i="14"/>
  <c r="E28" i="14"/>
  <c r="E33" i="14" s="1"/>
  <c r="D28" i="14"/>
  <c r="D33" i="14" s="1"/>
  <c r="D27" i="14"/>
  <c r="F27" i="14" s="1"/>
  <c r="G27" i="14" s="1"/>
  <c r="E21" i="14"/>
  <c r="D21" i="14"/>
  <c r="E20" i="14"/>
  <c r="D20" i="14"/>
  <c r="E18" i="14"/>
  <c r="D18" i="14"/>
  <c r="E17" i="14"/>
  <c r="E22" i="14" s="1"/>
  <c r="D17" i="14"/>
  <c r="D22" i="14" s="1"/>
  <c r="F16" i="14"/>
  <c r="G16" i="14" s="1"/>
  <c r="D16" i="14"/>
  <c r="E10" i="14"/>
  <c r="D10" i="14"/>
  <c r="E9" i="14"/>
  <c r="D9" i="14"/>
  <c r="E7" i="14"/>
  <c r="D7" i="14"/>
  <c r="E6" i="14"/>
  <c r="E11" i="14" s="1"/>
  <c r="D6" i="14"/>
  <c r="D5" i="14"/>
  <c r="F5" i="14" s="1"/>
  <c r="G5" i="14" s="1"/>
  <c r="E23" i="14" l="1"/>
  <c r="F21" i="14"/>
  <c r="L21" i="14" s="1"/>
  <c r="F20" i="14"/>
  <c r="K20" i="14" s="1"/>
  <c r="F18" i="14"/>
  <c r="J18" i="14" s="1"/>
  <c r="F6" i="14"/>
  <c r="F9" i="14"/>
  <c r="K9" i="14" s="1"/>
  <c r="F32" i="14"/>
  <c r="L32" i="14" s="1"/>
  <c r="F31" i="14"/>
  <c r="K31" i="14" s="1"/>
  <c r="K61" i="14" s="1"/>
  <c r="K63" i="14" s="1"/>
  <c r="F29" i="14"/>
  <c r="J29" i="14" s="1"/>
  <c r="F28" i="14"/>
  <c r="E34" i="14"/>
  <c r="G61" i="14"/>
  <c r="G63" i="14" s="1"/>
  <c r="E12" i="14"/>
  <c r="F56" i="14"/>
  <c r="H50" i="14"/>
  <c r="F43" i="14"/>
  <c r="L43" i="14" s="1"/>
  <c r="L61" i="14" s="1"/>
  <c r="L63" i="14" s="1"/>
  <c r="F42" i="14"/>
  <c r="K42" i="14" s="1"/>
  <c r="F40" i="14"/>
  <c r="J40" i="14" s="1"/>
  <c r="J61" i="14" s="1"/>
  <c r="J63" i="14" s="1"/>
  <c r="F39" i="14"/>
  <c r="E45" i="14"/>
  <c r="F7" i="14"/>
  <c r="J7" i="14" s="1"/>
  <c r="F10" i="14"/>
  <c r="L10" i="14" s="1"/>
  <c r="E57" i="14"/>
  <c r="F17" i="14"/>
  <c r="D11" i="14"/>
  <c r="D56" i="14"/>
  <c r="F11" i="14" l="1"/>
  <c r="H6" i="14"/>
  <c r="H39" i="14"/>
  <c r="F44" i="14"/>
  <c r="H17" i="14"/>
  <c r="F22" i="14"/>
  <c r="L56" i="14"/>
  <c r="G56" i="14"/>
  <c r="H28" i="14"/>
  <c r="H61" i="14" s="1"/>
  <c r="H63" i="14" s="1"/>
  <c r="F33" i="14"/>
  <c r="L11" i="14" l="1"/>
  <c r="G11" i="14"/>
  <c r="G44" i="14"/>
  <c r="L44" i="14"/>
  <c r="L33" i="14"/>
  <c r="G33" i="14"/>
  <c r="L22" i="14"/>
  <c r="G22" i="14"/>
  <c r="E64" i="13" l="1"/>
  <c r="D64" i="13"/>
  <c r="E63" i="13"/>
  <c r="D63" i="13"/>
  <c r="E61" i="13"/>
  <c r="D61" i="13"/>
  <c r="E60" i="13"/>
  <c r="D60" i="13"/>
  <c r="E59" i="13"/>
  <c r="D59" i="13"/>
  <c r="E58" i="13"/>
  <c r="E65" i="13" s="1"/>
  <c r="D58" i="13"/>
  <c r="D65" i="13" s="1"/>
  <c r="F57" i="13"/>
  <c r="E51" i="13"/>
  <c r="D51" i="13"/>
  <c r="E50" i="13"/>
  <c r="D50" i="13"/>
  <c r="E48" i="13"/>
  <c r="D48" i="13"/>
  <c r="E47" i="13"/>
  <c r="D47" i="13"/>
  <c r="E46" i="13"/>
  <c r="D46" i="13"/>
  <c r="E45" i="13"/>
  <c r="E52" i="13" s="1"/>
  <c r="E53" i="13" s="1"/>
  <c r="D45" i="13"/>
  <c r="D52" i="13" s="1"/>
  <c r="F44" i="13"/>
  <c r="E38" i="13"/>
  <c r="D38" i="13"/>
  <c r="F38" i="13" s="1"/>
  <c r="L38" i="13" s="1"/>
  <c r="E37" i="13"/>
  <c r="D37" i="13"/>
  <c r="E35" i="13"/>
  <c r="D35" i="13"/>
  <c r="F35" i="13" s="1"/>
  <c r="J35" i="13" s="1"/>
  <c r="E34" i="13"/>
  <c r="D34" i="13"/>
  <c r="F34" i="13" s="1"/>
  <c r="I34" i="13" s="1"/>
  <c r="E33" i="13"/>
  <c r="D33" i="13"/>
  <c r="F33" i="13" s="1"/>
  <c r="H33" i="13" s="1"/>
  <c r="E32" i="13"/>
  <c r="E39" i="13" s="1"/>
  <c r="D32" i="13"/>
  <c r="F32" i="13" s="1"/>
  <c r="F31" i="13"/>
  <c r="E25" i="13"/>
  <c r="D25" i="13"/>
  <c r="E24" i="13"/>
  <c r="D24" i="13"/>
  <c r="E22" i="13"/>
  <c r="D22" i="13"/>
  <c r="E21" i="13"/>
  <c r="D21" i="13"/>
  <c r="E20" i="13"/>
  <c r="D20" i="13"/>
  <c r="E19" i="13"/>
  <c r="E26" i="13" s="1"/>
  <c r="D19" i="13"/>
  <c r="D26" i="13" s="1"/>
  <c r="F18" i="13"/>
  <c r="E12" i="13"/>
  <c r="D12" i="13"/>
  <c r="E11" i="13"/>
  <c r="D11" i="13"/>
  <c r="E9" i="13"/>
  <c r="D9" i="13"/>
  <c r="E8" i="13"/>
  <c r="D8" i="13"/>
  <c r="E7" i="13"/>
  <c r="D7" i="13"/>
  <c r="E6" i="13"/>
  <c r="E13" i="13" s="1"/>
  <c r="D6" i="13"/>
  <c r="D13" i="13" s="1"/>
  <c r="F5" i="13"/>
  <c r="F51" i="13" l="1"/>
  <c r="L51" i="13" s="1"/>
  <c r="F48" i="13"/>
  <c r="J48" i="13" s="1"/>
  <c r="F25" i="13"/>
  <c r="L25" i="13" s="1"/>
  <c r="F24" i="13"/>
  <c r="K24" i="13" s="1"/>
  <c r="F22" i="13"/>
  <c r="J22" i="13" s="1"/>
  <c r="F21" i="13"/>
  <c r="I21" i="13" s="1"/>
  <c r="F20" i="13"/>
  <c r="H20" i="13" s="1"/>
  <c r="F19" i="13"/>
  <c r="E27" i="13"/>
  <c r="F37" i="13"/>
  <c r="K37" i="13" s="1"/>
  <c r="E14" i="13"/>
  <c r="F11" i="13"/>
  <c r="K11" i="13" s="1"/>
  <c r="F7" i="13"/>
  <c r="H7" i="13" s="1"/>
  <c r="F6" i="13"/>
  <c r="F12" i="13"/>
  <c r="L12" i="13" s="1"/>
  <c r="F8" i="13"/>
  <c r="I8" i="13" s="1"/>
  <c r="F9" i="13"/>
  <c r="J9" i="13" s="1"/>
  <c r="F46" i="13"/>
  <c r="H46" i="13" s="1"/>
  <c r="E66" i="13"/>
  <c r="F64" i="13"/>
  <c r="L64" i="13" s="1"/>
  <c r="L70" i="13" s="1"/>
  <c r="L72" i="13" s="1"/>
  <c r="F63" i="13"/>
  <c r="K63" i="13" s="1"/>
  <c r="F61" i="13"/>
  <c r="J61" i="13" s="1"/>
  <c r="J70" i="13" s="1"/>
  <c r="J72" i="13" s="1"/>
  <c r="F60" i="13"/>
  <c r="I60" i="13" s="1"/>
  <c r="F59" i="13"/>
  <c r="H59" i="13" s="1"/>
  <c r="H70" i="13" s="1"/>
  <c r="H72" i="13" s="1"/>
  <c r="F58" i="13"/>
  <c r="G32" i="13"/>
  <c r="F39" i="13"/>
  <c r="E40" i="13"/>
  <c r="F47" i="13"/>
  <c r="I47" i="13" s="1"/>
  <c r="F50" i="13"/>
  <c r="K50" i="13" s="1"/>
  <c r="D39" i="13"/>
  <c r="F45" i="13"/>
  <c r="G45" i="13" l="1"/>
  <c r="F52" i="13"/>
  <c r="G39" i="13"/>
  <c r="L39" i="13"/>
  <c r="I70" i="13"/>
  <c r="I72" i="13" s="1"/>
  <c r="F13" i="13"/>
  <c r="G6" i="13"/>
  <c r="F26" i="13"/>
  <c r="G19" i="13"/>
  <c r="G58" i="13"/>
  <c r="F65" i="13"/>
  <c r="K70" i="13"/>
  <c r="K72" i="13" s="1"/>
  <c r="L65" i="13" l="1"/>
  <c r="G65" i="13"/>
  <c r="L26" i="13"/>
  <c r="G26" i="13"/>
  <c r="G70" i="13"/>
  <c r="G72" i="13" s="1"/>
  <c r="L13" i="13"/>
  <c r="G13" i="13"/>
  <c r="L52" i="13"/>
  <c r="G52" i="13"/>
  <c r="E69" i="12" l="1"/>
  <c r="D69" i="12"/>
  <c r="E68" i="12"/>
  <c r="D68" i="12"/>
  <c r="E67" i="12"/>
  <c r="D67" i="12"/>
  <c r="E65" i="12"/>
  <c r="D65" i="12"/>
  <c r="E64" i="12"/>
  <c r="D64" i="12"/>
  <c r="E63" i="12"/>
  <c r="E70" i="12" s="1"/>
  <c r="D63" i="12"/>
  <c r="D62" i="12"/>
  <c r="D70" i="12" s="1"/>
  <c r="D61" i="12"/>
  <c r="F61" i="12" s="1"/>
  <c r="G61" i="12" s="1"/>
  <c r="E55" i="12"/>
  <c r="D55" i="12"/>
  <c r="E54" i="12"/>
  <c r="D54" i="12"/>
  <c r="E53" i="12"/>
  <c r="D53" i="12"/>
  <c r="E51" i="12"/>
  <c r="D51" i="12"/>
  <c r="E50" i="12"/>
  <c r="D50" i="12"/>
  <c r="E49" i="12"/>
  <c r="E56" i="12" s="1"/>
  <c r="D49" i="12"/>
  <c r="D48" i="12"/>
  <c r="D56" i="12" s="1"/>
  <c r="D47" i="12"/>
  <c r="F47" i="12" s="1"/>
  <c r="G47" i="12" s="1"/>
  <c r="E41" i="12"/>
  <c r="D41" i="12"/>
  <c r="E40" i="12"/>
  <c r="D40" i="12"/>
  <c r="E39" i="12"/>
  <c r="D39" i="12"/>
  <c r="E37" i="12"/>
  <c r="D37" i="12"/>
  <c r="E36" i="12"/>
  <c r="D36" i="12"/>
  <c r="F36" i="12" s="1"/>
  <c r="J36" i="12" s="1"/>
  <c r="E35" i="12"/>
  <c r="E42" i="12" s="1"/>
  <c r="D35" i="12"/>
  <c r="F35" i="12" s="1"/>
  <c r="I35" i="12" s="1"/>
  <c r="D34" i="12"/>
  <c r="D33" i="12"/>
  <c r="F33" i="12" s="1"/>
  <c r="G33" i="12" s="1"/>
  <c r="E27" i="12"/>
  <c r="D27" i="12"/>
  <c r="E26" i="12"/>
  <c r="D26" i="12"/>
  <c r="E25" i="12"/>
  <c r="D25" i="12"/>
  <c r="E23" i="12"/>
  <c r="D23" i="12"/>
  <c r="E22" i="12"/>
  <c r="E28" i="12" s="1"/>
  <c r="D22" i="12"/>
  <c r="E21" i="12"/>
  <c r="D21" i="12"/>
  <c r="D20" i="12"/>
  <c r="G19" i="12"/>
  <c r="D19" i="12"/>
  <c r="F19" i="12" s="1"/>
  <c r="E13" i="12"/>
  <c r="D13" i="12"/>
  <c r="E12" i="12"/>
  <c r="D12" i="12"/>
  <c r="E11" i="12"/>
  <c r="D11" i="12"/>
  <c r="E9" i="12"/>
  <c r="D9" i="12"/>
  <c r="E8" i="12"/>
  <c r="D8" i="12"/>
  <c r="E7" i="12"/>
  <c r="E14" i="12" s="1"/>
  <c r="D7" i="12"/>
  <c r="D6" i="12"/>
  <c r="D5" i="12"/>
  <c r="F5" i="12" s="1"/>
  <c r="G5" i="12" s="1"/>
  <c r="F11" i="12" l="1"/>
  <c r="L11" i="12" s="1"/>
  <c r="E15" i="12"/>
  <c r="F13" i="12"/>
  <c r="N13" i="12" s="1"/>
  <c r="F8" i="12"/>
  <c r="J8" i="12" s="1"/>
  <c r="F9" i="12"/>
  <c r="K9" i="12" s="1"/>
  <c r="E29" i="12"/>
  <c r="F6" i="12"/>
  <c r="F7" i="12"/>
  <c r="I7" i="12" s="1"/>
  <c r="F12" i="12"/>
  <c r="M12" i="12" s="1"/>
  <c r="F25" i="12"/>
  <c r="L25" i="12" s="1"/>
  <c r="G75" i="12"/>
  <c r="G77" i="12" s="1"/>
  <c r="D28" i="12"/>
  <c r="F20" i="12"/>
  <c r="D42" i="12"/>
  <c r="E43" i="12" s="1"/>
  <c r="F34" i="12"/>
  <c r="E57" i="12"/>
  <c r="F55" i="12"/>
  <c r="N55" i="12" s="1"/>
  <c r="F54" i="12"/>
  <c r="M54" i="12" s="1"/>
  <c r="F53" i="12"/>
  <c r="L53" i="12" s="1"/>
  <c r="F51" i="12"/>
  <c r="K51" i="12" s="1"/>
  <c r="F50" i="12"/>
  <c r="J50" i="12" s="1"/>
  <c r="F49" i="12"/>
  <c r="I49" i="12" s="1"/>
  <c r="D14" i="12"/>
  <c r="F21" i="12"/>
  <c r="I21" i="12" s="1"/>
  <c r="F23" i="12"/>
  <c r="K23" i="12" s="1"/>
  <c r="F26" i="12"/>
  <c r="M26" i="12" s="1"/>
  <c r="F41" i="12"/>
  <c r="N41" i="12" s="1"/>
  <c r="F40" i="12"/>
  <c r="M40" i="12" s="1"/>
  <c r="F39" i="12"/>
  <c r="L39" i="12" s="1"/>
  <c r="F37" i="12"/>
  <c r="K37" i="12" s="1"/>
  <c r="E71" i="12"/>
  <c r="F69" i="12"/>
  <c r="N69" i="12" s="1"/>
  <c r="N75" i="12" s="1"/>
  <c r="N77" i="12" s="1"/>
  <c r="F68" i="12"/>
  <c r="M68" i="12" s="1"/>
  <c r="M75" i="12" s="1"/>
  <c r="M77" i="12" s="1"/>
  <c r="F67" i="12"/>
  <c r="L67" i="12" s="1"/>
  <c r="F65" i="12"/>
  <c r="K65" i="12" s="1"/>
  <c r="F64" i="12"/>
  <c r="J64" i="12" s="1"/>
  <c r="F63" i="12"/>
  <c r="I63" i="12" s="1"/>
  <c r="I75" i="12" s="1"/>
  <c r="I77" i="12" s="1"/>
  <c r="F62" i="12"/>
  <c r="F27" i="12"/>
  <c r="N27" i="12" s="1"/>
  <c r="F22" i="12"/>
  <c r="J22" i="12" s="1"/>
  <c r="F48" i="12"/>
  <c r="H48" i="12" l="1"/>
  <c r="F56" i="12"/>
  <c r="J75" i="12"/>
  <c r="J77" i="12" s="1"/>
  <c r="H20" i="12"/>
  <c r="F28" i="12"/>
  <c r="K75" i="12"/>
  <c r="K77" i="12" s="1"/>
  <c r="H62" i="12"/>
  <c r="F70" i="12"/>
  <c r="L75" i="12"/>
  <c r="L77" i="12" s="1"/>
  <c r="H34" i="12"/>
  <c r="F42" i="12"/>
  <c r="H6" i="12"/>
  <c r="F14" i="12"/>
  <c r="N42" i="12" l="1"/>
  <c r="G42" i="12"/>
  <c r="H75" i="12"/>
  <c r="H77" i="12" s="1"/>
  <c r="N56" i="12"/>
  <c r="G56" i="12"/>
  <c r="N70" i="12"/>
  <c r="G70" i="12"/>
  <c r="G14" i="12"/>
  <c r="N14" i="12"/>
  <c r="N28" i="12"/>
  <c r="G28" i="12"/>
  <c r="E56" i="8" l="1"/>
  <c r="D56" i="8"/>
  <c r="E55" i="8"/>
  <c r="D55" i="8"/>
  <c r="E53" i="8"/>
  <c r="D53" i="8"/>
  <c r="E52" i="8"/>
  <c r="D52" i="8"/>
  <c r="E51" i="8"/>
  <c r="D51" i="8"/>
  <c r="E57" i="8"/>
  <c r="D50" i="8"/>
  <c r="D57" i="8" s="1"/>
  <c r="E44" i="8"/>
  <c r="D44" i="8"/>
  <c r="E43" i="8"/>
  <c r="D43" i="8"/>
  <c r="E41" i="8"/>
  <c r="D41" i="8"/>
  <c r="E40" i="8"/>
  <c r="E39" i="8"/>
  <c r="E45" i="8" s="1"/>
  <c r="D39" i="8"/>
  <c r="E33" i="8"/>
  <c r="D33" i="8"/>
  <c r="E32" i="8"/>
  <c r="D32" i="8"/>
  <c r="E30" i="8"/>
  <c r="D30" i="8"/>
  <c r="E29" i="8"/>
  <c r="E28" i="8"/>
  <c r="E34" i="8" s="1"/>
  <c r="D28" i="8"/>
  <c r="F28" i="8" s="1"/>
  <c r="E22" i="8"/>
  <c r="D22" i="8"/>
  <c r="E21" i="8"/>
  <c r="D21" i="8"/>
  <c r="E19" i="8"/>
  <c r="D19" i="8"/>
  <c r="E18" i="8"/>
  <c r="E17" i="8"/>
  <c r="E23" i="8" s="1"/>
  <c r="D17" i="8"/>
  <c r="D23" i="8" s="1"/>
  <c r="E11" i="8"/>
  <c r="D11" i="8"/>
  <c r="E10" i="8"/>
  <c r="D10" i="8"/>
  <c r="F10" i="8" s="1"/>
  <c r="K10" i="8" s="1"/>
  <c r="E9" i="8"/>
  <c r="D9" i="8"/>
  <c r="E7" i="8"/>
  <c r="D7" i="8"/>
  <c r="F7" i="8" s="1"/>
  <c r="I7" i="8" s="1"/>
  <c r="E6" i="8"/>
  <c r="D6" i="8"/>
  <c r="E5" i="8"/>
  <c r="E12" i="8" s="1"/>
  <c r="D5" i="8"/>
  <c r="D12" i="8" s="1"/>
  <c r="E56" i="6"/>
  <c r="D56" i="6"/>
  <c r="F56" i="6" s="1"/>
  <c r="M56" i="6" s="1"/>
  <c r="E55" i="6"/>
  <c r="D55" i="6"/>
  <c r="F55" i="6" s="1"/>
  <c r="L55" i="6" s="1"/>
  <c r="E53" i="6"/>
  <c r="D53" i="6"/>
  <c r="F53" i="6" s="1"/>
  <c r="K53" i="6" s="1"/>
  <c r="E52" i="6"/>
  <c r="D52" i="6"/>
  <c r="F52" i="6" s="1"/>
  <c r="J52" i="6" s="1"/>
  <c r="E51" i="6"/>
  <c r="D51" i="6"/>
  <c r="F51" i="6" s="1"/>
  <c r="I51" i="6" s="1"/>
  <c r="E50" i="6"/>
  <c r="E57" i="6" s="1"/>
  <c r="D50" i="6"/>
  <c r="F50" i="6" s="1"/>
  <c r="E44" i="6"/>
  <c r="D44" i="6"/>
  <c r="E43" i="6"/>
  <c r="D43" i="6"/>
  <c r="E41" i="6"/>
  <c r="D41" i="6"/>
  <c r="E40" i="6"/>
  <c r="D40" i="6"/>
  <c r="E39" i="6"/>
  <c r="E45" i="6" s="1"/>
  <c r="D39" i="6"/>
  <c r="D45" i="6" s="1"/>
  <c r="E33" i="6"/>
  <c r="D33" i="6"/>
  <c r="F33" i="6" s="1"/>
  <c r="M33" i="6" s="1"/>
  <c r="E32" i="6"/>
  <c r="D32" i="6"/>
  <c r="F32" i="6" s="1"/>
  <c r="K32" i="6" s="1"/>
  <c r="E30" i="6"/>
  <c r="D30" i="6"/>
  <c r="F30" i="6" s="1"/>
  <c r="J30" i="6" s="1"/>
  <c r="E29" i="6"/>
  <c r="D29" i="6"/>
  <c r="F29" i="6" s="1"/>
  <c r="H29" i="6" s="1"/>
  <c r="E28" i="6"/>
  <c r="E34" i="6" s="1"/>
  <c r="D28" i="6"/>
  <c r="D34" i="6" s="1"/>
  <c r="E22" i="6"/>
  <c r="D22" i="6"/>
  <c r="E21" i="6"/>
  <c r="D21" i="6"/>
  <c r="E19" i="6"/>
  <c r="D19" i="6"/>
  <c r="E18" i="6"/>
  <c r="D18" i="6"/>
  <c r="E17" i="6"/>
  <c r="E23" i="6" s="1"/>
  <c r="D17" i="6"/>
  <c r="D23" i="6" s="1"/>
  <c r="E11" i="6"/>
  <c r="D11" i="6"/>
  <c r="E10" i="6"/>
  <c r="D10" i="6"/>
  <c r="F10" i="6" s="1"/>
  <c r="L10" i="6" s="1"/>
  <c r="E9" i="6"/>
  <c r="D9" i="6"/>
  <c r="E7" i="6"/>
  <c r="D7" i="6"/>
  <c r="F7" i="6" s="1"/>
  <c r="J7" i="6" s="1"/>
  <c r="E6" i="6"/>
  <c r="D6" i="6"/>
  <c r="E5" i="6"/>
  <c r="E12" i="6" s="1"/>
  <c r="D5" i="6"/>
  <c r="F5" i="6" s="1"/>
  <c r="E13" i="8" l="1"/>
  <c r="E24" i="8"/>
  <c r="F17" i="8"/>
  <c r="F21" i="8"/>
  <c r="J21" i="8" s="1"/>
  <c r="F22" i="8"/>
  <c r="K22" i="8" s="1"/>
  <c r="F19" i="8"/>
  <c r="H19" i="8" s="1"/>
  <c r="G28" i="8"/>
  <c r="F41" i="8"/>
  <c r="I41" i="8" s="1"/>
  <c r="F44" i="8"/>
  <c r="L44" i="8" s="1"/>
  <c r="E46" i="8"/>
  <c r="F43" i="8"/>
  <c r="K43" i="8" s="1"/>
  <c r="E58" i="8"/>
  <c r="F55" i="8"/>
  <c r="K55" i="8" s="1"/>
  <c r="F52" i="8"/>
  <c r="I52" i="8" s="1"/>
  <c r="I62" i="8" s="1"/>
  <c r="I64" i="8" s="1"/>
  <c r="F50" i="8"/>
  <c r="F56" i="8"/>
  <c r="L56" i="8" s="1"/>
  <c r="F53" i="8"/>
  <c r="J53" i="8" s="1"/>
  <c r="F51" i="8"/>
  <c r="H51" i="8" s="1"/>
  <c r="F6" i="8"/>
  <c r="H6" i="8" s="1"/>
  <c r="F9" i="8"/>
  <c r="J9" i="8" s="1"/>
  <c r="F11" i="8"/>
  <c r="L11" i="8" s="1"/>
  <c r="F33" i="8"/>
  <c r="L33" i="8" s="1"/>
  <c r="F32" i="8"/>
  <c r="J32" i="8" s="1"/>
  <c r="F30" i="8"/>
  <c r="I30" i="8" s="1"/>
  <c r="E35" i="8"/>
  <c r="F39" i="8"/>
  <c r="F5" i="8"/>
  <c r="D34" i="8"/>
  <c r="D45" i="8"/>
  <c r="G5" i="6"/>
  <c r="E24" i="6"/>
  <c r="F22" i="6"/>
  <c r="L22" i="6" s="1"/>
  <c r="L62" i="6" s="1"/>
  <c r="L64" i="6" s="1"/>
  <c r="F21" i="6"/>
  <c r="K21" i="6" s="1"/>
  <c r="F18" i="6"/>
  <c r="H18" i="6" s="1"/>
  <c r="F19" i="6"/>
  <c r="I19" i="6" s="1"/>
  <c r="F17" i="6"/>
  <c r="E46" i="6"/>
  <c r="F41" i="6"/>
  <c r="J41" i="6" s="1"/>
  <c r="F43" i="6"/>
  <c r="L43" i="6" s="1"/>
  <c r="F39" i="6"/>
  <c r="F44" i="6"/>
  <c r="M44" i="6" s="1"/>
  <c r="M62" i="6" s="1"/>
  <c r="M64" i="6" s="1"/>
  <c r="F40" i="6"/>
  <c r="H40" i="6" s="1"/>
  <c r="H62" i="6" s="1"/>
  <c r="H64" i="6" s="1"/>
  <c r="F6" i="6"/>
  <c r="I6" i="6" s="1"/>
  <c r="F9" i="6"/>
  <c r="K9" i="6" s="1"/>
  <c r="K62" i="6" s="1"/>
  <c r="K64" i="6" s="1"/>
  <c r="F11" i="6"/>
  <c r="M11" i="6" s="1"/>
  <c r="G50" i="6"/>
  <c r="F57" i="6"/>
  <c r="J62" i="6"/>
  <c r="J64" i="6" s="1"/>
  <c r="E35" i="6"/>
  <c r="D57" i="6"/>
  <c r="E58" i="6" s="1"/>
  <c r="D12" i="6"/>
  <c r="E13" i="6" s="1"/>
  <c r="F28" i="6"/>
  <c r="F57" i="8" l="1"/>
  <c r="G50" i="8"/>
  <c r="F45" i="8"/>
  <c r="H39" i="8"/>
  <c r="H62" i="8" s="1"/>
  <c r="H64" i="8" s="1"/>
  <c r="F23" i="8"/>
  <c r="G17" i="8"/>
  <c r="J62" i="8"/>
  <c r="J64" i="8" s="1"/>
  <c r="K62" i="8"/>
  <c r="K64" i="8" s="1"/>
  <c r="G5" i="8"/>
  <c r="F12" i="8"/>
  <c r="F34" i="8"/>
  <c r="L62" i="8"/>
  <c r="L64" i="8" s="1"/>
  <c r="G57" i="6"/>
  <c r="M57" i="6"/>
  <c r="F45" i="6"/>
  <c r="I39" i="6"/>
  <c r="I62" i="6" s="1"/>
  <c r="I64" i="6" s="1"/>
  <c r="F23" i="6"/>
  <c r="G17" i="6"/>
  <c r="G28" i="6"/>
  <c r="G62" i="6" s="1"/>
  <c r="G64" i="6" s="1"/>
  <c r="F34" i="6"/>
  <c r="F12" i="6"/>
  <c r="L12" i="8" l="1"/>
  <c r="G12" i="8"/>
  <c r="G45" i="8"/>
  <c r="L45" i="8"/>
  <c r="L23" i="8"/>
  <c r="G23" i="8"/>
  <c r="G62" i="8"/>
  <c r="G64" i="8" s="1"/>
  <c r="L66" i="8" s="1"/>
  <c r="G34" i="8"/>
  <c r="L34" i="8"/>
  <c r="L57" i="8"/>
  <c r="G57" i="8"/>
  <c r="G34" i="6"/>
  <c r="M34" i="6"/>
  <c r="M45" i="6"/>
  <c r="G45" i="6"/>
  <c r="G12" i="6"/>
  <c r="M12" i="6"/>
  <c r="M23" i="6"/>
  <c r="G23" i="6"/>
  <c r="E73" i="9" l="1"/>
  <c r="D73" i="9"/>
  <c r="F73" i="9" s="1"/>
  <c r="O73" i="9" s="1"/>
  <c r="E72" i="9"/>
  <c r="D72" i="9"/>
  <c r="E70" i="9"/>
  <c r="D70" i="9"/>
  <c r="F70" i="9" s="1"/>
  <c r="M70" i="9" s="1"/>
  <c r="E69" i="9"/>
  <c r="D69" i="9"/>
  <c r="E68" i="9"/>
  <c r="D68" i="9"/>
  <c r="F68" i="9" s="1"/>
  <c r="K68" i="9" s="1"/>
  <c r="E67" i="9"/>
  <c r="D67" i="9"/>
  <c r="E66" i="9"/>
  <c r="E74" i="9" s="1"/>
  <c r="D66" i="9"/>
  <c r="F66" i="9" s="1"/>
  <c r="D65" i="9"/>
  <c r="F65" i="9" s="1"/>
  <c r="G65" i="9" s="1"/>
  <c r="E59" i="9"/>
  <c r="D59" i="9"/>
  <c r="E58" i="9"/>
  <c r="D58" i="9"/>
  <c r="E57" i="9"/>
  <c r="D57" i="9"/>
  <c r="E55" i="9"/>
  <c r="D55" i="9"/>
  <c r="E54" i="9"/>
  <c r="D54" i="9"/>
  <c r="E53" i="9"/>
  <c r="D53" i="9"/>
  <c r="E52" i="9"/>
  <c r="D52" i="9"/>
  <c r="E51" i="9"/>
  <c r="E60" i="9" s="1"/>
  <c r="D51" i="9"/>
  <c r="D60" i="9" s="1"/>
  <c r="D50" i="9"/>
  <c r="F50" i="9" s="1"/>
  <c r="G50" i="9" s="1"/>
  <c r="E44" i="9"/>
  <c r="D44" i="9"/>
  <c r="E43" i="9"/>
  <c r="D43" i="9"/>
  <c r="E42" i="9"/>
  <c r="D42" i="9"/>
  <c r="E40" i="9"/>
  <c r="D40" i="9"/>
  <c r="E39" i="9"/>
  <c r="D39" i="9"/>
  <c r="E38" i="9"/>
  <c r="D38" i="9"/>
  <c r="E37" i="9"/>
  <c r="D37" i="9"/>
  <c r="E36" i="9"/>
  <c r="E45" i="9" s="1"/>
  <c r="D36" i="9"/>
  <c r="D45" i="9" s="1"/>
  <c r="F35" i="9"/>
  <c r="G35" i="9" s="1"/>
  <c r="D35" i="9"/>
  <c r="E29" i="9"/>
  <c r="D29" i="9"/>
  <c r="E28" i="9"/>
  <c r="D28" i="9"/>
  <c r="E27" i="9"/>
  <c r="D27" i="9"/>
  <c r="E25" i="9"/>
  <c r="D25" i="9"/>
  <c r="E24" i="9"/>
  <c r="D24" i="9"/>
  <c r="E23" i="9"/>
  <c r="D23" i="9"/>
  <c r="E22" i="9"/>
  <c r="D22" i="9"/>
  <c r="E21" i="9"/>
  <c r="E30" i="9" s="1"/>
  <c r="D21" i="9"/>
  <c r="D30" i="9" s="1"/>
  <c r="G20" i="9"/>
  <c r="F20" i="9"/>
  <c r="D20" i="9"/>
  <c r="E14" i="9"/>
  <c r="D14" i="9"/>
  <c r="E13" i="9"/>
  <c r="D13" i="9"/>
  <c r="F13" i="9" s="1"/>
  <c r="N13" i="9" s="1"/>
  <c r="E12" i="9"/>
  <c r="D12" i="9"/>
  <c r="E10" i="9"/>
  <c r="D10" i="9"/>
  <c r="F10" i="9" s="1"/>
  <c r="L10" i="9" s="1"/>
  <c r="E9" i="9"/>
  <c r="D9" i="9"/>
  <c r="E8" i="9"/>
  <c r="D8" i="9"/>
  <c r="F8" i="9" s="1"/>
  <c r="J8" i="9" s="1"/>
  <c r="E7" i="9"/>
  <c r="D7" i="9"/>
  <c r="E6" i="9"/>
  <c r="E15" i="9" s="1"/>
  <c r="D6" i="9"/>
  <c r="F6" i="9" s="1"/>
  <c r="D5" i="9"/>
  <c r="F5" i="9" s="1"/>
  <c r="G5" i="9" s="1"/>
  <c r="E61" i="9" l="1"/>
  <c r="F59" i="9"/>
  <c r="O59" i="9" s="1"/>
  <c r="F58" i="9"/>
  <c r="N58" i="9" s="1"/>
  <c r="F57" i="9"/>
  <c r="M57" i="9" s="1"/>
  <c r="F55" i="9"/>
  <c r="L55" i="9" s="1"/>
  <c r="F54" i="9"/>
  <c r="K54" i="9" s="1"/>
  <c r="K81" i="9" s="1"/>
  <c r="F53" i="9"/>
  <c r="J53" i="9" s="1"/>
  <c r="F52" i="9"/>
  <c r="I52" i="9" s="1"/>
  <c r="I66" i="9"/>
  <c r="H6" i="9"/>
  <c r="F29" i="9"/>
  <c r="O29" i="9" s="1"/>
  <c r="F28" i="9"/>
  <c r="N28" i="9" s="1"/>
  <c r="F27" i="9"/>
  <c r="M27" i="9" s="1"/>
  <c r="F25" i="9"/>
  <c r="L25" i="9" s="1"/>
  <c r="F24" i="9"/>
  <c r="K24" i="9" s="1"/>
  <c r="F23" i="9"/>
  <c r="J23" i="9" s="1"/>
  <c r="F22" i="9"/>
  <c r="I22" i="9" s="1"/>
  <c r="F21" i="9"/>
  <c r="E31" i="9"/>
  <c r="F67" i="9"/>
  <c r="J67" i="9" s="1"/>
  <c r="F69" i="9"/>
  <c r="L69" i="9" s="1"/>
  <c r="L81" i="9" s="1"/>
  <c r="F72" i="9"/>
  <c r="N72" i="9" s="1"/>
  <c r="F7" i="9"/>
  <c r="I7" i="9" s="1"/>
  <c r="F9" i="9"/>
  <c r="K9" i="9" s="1"/>
  <c r="F12" i="9"/>
  <c r="M12" i="9" s="1"/>
  <c r="F14" i="9"/>
  <c r="O14" i="9" s="1"/>
  <c r="E46" i="9"/>
  <c r="F44" i="9"/>
  <c r="O44" i="9" s="1"/>
  <c r="O81" i="9" s="1"/>
  <c r="F42" i="9"/>
  <c r="M42" i="9" s="1"/>
  <c r="M81" i="9" s="1"/>
  <c r="F38" i="9"/>
  <c r="J38" i="9" s="1"/>
  <c r="F39" i="9"/>
  <c r="K39" i="9" s="1"/>
  <c r="F36" i="9"/>
  <c r="F43" i="9"/>
  <c r="N43" i="9" s="1"/>
  <c r="F40" i="9"/>
  <c r="L40" i="9" s="1"/>
  <c r="F37" i="9"/>
  <c r="I37" i="9" s="1"/>
  <c r="G81" i="9"/>
  <c r="F51" i="9"/>
  <c r="D15" i="9"/>
  <c r="E16" i="9" s="1"/>
  <c r="D74" i="9"/>
  <c r="E75" i="9" s="1"/>
  <c r="H51" i="9" l="1"/>
  <c r="H81" i="9" s="1"/>
  <c r="F60" i="9"/>
  <c r="H36" i="9"/>
  <c r="F45" i="9"/>
  <c r="J81" i="9"/>
  <c r="F30" i="9"/>
  <c r="H21" i="9"/>
  <c r="F15" i="9"/>
  <c r="F74" i="9"/>
  <c r="N81" i="9"/>
  <c r="I81" i="9"/>
  <c r="O83" i="9" l="1"/>
  <c r="G15" i="9"/>
  <c r="O15" i="9"/>
  <c r="O45" i="9"/>
  <c r="G45" i="9"/>
  <c r="O30" i="9"/>
  <c r="G30" i="9"/>
  <c r="O60" i="9"/>
  <c r="G60" i="9"/>
  <c r="G74" i="9"/>
  <c r="O74" i="9"/>
  <c r="E54" i="7" l="1"/>
  <c r="D54" i="7"/>
  <c r="E52" i="7"/>
  <c r="D52" i="7"/>
  <c r="E51" i="7"/>
  <c r="D51" i="7"/>
  <c r="E50" i="7"/>
  <c r="D50" i="7"/>
  <c r="E49" i="7"/>
  <c r="E55" i="7" s="1"/>
  <c r="D49" i="7"/>
  <c r="D55" i="7" s="1"/>
  <c r="E43" i="7"/>
  <c r="D43" i="7"/>
  <c r="E42" i="7"/>
  <c r="D42" i="7"/>
  <c r="E40" i="7"/>
  <c r="D40" i="7"/>
  <c r="F40" i="7" s="1"/>
  <c r="I40" i="7" s="1"/>
  <c r="E39" i="7"/>
  <c r="D39" i="7"/>
  <c r="E38" i="7"/>
  <c r="E44" i="7" s="1"/>
  <c r="D38" i="7"/>
  <c r="F38" i="7" s="1"/>
  <c r="E32" i="7"/>
  <c r="D32" i="7"/>
  <c r="E31" i="7"/>
  <c r="D31" i="7"/>
  <c r="E29" i="7"/>
  <c r="D29" i="7"/>
  <c r="E28" i="7"/>
  <c r="D28" i="7"/>
  <c r="E27" i="7"/>
  <c r="E33" i="7" s="1"/>
  <c r="D27" i="7"/>
  <c r="D33" i="7" s="1"/>
  <c r="E21" i="7"/>
  <c r="D21" i="7"/>
  <c r="F21" i="7" s="1"/>
  <c r="K21" i="7" s="1"/>
  <c r="E20" i="7"/>
  <c r="D20" i="7"/>
  <c r="E18" i="7"/>
  <c r="D18" i="7"/>
  <c r="F18" i="7" s="1"/>
  <c r="I18" i="7" s="1"/>
  <c r="E17" i="7"/>
  <c r="D17" i="7"/>
  <c r="E16" i="7"/>
  <c r="E22" i="7" s="1"/>
  <c r="D16" i="7"/>
  <c r="F16" i="7" s="1"/>
  <c r="E10" i="7"/>
  <c r="D10" i="7"/>
  <c r="E9" i="7"/>
  <c r="D9" i="7"/>
  <c r="E7" i="7"/>
  <c r="D7" i="7"/>
  <c r="E6" i="7"/>
  <c r="D6" i="7"/>
  <c r="E5" i="7"/>
  <c r="E11" i="7" s="1"/>
  <c r="D5" i="7"/>
  <c r="D11" i="7" s="1"/>
  <c r="F22" i="7" l="1"/>
  <c r="G16" i="7"/>
  <c r="G38" i="7"/>
  <c r="F43" i="7"/>
  <c r="K43" i="7" s="1"/>
  <c r="F17" i="7"/>
  <c r="H17" i="7" s="1"/>
  <c r="F20" i="7"/>
  <c r="J20" i="7" s="1"/>
  <c r="F39" i="7"/>
  <c r="H39" i="7" s="1"/>
  <c r="F42" i="7"/>
  <c r="J42" i="7" s="1"/>
  <c r="F10" i="7"/>
  <c r="K10" i="7" s="1"/>
  <c r="F9" i="7"/>
  <c r="J9" i="7" s="1"/>
  <c r="F7" i="7"/>
  <c r="I7" i="7" s="1"/>
  <c r="F6" i="7"/>
  <c r="H6" i="7" s="1"/>
  <c r="E12" i="7"/>
  <c r="F5" i="7"/>
  <c r="F28" i="7"/>
  <c r="H28" i="7" s="1"/>
  <c r="E34" i="7"/>
  <c r="F32" i="7"/>
  <c r="K32" i="7" s="1"/>
  <c r="F31" i="7"/>
  <c r="J31" i="7" s="1"/>
  <c r="F29" i="7"/>
  <c r="I29" i="7" s="1"/>
  <c r="F27" i="7"/>
  <c r="F52" i="7"/>
  <c r="J52" i="7" s="1"/>
  <c r="F50" i="7"/>
  <c r="H50" i="7" s="1"/>
  <c r="E56" i="7"/>
  <c r="F54" i="7"/>
  <c r="K54" i="7" s="1"/>
  <c r="F51" i="7"/>
  <c r="I51" i="7" s="1"/>
  <c r="F49" i="7"/>
  <c r="D44" i="7"/>
  <c r="E45" i="7" s="1"/>
  <c r="D22" i="7"/>
  <c r="E23" i="7" s="1"/>
  <c r="G22" i="7" l="1"/>
  <c r="K22" i="7"/>
  <c r="F55" i="7"/>
  <c r="G49" i="7"/>
  <c r="H60" i="7"/>
  <c r="H62" i="7" s="1"/>
  <c r="F11" i="7"/>
  <c r="G5" i="7"/>
  <c r="I60" i="7"/>
  <c r="I62" i="7" s="1"/>
  <c r="J60" i="7"/>
  <c r="J62" i="7" s="1"/>
  <c r="F44" i="7"/>
  <c r="G27" i="7"/>
  <c r="F33" i="7"/>
  <c r="K33" i="7" l="1"/>
  <c r="G33" i="7"/>
  <c r="G60" i="7"/>
  <c r="G62" i="7" s="1"/>
  <c r="K55" i="7"/>
  <c r="K60" i="7" s="1"/>
  <c r="K62" i="7" s="1"/>
  <c r="G55" i="7"/>
  <c r="K44" i="7"/>
  <c r="G44" i="7"/>
  <c r="K11" i="7"/>
  <c r="G11" i="7"/>
  <c r="K64" i="7" l="1"/>
</calcChain>
</file>

<file path=xl/sharedStrings.xml><?xml version="1.0" encoding="utf-8"?>
<sst xmlns="http://schemas.openxmlformats.org/spreadsheetml/2006/main" count="1199" uniqueCount="99">
  <si>
    <t>Monday</t>
  </si>
  <si>
    <t xml:space="preserve">Period </t>
  </si>
  <si>
    <t xml:space="preserve">Start </t>
  </si>
  <si>
    <t>End</t>
  </si>
  <si>
    <t>Passing</t>
  </si>
  <si>
    <t xml:space="preserve">Total Minutes </t>
  </si>
  <si>
    <t>lunch</t>
  </si>
  <si>
    <t>cannot exceed 20%</t>
  </si>
  <si>
    <t>Tuesday</t>
  </si>
  <si>
    <t>Wednesday</t>
  </si>
  <si>
    <t>Thursday</t>
  </si>
  <si>
    <t>Minutes per Period</t>
  </si>
  <si>
    <t>Minutes per week for 1.0</t>
  </si>
  <si>
    <t xml:space="preserve">Claimable time </t>
  </si>
  <si>
    <t>Friday</t>
  </si>
  <si>
    <t>Check</t>
  </si>
  <si>
    <t>Class Minutes</t>
  </si>
  <si>
    <t>Total Regular Mins</t>
  </si>
  <si>
    <t>TOTAL FTE Calcuation</t>
  </si>
  <si>
    <t>School:</t>
  </si>
  <si>
    <t xml:space="preserve">Total FTE: </t>
  </si>
  <si>
    <t>Advisory</t>
  </si>
  <si>
    <t>Advi-sory</t>
  </si>
  <si>
    <t>Friday - Early Release</t>
  </si>
  <si>
    <t>TOTAL FTE Calculation</t>
  </si>
  <si>
    <t>Minutes per week for 1.0 FTE</t>
  </si>
  <si>
    <t>·</t>
  </si>
  <si>
    <t>Class is supervised by a teacher</t>
  </si>
  <si>
    <t>All students at school during this time are required to attend</t>
  </si>
  <si>
    <t>Attendance is taken</t>
  </si>
  <si>
    <t>No credit is awarded for this time</t>
  </si>
  <si>
    <t>Total passing time during that day does not exceed 20% of the instructional time</t>
  </si>
  <si>
    <t>Wednesday - Early Release</t>
  </si>
  <si>
    <t>Warning Bell</t>
  </si>
  <si>
    <t>Friday - Late Start</t>
  </si>
  <si>
    <t>Exit Bell</t>
  </si>
  <si>
    <t>1/6</t>
  </si>
  <si>
    <t>2/7</t>
  </si>
  <si>
    <t>3/8</t>
  </si>
  <si>
    <t>4/9</t>
  </si>
  <si>
    <t>5/10</t>
  </si>
  <si>
    <t>Total FTE</t>
  </si>
  <si>
    <t>Removed 10 minutes from Advisory so that passing time does not exceed 20%</t>
  </si>
  <si>
    <t>Asynchronous</t>
  </si>
  <si>
    <t>Independent</t>
  </si>
  <si>
    <t>Synchronous</t>
  </si>
  <si>
    <t>Asynchronous time cannot exceed 30%</t>
  </si>
  <si>
    <t>Friday - Shorten Day</t>
  </si>
  <si>
    <t>Wednesday - Shorten Day</t>
  </si>
  <si>
    <t>Monday - Late Start</t>
  </si>
  <si>
    <t>10 periods over 2 week, includes Zero period</t>
  </si>
  <si>
    <t>Continuous Learning 2.0+, 3 periods</t>
  </si>
  <si>
    <t>4 periods, Advisory claimed as a Class, includes Zero period</t>
  </si>
  <si>
    <t xml:space="preserve">Advisory Time: </t>
  </si>
  <si>
    <r>
      <t xml:space="preserve">To claim the time as a </t>
    </r>
    <r>
      <rPr>
        <u/>
        <sz val="11"/>
        <rFont val="Calibri"/>
        <family val="2"/>
        <scheme val="minor"/>
      </rPr>
      <t>class</t>
    </r>
    <r>
      <rPr>
        <sz val="11"/>
        <rFont val="Calibri"/>
        <family val="2"/>
        <scheme val="minor"/>
      </rPr>
      <t xml:space="preserve">, the following requirements must be met: </t>
    </r>
  </si>
  <si>
    <t>Time is supervised by a teacher</t>
  </si>
  <si>
    <t>5 periods, No Advisory</t>
  </si>
  <si>
    <t>6 periods, Advisory claimed as a Class</t>
  </si>
  <si>
    <t>6 periods, Advisory claimed as Passing Time</t>
  </si>
  <si>
    <t>4 periods, Advisory claimed as Passing Time</t>
  </si>
  <si>
    <t>6 periods, Advisory as Passing Time, includes Zero period</t>
  </si>
  <si>
    <t>6 periods, No Adviosry, contains Before Passing Time</t>
  </si>
  <si>
    <t>6 periods, Advisory as Passing Time, Passing Time Reduced</t>
  </si>
  <si>
    <t>7 periods, No Advisory</t>
  </si>
  <si>
    <t>7 periods, Advisory as Passing Time</t>
  </si>
  <si>
    <t>8 periods, No Advisory</t>
  </si>
  <si>
    <t>8 periods, No Advisory, includes Before and After Passing Time</t>
  </si>
  <si>
    <t xml:space="preserve">Use this tool to calculate a school's FTE based on the school's published bell schedule. </t>
  </si>
  <si>
    <t>This tool provides several templates of different schedules. The following tabs provide the templates:</t>
  </si>
  <si>
    <t>Select the sample schedule that best aligns with the school's bell schedule.</t>
  </si>
  <si>
    <t>For each day of the week, input the start and end time for period.</t>
  </si>
  <si>
    <t>Adjustments to the template may need to be made which could include:</t>
  </si>
  <si>
    <t xml:space="preserve">Adding/deleting columns and rows as needed. </t>
  </si>
  <si>
    <t>Editing formulas so that the correct cells are referenced.</t>
  </si>
  <si>
    <t>Making sure that the formula that total the weekly minutes are correct.</t>
  </si>
  <si>
    <t>○</t>
  </si>
  <si>
    <t>Completing the Template Instructions</t>
  </si>
  <si>
    <t xml:space="preserve">The annual Enrollment Reporting Handbook provides detailed information on how to claim student enrollment for state funding. This publication can be found at this link: https://www.k12.wa.us/policy-funding/school-apportionment/instructions-and-tools/enrollment-reporting. </t>
  </si>
  <si>
    <t>Rules for Claiming Student FTE</t>
  </si>
  <si>
    <t>How to Use Tool</t>
  </si>
  <si>
    <t xml:space="preserve">Section 6.I. pf the Enrollment Reporting Handbook outlines the rules for determining a student's FTE. </t>
  </si>
  <si>
    <t xml:space="preserve">For classroom instruction, FTE is based on the weekly enrollment minutes in a classroom, divided by 1,665. </t>
  </si>
  <si>
    <t xml:space="preserve">Middle and high schools' FTE is calculated based on each class period's weekly minutes. </t>
  </si>
  <si>
    <t>Passing Time:</t>
  </si>
  <si>
    <t xml:space="preserve">Passing time must occur and be part of the scheduled school day where the student body is under the jurisdiction of the school staff. </t>
  </si>
  <si>
    <t>Passing time before and after the school day may be claimed if all of the following requirements are met:</t>
  </si>
  <si>
    <t>The passing time is supported by a published schedule and communicated to students, staff, and community.</t>
  </si>
  <si>
    <t>All students are expected to be present during the passing time, including those that arrive by school bus, personal car, or by foot.</t>
  </si>
  <si>
    <r>
      <t xml:space="preserve">To claim the time as unused </t>
    </r>
    <r>
      <rPr>
        <u/>
        <sz val="11"/>
        <color theme="1"/>
        <rFont val="Calibri"/>
        <family val="2"/>
        <scheme val="minor"/>
      </rPr>
      <t>passing time</t>
    </r>
    <r>
      <rPr>
        <sz val="11"/>
        <color theme="1"/>
        <rFont val="Calibri"/>
        <family val="2"/>
        <scheme val="minor"/>
      </rPr>
      <t>, all of the following requirements must be met:</t>
    </r>
  </si>
  <si>
    <r>
      <t xml:space="preserve">Advisory time can be claimed as either </t>
    </r>
    <r>
      <rPr>
        <u/>
        <sz val="11"/>
        <color theme="1"/>
        <rFont val="Calibri"/>
        <family val="2"/>
        <scheme val="minor"/>
      </rPr>
      <t>passing time</t>
    </r>
    <r>
      <rPr>
        <sz val="11"/>
        <color theme="1"/>
        <rFont val="Calibri"/>
        <family val="2"/>
        <scheme val="minor"/>
      </rPr>
      <t xml:space="preserve"> or a </t>
    </r>
    <r>
      <rPr>
        <u/>
        <sz val="11"/>
        <color theme="1"/>
        <rFont val="Calibri"/>
        <family val="2"/>
        <scheme val="minor"/>
      </rPr>
      <t>class</t>
    </r>
    <r>
      <rPr>
        <sz val="11"/>
        <color theme="1"/>
        <rFont val="Calibri"/>
        <family val="2"/>
        <scheme val="minor"/>
      </rPr>
      <t xml:space="preserve"> within the following limitations.</t>
    </r>
  </si>
  <si>
    <t>If these requirements are met, the advisory time would be proportionately applied to all the periods on that day.</t>
  </si>
  <si>
    <t>Passing time between Zero period to the first Period can only be claimed as an if all the students attending first period must be at school when Zero period ends. Similarly, passing time between the last period of the regular school day to an "after school day" period can only be claimed as an FTE if all students attending the last period are expected to remain at school until the beginning of the "after school day" period.</t>
  </si>
  <si>
    <t>Summarizing WAC 392-121-122, for every 50 minutes of instruction, up to 10 minutes of actual passing time can be claimed.</t>
  </si>
  <si>
    <t xml:space="preserve">Another way to say this is, 20% of the total daily instruction time can be claimed as passing time. </t>
  </si>
  <si>
    <r>
      <t xml:space="preserve">Schools with </t>
    </r>
    <r>
      <rPr>
        <u/>
        <sz val="11"/>
        <color theme="1"/>
        <rFont val="Calibri"/>
        <family val="2"/>
        <scheme val="minor"/>
      </rPr>
      <t>regular</t>
    </r>
    <r>
      <rPr>
        <sz val="11"/>
        <color theme="1"/>
        <rFont val="Calibri"/>
        <family val="2"/>
        <scheme val="minor"/>
      </rPr>
      <t xml:space="preserve"> scheduled late starts or early releases must adjust their FTE to reflect these shortened days. "Regular" means occurring at least once every two weeks. </t>
    </r>
  </si>
  <si>
    <t>When late starts/early releases occur every other week, a two week calculation is used. See Tab 2. Divide total minutes for two weeks and divide by 3,330.</t>
  </si>
  <si>
    <t xml:space="preserve">Time for meals must be excluded from a student FTE and cannot be claimed as passing time. </t>
  </si>
  <si>
    <t>Make sure to retain documentation of each school's FTE calcualtion for audit purposes.</t>
  </si>
  <si>
    <t>Make sure that for each day, the all "Check" cells remain zero. The only reason a number should appear is if the passing time was intentionally reduced to ensure that the passing time that day did not exceed 20%. See Tab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</si>
</sst>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h:mm;@"/>
  </numFmts>
  <fonts count="24" x14ac:knownFonts="1">
    <font>
      <sz val="11"/>
      <color theme="1"/>
      <name val="Calibri"/>
      <family val="2"/>
      <scheme val="minor"/>
    </font>
    <font>
      <sz val="11"/>
      <color theme="1"/>
      <name val="Calibri"/>
      <family val="2"/>
      <scheme val="minor"/>
    </font>
    <font>
      <sz val="11"/>
      <name val="Calibri"/>
      <family val="2"/>
      <scheme val="minor"/>
    </font>
    <font>
      <b/>
      <i/>
      <sz val="11"/>
      <name val="Calibri"/>
      <family val="2"/>
      <scheme val="minor"/>
    </font>
    <font>
      <b/>
      <sz val="11"/>
      <name val="Calibri"/>
      <family val="2"/>
      <scheme val="minor"/>
    </font>
    <font>
      <i/>
      <sz val="1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1"/>
      <color rgb="FFC00000"/>
      <name val="Calibri"/>
      <family val="2"/>
      <scheme val="minor"/>
    </font>
    <font>
      <sz val="11"/>
      <color rgb="FFC00000"/>
      <name val="Calibri"/>
      <family val="2"/>
      <scheme val="minor"/>
    </font>
    <font>
      <i/>
      <sz val="11"/>
      <color rgb="FF00B050"/>
      <name val="Calibri"/>
      <family val="2"/>
      <scheme val="minor"/>
    </font>
    <font>
      <i/>
      <sz val="11"/>
      <color rgb="FFC00000"/>
      <name val="Calibri"/>
      <family val="2"/>
      <scheme val="minor"/>
    </font>
    <font>
      <sz val="11"/>
      <color rgb="FF00B050"/>
      <name val="Calibri"/>
      <family val="2"/>
      <scheme val="minor"/>
    </font>
    <font>
      <sz val="11"/>
      <color rgb="FF00B050"/>
      <name val="Symbol"/>
      <family val="1"/>
      <charset val="2"/>
    </font>
    <font>
      <sz val="11"/>
      <color rgb="FFC00000"/>
      <name val="Calibri"/>
      <family val="2"/>
    </font>
    <font>
      <i/>
      <sz val="11"/>
      <color theme="1"/>
      <name val="Calibri"/>
      <family val="2"/>
      <scheme val="minor"/>
    </font>
    <font>
      <sz val="11"/>
      <name val="Symbol"/>
      <family val="1"/>
      <charset val="2"/>
    </font>
    <font>
      <u/>
      <sz val="11"/>
      <color theme="1"/>
      <name val="Calibri"/>
      <family val="2"/>
      <scheme val="minor"/>
    </font>
    <font>
      <sz val="11"/>
      <name val="Calibri"/>
      <family val="2"/>
    </font>
    <font>
      <u/>
      <sz val="11"/>
      <name val="Calibri"/>
      <family val="2"/>
      <scheme val="minor"/>
    </font>
    <font>
      <sz val="11"/>
      <color theme="0"/>
      <name val="Calibri"/>
      <family val="2"/>
      <scheme val="minor"/>
    </font>
    <font>
      <b/>
      <u/>
      <sz val="1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499984740745262"/>
        <bgColor indexed="64"/>
      </patternFill>
    </fill>
  </fills>
  <borders count="3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2">
    <xf numFmtId="0" fontId="0" fillId="0" borderId="0" xfId="0"/>
    <xf numFmtId="164" fontId="0" fillId="0" borderId="0" xfId="1" applyNumberFormat="1" applyFont="1" applyFill="1"/>
    <xf numFmtId="43" fontId="0" fillId="0" borderId="0" xfId="1" applyFont="1" applyFill="1"/>
    <xf numFmtId="0" fontId="0" fillId="0" borderId="0" xfId="0" applyFont="1" applyFill="1"/>
    <xf numFmtId="0" fontId="0" fillId="0" borderId="0" xfId="0" applyFont="1" applyFill="1" applyAlignment="1">
      <alignment horizontal="center"/>
    </xf>
    <xf numFmtId="0" fontId="0" fillId="0" borderId="7" xfId="0" applyFont="1" applyFill="1" applyBorder="1"/>
    <xf numFmtId="0" fontId="0" fillId="0" borderId="0" xfId="0" applyFont="1" applyFill="1" applyBorder="1" applyAlignment="1">
      <alignment horizontal="right"/>
    </xf>
    <xf numFmtId="1" fontId="0" fillId="0" borderId="0" xfId="0" applyNumberFormat="1" applyFont="1" applyFill="1"/>
    <xf numFmtId="0" fontId="3" fillId="0" borderId="0" xfId="0" applyFont="1" applyFill="1"/>
    <xf numFmtId="0" fontId="4" fillId="0" borderId="0" xfId="0" applyFont="1" applyFill="1"/>
    <xf numFmtId="0" fontId="4" fillId="0" borderId="0" xfId="0" applyFont="1" applyFill="1" applyAlignment="1">
      <alignment horizontal="center"/>
    </xf>
    <xf numFmtId="0" fontId="4" fillId="0" borderId="5" xfId="0" applyFont="1" applyFill="1" applyBorder="1" applyAlignment="1">
      <alignment horizontal="center" wrapText="1"/>
    </xf>
    <xf numFmtId="0" fontId="4" fillId="0" borderId="5" xfId="0" quotePrefix="1" applyFont="1" applyFill="1" applyBorder="1" applyAlignment="1">
      <alignment horizontal="center"/>
    </xf>
    <xf numFmtId="0" fontId="5" fillId="0" borderId="7" xfId="0" applyFont="1" applyFill="1" applyBorder="1" applyAlignment="1">
      <alignment horizontal="right"/>
    </xf>
    <xf numFmtId="20" fontId="5" fillId="0" borderId="15" xfId="0" applyNumberFormat="1" applyFont="1" applyFill="1" applyBorder="1" applyAlignment="1">
      <alignment horizontal="center"/>
    </xf>
    <xf numFmtId="0" fontId="5" fillId="0" borderId="6" xfId="0" applyFont="1" applyFill="1" applyBorder="1" applyAlignment="1">
      <alignment horizontal="center"/>
    </xf>
    <xf numFmtId="0" fontId="5" fillId="0" borderId="0" xfId="0" applyFont="1" applyFill="1"/>
    <xf numFmtId="20" fontId="2" fillId="0" borderId="15" xfId="0" applyNumberFormat="1" applyFont="1" applyFill="1" applyBorder="1" applyAlignment="1">
      <alignment horizontal="center"/>
    </xf>
    <xf numFmtId="165" fontId="2" fillId="0" borderId="0" xfId="2" applyNumberFormat="1" applyFont="1" applyFill="1"/>
    <xf numFmtId="0" fontId="5" fillId="0" borderId="0" xfId="0" applyFont="1" applyFill="1" applyAlignment="1">
      <alignment horizontal="left"/>
    </xf>
    <xf numFmtId="0" fontId="0" fillId="0" borderId="0" xfId="0"/>
    <xf numFmtId="43" fontId="5" fillId="0" borderId="6" xfId="1" applyFont="1" applyFill="1" applyBorder="1" applyAlignment="1">
      <alignment horizontal="center"/>
    </xf>
    <xf numFmtId="0" fontId="7" fillId="0" borderId="17" xfId="0" applyFont="1" applyFill="1" applyBorder="1"/>
    <xf numFmtId="0" fontId="7" fillId="0" borderId="17" xfId="0" applyFont="1" applyFill="1" applyBorder="1" applyAlignment="1">
      <alignment horizontal="center"/>
    </xf>
    <xf numFmtId="0" fontId="6" fillId="0" borderId="0" xfId="0" applyFont="1" applyFill="1" applyAlignment="1">
      <alignment horizontal="right"/>
    </xf>
    <xf numFmtId="0" fontId="2" fillId="0" borderId="0" xfId="0" applyFont="1" applyFill="1"/>
    <xf numFmtId="1" fontId="2" fillId="0" borderId="16" xfId="0" applyNumberFormat="1" applyFont="1" applyFill="1" applyBorder="1" applyAlignment="1">
      <alignment horizontal="center"/>
    </xf>
    <xf numFmtId="1" fontId="0" fillId="0" borderId="6" xfId="0" applyNumberFormat="1" applyFont="1" applyFill="1" applyBorder="1" applyAlignment="1"/>
    <xf numFmtId="0" fontId="4" fillId="0" borderId="18" xfId="0" applyFont="1" applyFill="1" applyBorder="1" applyAlignment="1">
      <alignment horizontal="left" indent="5"/>
    </xf>
    <xf numFmtId="43" fontId="0" fillId="0" borderId="10" xfId="1" applyFont="1" applyFill="1" applyBorder="1" applyAlignment="1"/>
    <xf numFmtId="43" fontId="0" fillId="0" borderId="8" xfId="1" applyFont="1" applyFill="1" applyBorder="1" applyAlignment="1"/>
    <xf numFmtId="1" fontId="2" fillId="0" borderId="6" xfId="0" applyNumberFormat="1" applyFont="1" applyFill="1" applyBorder="1" applyAlignment="1">
      <alignment horizontal="center"/>
    </xf>
    <xf numFmtId="1" fontId="2" fillId="0" borderId="10" xfId="0" applyNumberFormat="1" applyFont="1" applyFill="1" applyBorder="1" applyAlignment="1">
      <alignment horizontal="center"/>
    </xf>
    <xf numFmtId="0" fontId="4" fillId="0" borderId="18" xfId="0" applyFont="1" applyFill="1" applyBorder="1" applyAlignment="1">
      <alignment horizontal="right"/>
    </xf>
    <xf numFmtId="1" fontId="0" fillId="0" borderId="14" xfId="0" applyNumberFormat="1" applyFont="1" applyFill="1" applyBorder="1" applyAlignment="1">
      <alignment horizontal="center"/>
    </xf>
    <xf numFmtId="20" fontId="2" fillId="0" borderId="19" xfId="0" applyNumberFormat="1" applyFont="1" applyFill="1" applyBorder="1" applyAlignment="1">
      <alignment horizontal="center"/>
    </xf>
    <xf numFmtId="43" fontId="0" fillId="0" borderId="14" xfId="1" applyFont="1" applyFill="1" applyBorder="1" applyAlignment="1">
      <alignment horizontal="center"/>
    </xf>
    <xf numFmtId="43" fontId="0" fillId="0" borderId="6" xfId="1" applyFont="1" applyFill="1" applyBorder="1" applyAlignment="1">
      <alignment horizontal="center"/>
    </xf>
    <xf numFmtId="43" fontId="0" fillId="0" borderId="16" xfId="1" applyFont="1" applyFill="1" applyBorder="1" applyAlignment="1">
      <alignment horizontal="center"/>
    </xf>
    <xf numFmtId="43" fontId="0" fillId="0" borderId="9" xfId="1" applyFont="1" applyFill="1" applyBorder="1" applyAlignment="1">
      <alignment horizontal="center"/>
    </xf>
    <xf numFmtId="43" fontId="0" fillId="0" borderId="10" xfId="1" applyFont="1" applyFill="1" applyBorder="1" applyAlignment="1">
      <alignment horizontal="center"/>
    </xf>
    <xf numFmtId="43" fontId="2" fillId="0" borderId="5" xfId="1" applyFont="1" applyFill="1" applyBorder="1" applyAlignment="1">
      <alignment horizontal="center"/>
    </xf>
    <xf numFmtId="0" fontId="10" fillId="0" borderId="0" xfId="0" applyFont="1" applyFill="1"/>
    <xf numFmtId="0" fontId="8" fillId="0" borderId="0" xfId="0" applyFont="1" applyFill="1" applyAlignment="1">
      <alignment horizontal="right"/>
    </xf>
    <xf numFmtId="0" fontId="4" fillId="0" borderId="5" xfId="0" quotePrefix="1" applyFont="1" applyFill="1" applyBorder="1" applyAlignment="1">
      <alignment horizontal="center" wrapText="1"/>
    </xf>
    <xf numFmtId="43" fontId="11" fillId="0" borderId="0" xfId="1" applyFont="1" applyFill="1" applyBorder="1"/>
    <xf numFmtId="0" fontId="9" fillId="0" borderId="0" xfId="0" applyFont="1" applyFill="1" applyBorder="1" applyAlignment="1">
      <alignment horizontal="left"/>
    </xf>
    <xf numFmtId="0" fontId="12" fillId="0" borderId="0" xfId="0" applyFont="1" applyFill="1"/>
    <xf numFmtId="20" fontId="2" fillId="0" borderId="6" xfId="0" applyNumberFormat="1" applyFont="1" applyFill="1" applyBorder="1" applyAlignment="1">
      <alignment horizontal="center"/>
    </xf>
    <xf numFmtId="20" fontId="5" fillId="0" borderId="6" xfId="0" applyNumberFormat="1" applyFont="1" applyFill="1" applyBorder="1" applyAlignment="1">
      <alignment horizontal="center"/>
    </xf>
    <xf numFmtId="20" fontId="2" fillId="0" borderId="10" xfId="0" applyNumberFormat="1" applyFont="1" applyFill="1" applyBorder="1" applyAlignment="1">
      <alignment horizontal="center"/>
    </xf>
    <xf numFmtId="20" fontId="2" fillId="0" borderId="14" xfId="0" applyNumberFormat="1" applyFont="1" applyFill="1" applyBorder="1" applyAlignment="1">
      <alignment horizontal="center"/>
    </xf>
    <xf numFmtId="20" fontId="2" fillId="0" borderId="9" xfId="0" applyNumberFormat="1" applyFont="1" applyFill="1" applyBorder="1" applyAlignment="1">
      <alignment horizontal="center"/>
    </xf>
    <xf numFmtId="20" fontId="2" fillId="0" borderId="20" xfId="0" applyNumberFormat="1" applyFont="1" applyFill="1" applyBorder="1" applyAlignment="1">
      <alignment horizontal="center"/>
    </xf>
    <xf numFmtId="0" fontId="2" fillId="0" borderId="7" xfId="0" applyFont="1" applyFill="1" applyBorder="1" applyAlignment="1">
      <alignment horizontal="right"/>
    </xf>
    <xf numFmtId="43" fontId="2" fillId="0" borderId="6" xfId="1" applyFont="1" applyFill="1" applyBorder="1" applyAlignment="1">
      <alignment horizontal="center"/>
    </xf>
    <xf numFmtId="0" fontId="0" fillId="0" borderId="17" xfId="0" applyFont="1" applyFill="1" applyBorder="1"/>
    <xf numFmtId="1" fontId="2" fillId="0" borderId="9" xfId="0" applyNumberFormat="1" applyFont="1" applyFill="1" applyBorder="1" applyAlignment="1">
      <alignment horizontal="center"/>
    </xf>
    <xf numFmtId="2" fontId="0" fillId="0" borderId="0" xfId="0" applyNumberFormat="1" applyFont="1" applyFill="1" applyAlignment="1">
      <alignment horizontal="center"/>
    </xf>
    <xf numFmtId="164" fontId="10" fillId="0" borderId="0" xfId="1" applyNumberFormat="1" applyFont="1" applyFill="1" applyAlignment="1">
      <alignment wrapText="1"/>
    </xf>
    <xf numFmtId="0" fontId="10" fillId="0" borderId="0" xfId="0" applyFont="1"/>
    <xf numFmtId="0" fontId="10" fillId="0" borderId="0" xfId="0" applyFont="1" applyFill="1" applyAlignment="1">
      <alignment wrapText="1"/>
    </xf>
    <xf numFmtId="0" fontId="10" fillId="0" borderId="0" xfId="0" applyFont="1" applyFill="1" applyAlignment="1">
      <alignment vertical="top"/>
    </xf>
    <xf numFmtId="0" fontId="8" fillId="0" borderId="0" xfId="0" applyFont="1" applyAlignment="1">
      <alignment horizontal="right"/>
    </xf>
    <xf numFmtId="43" fontId="0" fillId="0" borderId="0" xfId="1" applyFont="1"/>
    <xf numFmtId="0" fontId="4" fillId="0" borderId="5" xfId="0" applyFont="1" applyFill="1" applyBorder="1" applyAlignment="1">
      <alignment horizontal="center"/>
    </xf>
    <xf numFmtId="1" fontId="2" fillId="0" borderId="14" xfId="0" applyNumberFormat="1" applyFont="1" applyFill="1" applyBorder="1" applyAlignment="1">
      <alignment horizontal="center"/>
    </xf>
    <xf numFmtId="0" fontId="0" fillId="0" borderId="7" xfId="0" applyFont="1" applyFill="1" applyBorder="1" applyAlignment="1">
      <alignment horizontal="right"/>
    </xf>
    <xf numFmtId="0" fontId="4" fillId="0" borderId="2" xfId="0" applyFont="1" applyFill="1" applyBorder="1" applyAlignment="1">
      <alignment horizontal="center"/>
    </xf>
    <xf numFmtId="0" fontId="4" fillId="0" borderId="2" xfId="0" applyFont="1" applyFill="1" applyBorder="1" applyAlignment="1">
      <alignment horizontal="center"/>
    </xf>
    <xf numFmtId="0" fontId="0" fillId="0" borderId="0" xfId="0" applyFont="1" applyFill="1" applyAlignment="1">
      <alignment wrapText="1"/>
    </xf>
    <xf numFmtId="20" fontId="2" fillId="0" borderId="21" xfId="0" applyNumberFormat="1" applyFont="1" applyFill="1" applyBorder="1" applyAlignment="1">
      <alignment horizontal="center"/>
    </xf>
    <xf numFmtId="20" fontId="2" fillId="0" borderId="22"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23" xfId="0" applyNumberFormat="1" applyFont="1" applyFill="1" applyBorder="1" applyAlignment="1">
      <alignment horizontal="center"/>
    </xf>
    <xf numFmtId="43" fontId="0" fillId="0" borderId="21" xfId="1" applyFont="1" applyFill="1" applyBorder="1" applyAlignment="1"/>
    <xf numFmtId="43" fontId="2" fillId="0" borderId="24" xfId="0" applyNumberFormat="1" applyFont="1" applyFill="1" applyBorder="1" applyAlignment="1">
      <alignment horizontal="center" wrapText="1"/>
    </xf>
    <xf numFmtId="0" fontId="4" fillId="0" borderId="24" xfId="0" quotePrefix="1" applyFont="1" applyFill="1" applyBorder="1" applyAlignment="1">
      <alignment horizontal="center" wrapText="1"/>
    </xf>
    <xf numFmtId="0" fontId="4" fillId="0" borderId="24" xfId="0" quotePrefix="1" applyFont="1" applyFill="1" applyBorder="1" applyAlignment="1">
      <alignment horizontal="center"/>
    </xf>
    <xf numFmtId="43" fontId="0" fillId="0" borderId="6" xfId="1" applyFont="1" applyFill="1" applyBorder="1" applyAlignment="1"/>
    <xf numFmtId="164" fontId="0" fillId="0" borderId="0" xfId="1" applyNumberFormat="1" applyFont="1" applyFill="1" applyAlignment="1">
      <alignment wrapText="1"/>
    </xf>
    <xf numFmtId="1" fontId="5" fillId="0" borderId="6" xfId="0" applyNumberFormat="1" applyFont="1" applyFill="1" applyBorder="1" applyAlignment="1">
      <alignment horizontal="center"/>
    </xf>
    <xf numFmtId="1" fontId="5" fillId="0" borderId="16" xfId="0" applyNumberFormat="1" applyFont="1" applyFill="1" applyBorder="1" applyAlignment="1">
      <alignment horizontal="center"/>
    </xf>
    <xf numFmtId="43" fontId="0" fillId="0" borderId="14" xfId="1" applyFont="1" applyFill="1" applyBorder="1" applyAlignment="1"/>
    <xf numFmtId="0" fontId="2" fillId="0" borderId="0" xfId="0" applyFont="1" applyFill="1" applyAlignment="1">
      <alignment horizontal="right"/>
    </xf>
    <xf numFmtId="20" fontId="2" fillId="0" borderId="26" xfId="0" applyNumberFormat="1" applyFont="1" applyFill="1" applyBorder="1" applyAlignment="1">
      <alignment horizontal="center"/>
    </xf>
    <xf numFmtId="20" fontId="2" fillId="0" borderId="25" xfId="0" applyNumberFormat="1" applyFont="1" applyFill="1" applyBorder="1" applyAlignment="1">
      <alignment horizontal="center"/>
    </xf>
    <xf numFmtId="0" fontId="4" fillId="0" borderId="26" xfId="0" quotePrefix="1" applyFont="1" applyFill="1" applyBorder="1" applyAlignment="1">
      <alignment horizontal="center" wrapText="1"/>
    </xf>
    <xf numFmtId="0" fontId="4" fillId="0" borderId="26" xfId="0" quotePrefix="1" applyFont="1" applyFill="1" applyBorder="1" applyAlignment="1">
      <alignment horizontal="center"/>
    </xf>
    <xf numFmtId="1" fontId="2" fillId="0" borderId="27" xfId="0" applyNumberFormat="1" applyFont="1" applyFill="1" applyBorder="1" applyAlignment="1">
      <alignment horizontal="center"/>
    </xf>
    <xf numFmtId="0" fontId="0" fillId="0" borderId="0" xfId="0" applyFont="1" applyFill="1" applyBorder="1"/>
    <xf numFmtId="0" fontId="6" fillId="0" borderId="0" xfId="0" applyFont="1" applyAlignment="1">
      <alignment horizontal="right"/>
    </xf>
    <xf numFmtId="0" fontId="7" fillId="0" borderId="17" xfId="0" applyFont="1" applyBorder="1"/>
    <xf numFmtId="0" fontId="7" fillId="0" borderId="17" xfId="0" applyFont="1" applyBorder="1" applyAlignment="1">
      <alignment horizontal="center"/>
    </xf>
    <xf numFmtId="0" fontId="0" fillId="0" borderId="17" xfId="0" applyBorder="1"/>
    <xf numFmtId="0" fontId="3" fillId="0" borderId="0" xfId="0" applyFont="1"/>
    <xf numFmtId="0" fontId="0" fillId="0" borderId="0" xfId="0" applyAlignment="1">
      <alignment horizontal="center"/>
    </xf>
    <xf numFmtId="0" fontId="4" fillId="0" borderId="0" xfId="0" applyFont="1"/>
    <xf numFmtId="0" fontId="4" fillId="0" borderId="18" xfId="0" applyFont="1" applyBorder="1" applyAlignment="1">
      <alignment horizontal="left" indent="5"/>
    </xf>
    <xf numFmtId="0" fontId="4" fillId="0" borderId="0" xfId="0" applyFont="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wrapText="1"/>
    </xf>
    <xf numFmtId="0" fontId="4" fillId="0" borderId="5" xfId="0" quotePrefix="1" applyFont="1" applyBorder="1" applyAlignment="1">
      <alignment horizontal="center" wrapText="1"/>
    </xf>
    <xf numFmtId="0" fontId="4" fillId="0" borderId="5" xfId="0" quotePrefix="1" applyFont="1" applyBorder="1" applyAlignment="1">
      <alignment horizontal="center"/>
    </xf>
    <xf numFmtId="164" fontId="10" fillId="0" borderId="0" xfId="1" applyNumberFormat="1" applyFont="1" applyFill="1" applyBorder="1" applyAlignment="1">
      <alignment wrapText="1"/>
    </xf>
    <xf numFmtId="0" fontId="0" fillId="0" borderId="7" xfId="1" applyNumberFormat="1" applyFont="1" applyFill="1" applyBorder="1" applyAlignment="1">
      <alignment horizontal="right"/>
    </xf>
    <xf numFmtId="20" fontId="2" fillId="0" borderId="21" xfId="0" applyNumberFormat="1" applyFont="1" applyBorder="1" applyAlignment="1">
      <alignment horizontal="center"/>
    </xf>
    <xf numFmtId="20" fontId="2" fillId="0" borderId="22" xfId="0" applyNumberFormat="1" applyFont="1" applyBorder="1" applyAlignment="1">
      <alignment horizontal="center"/>
    </xf>
    <xf numFmtId="1" fontId="2" fillId="0" borderId="21" xfId="0" applyNumberFormat="1" applyFont="1" applyBorder="1" applyAlignment="1">
      <alignment horizontal="center"/>
    </xf>
    <xf numFmtId="1" fontId="2" fillId="0" borderId="23" xfId="0" applyNumberFormat="1" applyFont="1" applyBorder="1" applyAlignment="1">
      <alignment horizontal="center"/>
    </xf>
    <xf numFmtId="43" fontId="1" fillId="0" borderId="21" xfId="1" applyFont="1" applyFill="1" applyBorder="1" applyAlignment="1"/>
    <xf numFmtId="43" fontId="2" fillId="0" borderId="21" xfId="0" applyNumberFormat="1" applyFont="1" applyBorder="1" applyAlignment="1">
      <alignment horizontal="center" wrapText="1"/>
    </xf>
    <xf numFmtId="0" fontId="2" fillId="0" borderId="21" xfId="0" quotePrefix="1" applyFont="1" applyBorder="1" applyAlignment="1">
      <alignment horizontal="center" wrapText="1"/>
    </xf>
    <xf numFmtId="0" fontId="2" fillId="0" borderId="21" xfId="0" quotePrefix="1" applyFont="1" applyBorder="1" applyAlignment="1">
      <alignment horizontal="center"/>
    </xf>
    <xf numFmtId="0" fontId="2" fillId="0" borderId="23" xfId="0" quotePrefix="1" applyFont="1" applyBorder="1" applyAlignment="1">
      <alignment horizontal="center"/>
    </xf>
    <xf numFmtId="20" fontId="2" fillId="0" borderId="8" xfId="0" applyNumberFormat="1" applyFont="1" applyBorder="1" applyAlignment="1">
      <alignment horizontal="center"/>
    </xf>
    <xf numFmtId="20" fontId="2" fillId="0" borderId="28" xfId="0" applyNumberFormat="1" applyFont="1" applyBorder="1" applyAlignment="1">
      <alignment horizontal="center"/>
    </xf>
    <xf numFmtId="1" fontId="2" fillId="0" borderId="8" xfId="0" applyNumberFormat="1" applyFont="1" applyBorder="1" applyAlignment="1">
      <alignment horizontal="center"/>
    </xf>
    <xf numFmtId="1" fontId="2" fillId="0" borderId="29" xfId="0" applyNumberFormat="1" applyFont="1" applyBorder="1" applyAlignment="1">
      <alignment horizontal="center"/>
    </xf>
    <xf numFmtId="43" fontId="1" fillId="0" borderId="8" xfId="1" applyFont="1" applyFill="1" applyBorder="1" applyAlignment="1"/>
    <xf numFmtId="43" fontId="1" fillId="0" borderId="8" xfId="1" applyFont="1" applyFill="1" applyBorder="1" applyAlignment="1">
      <alignment horizontal="center"/>
    </xf>
    <xf numFmtId="43" fontId="1" fillId="0" borderId="29" xfId="1" applyFont="1" applyFill="1" applyBorder="1" applyAlignment="1">
      <alignment horizontal="center"/>
    </xf>
    <xf numFmtId="20" fontId="2" fillId="0" borderId="6" xfId="0" applyNumberFormat="1" applyFont="1" applyBorder="1" applyAlignment="1">
      <alignment horizontal="center"/>
    </xf>
    <xf numFmtId="20" fontId="2" fillId="0" borderId="15" xfId="0" applyNumberFormat="1" applyFont="1" applyBorder="1" applyAlignment="1">
      <alignment horizontal="center"/>
    </xf>
    <xf numFmtId="43" fontId="1" fillId="0" borderId="6" xfId="1" applyFont="1" applyFill="1" applyBorder="1" applyAlignment="1">
      <alignment horizontal="center"/>
    </xf>
    <xf numFmtId="43" fontId="1" fillId="0" borderId="16" xfId="1" applyFont="1" applyFill="1" applyBorder="1" applyAlignment="1">
      <alignment horizontal="center"/>
    </xf>
    <xf numFmtId="0" fontId="2" fillId="0" borderId="7" xfId="1" applyNumberFormat="1" applyFont="1" applyFill="1" applyBorder="1" applyAlignment="1">
      <alignment horizontal="right"/>
    </xf>
    <xf numFmtId="0" fontId="5" fillId="0" borderId="0" xfId="0" applyFont="1"/>
    <xf numFmtId="0" fontId="5" fillId="0" borderId="7" xfId="1" applyNumberFormat="1" applyFont="1" applyFill="1" applyBorder="1" applyAlignment="1">
      <alignment horizontal="right"/>
    </xf>
    <xf numFmtId="20" fontId="5" fillId="0" borderId="6" xfId="0" applyNumberFormat="1" applyFont="1" applyBorder="1" applyAlignment="1">
      <alignment horizontal="center"/>
    </xf>
    <xf numFmtId="20" fontId="5" fillId="0" borderId="15" xfId="0" applyNumberFormat="1" applyFont="1" applyBorder="1" applyAlignment="1">
      <alignment horizontal="center"/>
    </xf>
    <xf numFmtId="1" fontId="2" fillId="0" borderId="6" xfId="0" applyNumberFormat="1" applyFont="1" applyBorder="1" applyAlignment="1">
      <alignment horizontal="center"/>
    </xf>
    <xf numFmtId="0" fontId="5" fillId="0" borderId="6" xfId="0" applyFont="1" applyBorder="1" applyAlignment="1">
      <alignment horizontal="center"/>
    </xf>
    <xf numFmtId="1" fontId="0" fillId="0" borderId="6" xfId="0" applyNumberFormat="1" applyBorder="1"/>
    <xf numFmtId="1" fontId="2" fillId="0" borderId="16" xfId="0" applyNumberFormat="1" applyFont="1" applyBorder="1" applyAlignment="1">
      <alignment horizontal="center"/>
    </xf>
    <xf numFmtId="43" fontId="1" fillId="0" borderId="6" xfId="1" applyFont="1" applyFill="1" applyBorder="1" applyAlignment="1"/>
    <xf numFmtId="1" fontId="0" fillId="0" borderId="8" xfId="0" applyNumberFormat="1" applyFont="1" applyBorder="1"/>
    <xf numFmtId="43" fontId="2" fillId="0" borderId="9" xfId="1" applyFont="1" applyFill="1" applyBorder="1" applyAlignment="1">
      <alignment horizontal="center"/>
    </xf>
    <xf numFmtId="20" fontId="2" fillId="0" borderId="10" xfId="0" applyNumberFormat="1" applyFont="1" applyBorder="1" applyAlignment="1">
      <alignment horizontal="center"/>
    </xf>
    <xf numFmtId="20" fontId="2" fillId="0" borderId="19" xfId="0" applyNumberFormat="1" applyFont="1" applyBorder="1" applyAlignment="1">
      <alignment horizontal="center"/>
    </xf>
    <xf numFmtId="1" fontId="2" fillId="0" borderId="10" xfId="0" applyNumberFormat="1" applyFont="1" applyBorder="1" applyAlignment="1">
      <alignment horizontal="center"/>
    </xf>
    <xf numFmtId="1" fontId="2" fillId="0" borderId="27" xfId="0" applyNumberFormat="1" applyFont="1" applyBorder="1" applyAlignment="1">
      <alignment horizontal="center"/>
    </xf>
    <xf numFmtId="43" fontId="1" fillId="0" borderId="10" xfId="1" applyFont="1" applyFill="1" applyBorder="1" applyAlignment="1"/>
    <xf numFmtId="43" fontId="2" fillId="0" borderId="10" xfId="1" applyFont="1" applyFill="1" applyBorder="1" applyAlignment="1">
      <alignment horizontal="center"/>
    </xf>
    <xf numFmtId="0" fontId="0" fillId="0" borderId="7" xfId="0" applyBorder="1"/>
    <xf numFmtId="20" fontId="2" fillId="0" borderId="14" xfId="0" applyNumberFormat="1" applyFont="1" applyBorder="1" applyAlignment="1">
      <alignment horizontal="center"/>
    </xf>
    <xf numFmtId="0" fontId="4" fillId="0" borderId="18" xfId="0" applyFont="1" applyBorder="1" applyAlignment="1">
      <alignment horizontal="right"/>
    </xf>
    <xf numFmtId="1" fontId="0" fillId="0" borderId="14" xfId="0" applyNumberFormat="1" applyBorder="1" applyAlignment="1">
      <alignment horizontal="center"/>
    </xf>
    <xf numFmtId="0" fontId="2" fillId="0" borderId="0" xfId="0" applyFont="1"/>
    <xf numFmtId="0" fontId="5" fillId="0" borderId="0" xfId="0" applyFont="1" applyAlignment="1">
      <alignment horizontal="left"/>
    </xf>
    <xf numFmtId="0" fontId="13" fillId="0" borderId="0" xfId="0" applyFont="1"/>
    <xf numFmtId="1" fontId="2" fillId="0" borderId="30" xfId="0" applyNumberFormat="1" applyFont="1" applyBorder="1" applyAlignment="1">
      <alignment horizontal="center"/>
    </xf>
    <xf numFmtId="0" fontId="0" fillId="0" borderId="0" xfId="0" applyAlignment="1">
      <alignment horizontal="right"/>
    </xf>
    <xf numFmtId="0" fontId="8" fillId="0" borderId="0" xfId="0" applyFont="1"/>
    <xf numFmtId="164" fontId="2" fillId="0" borderId="5" xfId="1" applyNumberFormat="1" applyFont="1" applyFill="1" applyBorder="1" applyAlignment="1">
      <alignment horizontal="center"/>
    </xf>
    <xf numFmtId="164" fontId="0" fillId="0" borderId="7" xfId="1" applyNumberFormat="1" applyFont="1" applyFill="1" applyBorder="1"/>
    <xf numFmtId="164" fontId="2" fillId="0" borderId="7" xfId="1" applyNumberFormat="1" applyFont="1" applyFill="1" applyBorder="1" applyAlignment="1">
      <alignment horizontal="right"/>
    </xf>
    <xf numFmtId="164" fontId="5" fillId="0" borderId="7" xfId="1" applyNumberFormat="1" applyFont="1" applyFill="1" applyBorder="1" applyAlignment="1">
      <alignment horizontal="right"/>
    </xf>
    <xf numFmtId="1" fontId="0" fillId="0" borderId="8" xfId="0" applyNumberFormat="1" applyFont="1" applyFill="1" applyBorder="1" applyAlignment="1"/>
    <xf numFmtId="43" fontId="1" fillId="0" borderId="10" xfId="1" applyFont="1" applyFill="1" applyBorder="1" applyAlignment="1">
      <alignment horizontal="center"/>
    </xf>
    <xf numFmtId="0" fontId="13" fillId="0" borderId="0" xfId="1" applyNumberFormat="1" applyFont="1" applyFill="1"/>
    <xf numFmtId="0" fontId="13" fillId="0" borderId="0" xfId="0" applyFont="1" applyFill="1"/>
    <xf numFmtId="0" fontId="14" fillId="0" borderId="0" xfId="0" applyFont="1" applyAlignment="1">
      <alignment horizontal="center"/>
    </xf>
    <xf numFmtId="164" fontId="13" fillId="0" borderId="0" xfId="1" applyNumberFormat="1" applyFont="1" applyFill="1"/>
    <xf numFmtId="166" fontId="0" fillId="0" borderId="0" xfId="1" applyNumberFormat="1" applyFont="1" applyFill="1"/>
    <xf numFmtId="20" fontId="2" fillId="2" borderId="21" xfId="0" applyNumberFormat="1" applyFont="1" applyFill="1" applyBorder="1" applyAlignment="1">
      <alignment horizontal="center"/>
    </xf>
    <xf numFmtId="20" fontId="2" fillId="2" borderId="22" xfId="0" applyNumberFormat="1" applyFont="1" applyFill="1" applyBorder="1" applyAlignment="1">
      <alignment horizontal="center"/>
    </xf>
    <xf numFmtId="1" fontId="2" fillId="2" borderId="6" xfId="0" applyNumberFormat="1" applyFont="1" applyFill="1" applyBorder="1" applyAlignment="1">
      <alignment horizontal="center"/>
    </xf>
    <xf numFmtId="1" fontId="2" fillId="2" borderId="16" xfId="0" applyNumberFormat="1" applyFont="1" applyFill="1" applyBorder="1" applyAlignment="1">
      <alignment horizontal="center"/>
    </xf>
    <xf numFmtId="43" fontId="2" fillId="2" borderId="21" xfId="1" applyFont="1" applyFill="1" applyBorder="1" applyAlignment="1">
      <alignment horizontal="center"/>
    </xf>
    <xf numFmtId="43" fontId="2" fillId="2" borderId="21" xfId="1" applyFont="1" applyFill="1" applyBorder="1" applyAlignment="1">
      <alignment horizontal="center" wrapText="1"/>
    </xf>
    <xf numFmtId="0" fontId="4" fillId="2" borderId="21" xfId="0" quotePrefix="1" applyFont="1" applyFill="1" applyBorder="1" applyAlignment="1">
      <alignment horizontal="center"/>
    </xf>
    <xf numFmtId="0" fontId="4" fillId="2" borderId="23" xfId="0" quotePrefix="1" applyFont="1" applyFill="1" applyBorder="1" applyAlignment="1">
      <alignment horizontal="center"/>
    </xf>
    <xf numFmtId="164" fontId="10" fillId="0" borderId="0" xfId="1" applyNumberFormat="1" applyFont="1" applyFill="1" applyAlignment="1">
      <alignment horizontal="left" wrapText="1"/>
    </xf>
    <xf numFmtId="43" fontId="0" fillId="0" borderId="26" xfId="1" applyFont="1" applyFill="1" applyBorder="1" applyAlignment="1"/>
    <xf numFmtId="0" fontId="8" fillId="0" borderId="5" xfId="0" applyFont="1" applyFill="1" applyBorder="1" applyAlignment="1">
      <alignment horizontal="center"/>
    </xf>
    <xf numFmtId="0" fontId="4" fillId="0" borderId="4" xfId="0" quotePrefix="1" applyFont="1" applyFill="1" applyBorder="1" applyAlignment="1">
      <alignment horizontal="center" wrapText="1"/>
    </xf>
    <xf numFmtId="2" fontId="4" fillId="0" borderId="5" xfId="0" applyNumberFormat="1" applyFont="1" applyFill="1" applyBorder="1" applyAlignment="1">
      <alignment horizontal="center"/>
    </xf>
    <xf numFmtId="43" fontId="0" fillId="0" borderId="9" xfId="1" applyFont="1" applyFill="1" applyBorder="1" applyAlignment="1"/>
    <xf numFmtId="2" fontId="4" fillId="0" borderId="5" xfId="1" applyNumberFormat="1" applyFont="1" applyFill="1" applyBorder="1" applyAlignment="1">
      <alignment horizontal="center"/>
    </xf>
    <xf numFmtId="0" fontId="4" fillId="0" borderId="7" xfId="0" applyFont="1" applyFill="1" applyBorder="1"/>
    <xf numFmtId="43" fontId="2" fillId="0" borderId="26" xfId="0" applyNumberFormat="1" applyFont="1" applyFill="1" applyBorder="1" applyAlignment="1">
      <alignment horizontal="center" wrapText="1"/>
    </xf>
    <xf numFmtId="20" fontId="2" fillId="0" borderId="32" xfId="0" applyNumberFormat="1" applyFont="1" applyFill="1" applyBorder="1" applyAlignment="1">
      <alignment horizontal="center"/>
    </xf>
    <xf numFmtId="1" fontId="2" fillId="0" borderId="30" xfId="0" applyNumberFormat="1" applyFont="1" applyFill="1" applyBorder="1" applyAlignment="1">
      <alignment horizontal="center"/>
    </xf>
    <xf numFmtId="0" fontId="2" fillId="0" borderId="21" xfId="0" applyFont="1" applyFill="1" applyBorder="1" applyAlignment="1">
      <alignment horizontal="center" wrapText="1"/>
    </xf>
    <xf numFmtId="1" fontId="2" fillId="0" borderId="29" xfId="0" applyNumberFormat="1" applyFont="1" applyFill="1" applyBorder="1" applyAlignment="1">
      <alignment horizontal="center"/>
    </xf>
    <xf numFmtId="0" fontId="2" fillId="0" borderId="21" xfId="0" quotePrefix="1" applyFont="1" applyFill="1" applyBorder="1" applyAlignment="1">
      <alignment horizontal="center" wrapText="1"/>
    </xf>
    <xf numFmtId="0" fontId="2" fillId="0" borderId="21" xfId="0" quotePrefix="1" applyFont="1" applyFill="1" applyBorder="1" applyAlignment="1">
      <alignment horizontal="center"/>
    </xf>
    <xf numFmtId="0" fontId="0" fillId="0" borderId="0" xfId="0" applyFont="1"/>
    <xf numFmtId="20" fontId="2" fillId="0" borderId="8" xfId="0" applyNumberFormat="1" applyFont="1" applyFill="1" applyBorder="1" applyAlignment="1">
      <alignment horizontal="center"/>
    </xf>
    <xf numFmtId="20" fontId="2" fillId="0" borderId="28" xfId="0" applyNumberFormat="1" applyFont="1" applyFill="1" applyBorder="1" applyAlignment="1">
      <alignment horizontal="center"/>
    </xf>
    <xf numFmtId="1" fontId="2" fillId="0" borderId="8" xfId="0" applyNumberFormat="1" applyFont="1" applyFill="1" applyBorder="1" applyAlignment="1">
      <alignment horizontal="center"/>
    </xf>
    <xf numFmtId="0" fontId="9" fillId="0" borderId="0" xfId="0" applyFont="1" applyFill="1" applyAlignment="1">
      <alignment horizontal="right" wrapText="1"/>
    </xf>
    <xf numFmtId="0" fontId="9" fillId="0" borderId="0" xfId="0" applyFont="1" applyFill="1" applyAlignment="1">
      <alignment horizontal="right" vertical="top" wrapText="1"/>
    </xf>
    <xf numFmtId="20" fontId="0" fillId="0" borderId="6" xfId="0" applyNumberFormat="1" applyFont="1" applyFill="1" applyBorder="1" applyAlignment="1">
      <alignment horizontal="center"/>
    </xf>
    <xf numFmtId="43" fontId="2" fillId="0" borderId="26" xfId="0" quotePrefix="1" applyNumberFormat="1" applyFont="1" applyFill="1" applyBorder="1" applyAlignment="1">
      <alignment horizontal="center" wrapText="1"/>
    </xf>
    <xf numFmtId="0" fontId="4" fillId="0" borderId="7" xfId="0" quotePrefix="1" applyFont="1" applyFill="1" applyBorder="1" applyAlignment="1">
      <alignment horizontal="center"/>
    </xf>
    <xf numFmtId="16" fontId="0" fillId="0" borderId="7" xfId="0" quotePrefix="1" applyNumberFormat="1" applyFont="1" applyFill="1" applyBorder="1" applyAlignment="1">
      <alignment horizontal="right"/>
    </xf>
    <xf numFmtId="20" fontId="0" fillId="0" borderId="15" xfId="0" applyNumberFormat="1" applyFont="1" applyFill="1" applyBorder="1" applyAlignment="1">
      <alignment horizontal="center"/>
    </xf>
    <xf numFmtId="0" fontId="0" fillId="0" borderId="7" xfId="0" quotePrefix="1" applyFont="1" applyFill="1" applyBorder="1" applyAlignment="1">
      <alignment horizontal="right"/>
    </xf>
    <xf numFmtId="20" fontId="0" fillId="0" borderId="9" xfId="0" applyNumberFormat="1" applyFont="1" applyFill="1" applyBorder="1" applyAlignment="1">
      <alignment horizontal="center"/>
    </xf>
    <xf numFmtId="20" fontId="0" fillId="0" borderId="10" xfId="0" applyNumberFormat="1" applyFont="1" applyFill="1" applyBorder="1" applyAlignment="1">
      <alignment horizontal="center"/>
    </xf>
    <xf numFmtId="20" fontId="0" fillId="0" borderId="14" xfId="0" applyNumberFormat="1" applyFont="1" applyFill="1" applyBorder="1" applyAlignment="1">
      <alignment horizontal="center"/>
    </xf>
    <xf numFmtId="0" fontId="0" fillId="0" borderId="0" xfId="0" applyFont="1" applyFill="1" applyAlignment="1">
      <alignment horizontal="right"/>
    </xf>
    <xf numFmtId="1" fontId="0" fillId="0" borderId="0" xfId="0" applyNumberFormat="1" applyFont="1" applyFill="1" applyAlignment="1">
      <alignment horizontal="center"/>
    </xf>
    <xf numFmtId="1" fontId="8" fillId="0" borderId="0" xfId="0" applyNumberFormat="1" applyFont="1" applyFill="1" applyAlignment="1">
      <alignment horizontal="right"/>
    </xf>
    <xf numFmtId="43" fontId="0" fillId="0" borderId="0" xfId="1" applyFont="1" applyFill="1" applyAlignment="1">
      <alignment horizontal="center"/>
    </xf>
    <xf numFmtId="0" fontId="15" fillId="0" borderId="0" xfId="0" applyFont="1" applyFill="1"/>
    <xf numFmtId="0" fontId="7" fillId="0" borderId="0" xfId="0" applyFont="1" applyFill="1" applyBorder="1"/>
    <xf numFmtId="0" fontId="7" fillId="0" borderId="0" xfId="0" applyFont="1" applyFill="1" applyBorder="1" applyAlignment="1">
      <alignment horizontal="center"/>
    </xf>
    <xf numFmtId="0" fontId="4" fillId="0" borderId="14" xfId="0" quotePrefix="1" applyFont="1" applyFill="1" applyBorder="1" applyAlignment="1">
      <alignment horizontal="center" wrapText="1"/>
    </xf>
    <xf numFmtId="0" fontId="4" fillId="0" borderId="14" xfId="0" quotePrefix="1" applyFont="1" applyFill="1" applyBorder="1" applyAlignment="1">
      <alignment horizontal="center"/>
    </xf>
    <xf numFmtId="43" fontId="2" fillId="0" borderId="34" xfId="0" quotePrefix="1" applyNumberFormat="1" applyFont="1" applyFill="1" applyBorder="1" applyAlignment="1">
      <alignment horizontal="center" wrapText="1"/>
    </xf>
    <xf numFmtId="0" fontId="4" fillId="0" borderId="21" xfId="0" quotePrefix="1" applyFont="1" applyFill="1" applyBorder="1" applyAlignment="1">
      <alignment horizontal="center"/>
    </xf>
    <xf numFmtId="0" fontId="4" fillId="0" borderId="23" xfId="0" quotePrefix="1" applyFont="1" applyFill="1" applyBorder="1" applyAlignment="1">
      <alignment horizontal="center"/>
    </xf>
    <xf numFmtId="43" fontId="0" fillId="0" borderId="35" xfId="0" applyNumberFormat="1" applyFont="1" applyFill="1" applyBorder="1"/>
    <xf numFmtId="0" fontId="2" fillId="0" borderId="6" xfId="0" applyFont="1" applyFill="1" applyBorder="1" applyAlignment="1">
      <alignment horizontal="center"/>
    </xf>
    <xf numFmtId="43" fontId="1" fillId="0" borderId="14" xfId="1" applyFont="1" applyFill="1" applyBorder="1" applyAlignment="1">
      <alignment horizontal="center"/>
    </xf>
    <xf numFmtId="0" fontId="2" fillId="0" borderId="0" xfId="0" applyFont="1" applyFill="1" applyAlignment="1">
      <alignment horizontal="left"/>
    </xf>
    <xf numFmtId="0" fontId="15" fillId="0" borderId="0" xfId="0" applyFont="1"/>
    <xf numFmtId="0" fontId="3" fillId="0" borderId="0" xfId="0" applyFont="1" applyFill="1" applyAlignment="1">
      <alignment horizontal="right"/>
    </xf>
    <xf numFmtId="0" fontId="4" fillId="0" borderId="0" xfId="0" applyFont="1" applyFill="1" applyBorder="1" applyAlignment="1">
      <alignment horizontal="left" indent="5"/>
    </xf>
    <xf numFmtId="20" fontId="0" fillId="0" borderId="21" xfId="0" applyNumberFormat="1" applyFont="1" applyFill="1" applyBorder="1" applyAlignment="1">
      <alignment horizontal="center"/>
    </xf>
    <xf numFmtId="20" fontId="0" fillId="0" borderId="22" xfId="0" applyNumberFormat="1" applyFont="1" applyFill="1" applyBorder="1" applyAlignment="1">
      <alignment horizontal="center"/>
    </xf>
    <xf numFmtId="0" fontId="0" fillId="0" borderId="24" xfId="0" applyFont="1" applyFill="1" applyBorder="1"/>
    <xf numFmtId="43" fontId="1" fillId="0" borderId="21" xfId="1" applyFont="1" applyFill="1" applyBorder="1" applyAlignment="1">
      <alignment horizontal="center"/>
    </xf>
    <xf numFmtId="0" fontId="10" fillId="0" borderId="0" xfId="0" applyFont="1" applyAlignment="1">
      <alignment wrapText="1"/>
    </xf>
    <xf numFmtId="0" fontId="5" fillId="0" borderId="0" xfId="0" applyFont="1" applyFill="1" applyAlignment="1">
      <alignment horizontal="right"/>
    </xf>
    <xf numFmtId="164" fontId="0" fillId="0" borderId="0" xfId="1" applyNumberFormat="1" applyFont="1"/>
    <xf numFmtId="43" fontId="5" fillId="0" borderId="0" xfId="0" applyNumberFormat="1" applyFont="1" applyFill="1" applyAlignment="1">
      <alignment horizontal="left"/>
    </xf>
    <xf numFmtId="0" fontId="0" fillId="0" borderId="0" xfId="0" applyFill="1"/>
    <xf numFmtId="164" fontId="0" fillId="0" borderId="0" xfId="0" applyNumberFormat="1"/>
    <xf numFmtId="165" fontId="0" fillId="0" borderId="0" xfId="2" applyNumberFormat="1" applyFont="1" applyFill="1"/>
    <xf numFmtId="0" fontId="16" fillId="0" borderId="0" xfId="0" applyFont="1" applyFill="1" applyAlignment="1">
      <alignment horizontal="right"/>
    </xf>
    <xf numFmtId="0" fontId="3" fillId="0" borderId="0" xfId="0" applyFont="1" applyFill="1" applyAlignment="1">
      <alignment horizontal="left"/>
    </xf>
    <xf numFmtId="164" fontId="2" fillId="0" borderId="0" xfId="1" applyNumberFormat="1" applyFont="1" applyFill="1" applyAlignment="1">
      <alignment wrapText="1"/>
    </xf>
    <xf numFmtId="0" fontId="17" fillId="0" borderId="0" xfId="0" applyFont="1" applyFill="1" applyAlignment="1">
      <alignment horizontal="center"/>
    </xf>
    <xf numFmtId="43" fontId="2" fillId="0" borderId="0" xfId="1" applyFont="1" applyFill="1"/>
    <xf numFmtId="164" fontId="2" fillId="0" borderId="31" xfId="1" applyNumberFormat="1" applyFont="1" applyFill="1" applyBorder="1" applyAlignment="1">
      <alignment horizontal="center" wrapText="1"/>
    </xf>
    <xf numFmtId="164" fontId="2" fillId="0" borderId="24" xfId="1" applyNumberFormat="1" applyFont="1" applyFill="1" applyBorder="1" applyAlignment="1">
      <alignment horizontal="center"/>
    </xf>
    <xf numFmtId="43" fontId="2" fillId="0" borderId="21" xfId="1" applyFont="1" applyFill="1" applyBorder="1" applyAlignment="1">
      <alignment horizontal="center"/>
    </xf>
    <xf numFmtId="43" fontId="2" fillId="0" borderId="21" xfId="1" applyFont="1" applyFill="1" applyBorder="1" applyAlignment="1">
      <alignment horizontal="center" wrapText="1"/>
    </xf>
    <xf numFmtId="0" fontId="4" fillId="0" borderId="2" xfId="0" applyFont="1" applyFill="1" applyBorder="1" applyAlignment="1">
      <alignment horizontal="center" wrapText="1"/>
    </xf>
    <xf numFmtId="0" fontId="4" fillId="0" borderId="5" xfId="0" applyFont="1" applyFill="1" applyBorder="1" applyAlignment="1">
      <alignment horizontal="center"/>
    </xf>
    <xf numFmtId="43" fontId="1" fillId="0" borderId="9" xfId="1" applyFont="1" applyFill="1" applyBorder="1" applyAlignment="1">
      <alignment horizontal="center"/>
    </xf>
    <xf numFmtId="43" fontId="2" fillId="0" borderId="26" xfId="0" quotePrefix="1" applyNumberFormat="1" applyFont="1" applyFill="1" applyBorder="1" applyAlignment="1">
      <alignment horizontal="center"/>
    </xf>
    <xf numFmtId="0" fontId="17" fillId="0" borderId="0" xfId="0" applyFont="1" applyAlignment="1">
      <alignment horizontal="center"/>
    </xf>
    <xf numFmtId="164" fontId="2" fillId="0" borderId="0" xfId="1" applyNumberFormat="1" applyFont="1" applyFill="1"/>
    <xf numFmtId="0" fontId="6" fillId="0" borderId="0" xfId="0" applyFont="1"/>
    <xf numFmtId="0" fontId="6" fillId="0" borderId="0" xfId="0" applyFont="1" applyAlignment="1">
      <alignment horizontal="left" indent="12"/>
    </xf>
    <xf numFmtId="0" fontId="19" fillId="0" borderId="0" xfId="0" applyFont="1" applyAlignment="1">
      <alignment horizontal="center"/>
    </xf>
    <xf numFmtId="0" fontId="2" fillId="0" borderId="0" xfId="0" applyFont="1" applyAlignment="1">
      <alignment horizontal="left"/>
    </xf>
    <xf numFmtId="0" fontId="21" fillId="4" borderId="0" xfId="0" applyFont="1" applyFill="1" applyAlignment="1">
      <alignment horizontal="center"/>
    </xf>
    <xf numFmtId="0" fontId="21" fillId="6" borderId="0" xfId="0" applyFont="1" applyFill="1" applyAlignment="1">
      <alignment horizontal="center"/>
    </xf>
    <xf numFmtId="0" fontId="21" fillId="7" borderId="0" xfId="0" applyFont="1" applyFill="1" applyAlignment="1">
      <alignment horizontal="center"/>
    </xf>
    <xf numFmtId="0" fontId="21" fillId="3" borderId="0" xfId="1" applyNumberFormat="1" applyFont="1" applyFill="1" applyAlignment="1">
      <alignment horizontal="center"/>
    </xf>
    <xf numFmtId="0" fontId="21" fillId="5" borderId="0" xfId="0" applyFont="1" applyFill="1" applyAlignment="1">
      <alignment horizontal="center"/>
    </xf>
    <xf numFmtId="164" fontId="12" fillId="0" borderId="25" xfId="1" applyNumberFormat="1" applyFont="1" applyFill="1" applyBorder="1" applyAlignment="1">
      <alignment horizontal="center"/>
    </xf>
    <xf numFmtId="0" fontId="10" fillId="0" borderId="0" xfId="0" applyFont="1" applyFill="1" applyBorder="1"/>
    <xf numFmtId="43" fontId="10" fillId="0" borderId="0" xfId="1" applyFont="1" applyFill="1" applyBorder="1"/>
    <xf numFmtId="0" fontId="12" fillId="0" borderId="0" xfId="0" applyFont="1" applyFill="1" applyBorder="1"/>
    <xf numFmtId="43" fontId="12" fillId="0" borderId="0" xfId="1" applyFont="1" applyFill="1" applyBorder="1"/>
    <xf numFmtId="43" fontId="10" fillId="0" borderId="0" xfId="0" applyNumberFormat="1" applyFont="1" applyFill="1"/>
    <xf numFmtId="164" fontId="12" fillId="0" borderId="1" xfId="1" applyNumberFormat="1" applyFont="1" applyFill="1" applyBorder="1" applyAlignment="1">
      <alignment horizontal="center"/>
    </xf>
    <xf numFmtId="0" fontId="12" fillId="0" borderId="11" xfId="0" applyFont="1" applyFill="1" applyBorder="1"/>
    <xf numFmtId="164" fontId="10" fillId="0" borderId="25" xfId="1" applyNumberFormat="1" applyFont="1" applyFill="1" applyBorder="1" applyAlignment="1">
      <alignment horizontal="center"/>
    </xf>
    <xf numFmtId="0" fontId="10" fillId="0" borderId="11" xfId="0" applyFont="1" applyFill="1" applyBorder="1"/>
    <xf numFmtId="0" fontId="12" fillId="0" borderId="0" xfId="0" applyFont="1"/>
    <xf numFmtId="43" fontId="10" fillId="0" borderId="0" xfId="0" applyNumberFormat="1" applyFont="1"/>
    <xf numFmtId="1" fontId="0" fillId="0" borderId="6" xfId="0" applyNumberFormat="1" applyFont="1" applyBorder="1"/>
    <xf numFmtId="1" fontId="0" fillId="0" borderId="10" xfId="0" applyNumberFormat="1" applyFont="1" applyBorder="1"/>
    <xf numFmtId="0" fontId="2" fillId="0" borderId="0" xfId="0" applyFont="1" applyFill="1" applyAlignment="1">
      <alignment horizontal="center"/>
    </xf>
    <xf numFmtId="0" fontId="22" fillId="0" borderId="0" xfId="0" applyFont="1" applyFill="1" applyBorder="1" applyAlignment="1">
      <alignment horizontal="left"/>
    </xf>
    <xf numFmtId="164" fontId="20" fillId="0" borderId="0" xfId="1" applyNumberFormat="1" applyFont="1" applyFill="1" applyBorder="1"/>
    <xf numFmtId="0" fontId="20" fillId="0" borderId="0" xfId="0" applyFont="1" applyBorder="1"/>
    <xf numFmtId="0" fontId="17" fillId="0" borderId="0" xfId="0" applyFont="1" applyAlignment="1">
      <alignment horizontal="center" vertical="top"/>
    </xf>
    <xf numFmtId="0" fontId="6" fillId="0" borderId="0" xfId="0" applyFont="1" applyAlignment="1">
      <alignment horizontal="left" indent="20"/>
    </xf>
    <xf numFmtId="0" fontId="6" fillId="0" borderId="0" xfId="0" applyFont="1" applyAlignment="1">
      <alignment horizontal="left" indent="24"/>
    </xf>
    <xf numFmtId="0" fontId="23" fillId="0" borderId="0" xfId="0" applyFont="1"/>
    <xf numFmtId="0" fontId="6" fillId="0" borderId="0" xfId="0" applyFont="1" applyAlignment="1">
      <alignment horizontal="left" indent="33"/>
    </xf>
    <xf numFmtId="0" fontId="19" fillId="0" borderId="0" xfId="0" applyFont="1" applyAlignment="1">
      <alignment horizontal="center" vertical="top"/>
    </xf>
    <xf numFmtId="0" fontId="19" fillId="0" borderId="0" xfId="0" applyFont="1" applyAlignment="1">
      <alignment horizontal="left" wrapText="1"/>
    </xf>
    <xf numFmtId="0" fontId="0" fillId="0" borderId="0" xfId="0" applyAlignment="1">
      <alignment horizontal="left" vertical="top" wrapText="1"/>
    </xf>
    <xf numFmtId="0" fontId="19" fillId="0" borderId="0" xfId="0" applyFont="1" applyAlignment="1">
      <alignment horizontal="left" vertical="top" wrapText="1"/>
    </xf>
    <xf numFmtId="0" fontId="2" fillId="0" borderId="2" xfId="0" applyFont="1" applyFill="1" applyBorder="1" applyAlignment="1">
      <alignment horizontal="right" wrapText="1"/>
    </xf>
    <xf numFmtId="0" fontId="2" fillId="0" borderId="3" xfId="0" applyFont="1" applyFill="1" applyBorder="1" applyAlignment="1">
      <alignment horizontal="right" wrapText="1"/>
    </xf>
    <xf numFmtId="0" fontId="2" fillId="0" borderId="4" xfId="0" applyFont="1" applyFill="1" applyBorder="1" applyAlignment="1">
      <alignment horizontal="right" wrapText="1"/>
    </xf>
    <xf numFmtId="0" fontId="2" fillId="0" borderId="1" xfId="0" applyFont="1" applyFill="1" applyBorder="1" applyAlignment="1">
      <alignment horizontal="right" wrapText="1"/>
    </xf>
    <xf numFmtId="0" fontId="2" fillId="0" borderId="11" xfId="0" applyFont="1" applyFill="1" applyBorder="1" applyAlignment="1">
      <alignment horizontal="right" wrapText="1"/>
    </xf>
    <xf numFmtId="0" fontId="2" fillId="0" borderId="31" xfId="0" applyFont="1" applyFill="1" applyBorder="1" applyAlignment="1">
      <alignment horizontal="right" wrapText="1"/>
    </xf>
    <xf numFmtId="0" fontId="4" fillId="0" borderId="5" xfId="0" applyFont="1" applyFill="1" applyBorder="1" applyAlignment="1">
      <alignment horizontal="right"/>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164" fontId="10" fillId="0" borderId="0" xfId="1" applyNumberFormat="1" applyFont="1" applyFill="1" applyAlignment="1">
      <alignment horizontal="lef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2" fillId="0" borderId="5" xfId="0" applyFont="1" applyFill="1" applyBorder="1" applyAlignment="1">
      <alignment horizontal="right"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33" xfId="0" applyFont="1" applyFill="1" applyBorder="1" applyAlignment="1">
      <alignment horizontal="center"/>
    </xf>
    <xf numFmtId="0" fontId="4" fillId="0" borderId="36" xfId="0" applyFont="1" applyFill="1" applyBorder="1" applyAlignment="1">
      <alignment horizontal="center"/>
    </xf>
    <xf numFmtId="0" fontId="4" fillId="0" borderId="5" xfId="0" applyFont="1" applyFill="1" applyBorder="1" applyAlignment="1">
      <alignment horizontal="center"/>
    </xf>
    <xf numFmtId="0" fontId="2" fillId="0" borderId="5" xfId="0" applyFont="1" applyBorder="1" applyAlignment="1">
      <alignment horizontal="right"/>
    </xf>
    <xf numFmtId="0" fontId="4" fillId="0" borderId="5" xfId="0" applyFont="1" applyBorder="1" applyAlignment="1">
      <alignment horizontal="righ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Fill="1" applyBorder="1" applyAlignment="1">
      <alignment horizontal="right"/>
    </xf>
    <xf numFmtId="0" fontId="4" fillId="0" borderId="3" xfId="0" applyFont="1" applyFill="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workbookViewId="0">
      <selection activeCell="C11" sqref="C11"/>
    </sheetView>
  </sheetViews>
  <sheetFormatPr defaultRowHeight="15" x14ac:dyDescent="0.25"/>
  <cols>
    <col min="1" max="1" width="9.140625" style="20"/>
    <col min="2" max="3" width="4.7109375" customWidth="1"/>
    <col min="12" max="12" width="16.85546875" customWidth="1"/>
  </cols>
  <sheetData>
    <row r="1" spans="2:12" s="20" customFormat="1" ht="18.75" x14ac:dyDescent="0.3">
      <c r="B1" s="278" t="s">
        <v>79</v>
      </c>
      <c r="C1" s="249"/>
      <c r="D1" s="249"/>
      <c r="E1" s="249"/>
      <c r="F1" s="249"/>
      <c r="G1" s="249"/>
      <c r="H1" s="249"/>
      <c r="I1" s="249"/>
      <c r="J1" s="249"/>
      <c r="K1" s="249"/>
      <c r="L1" s="249"/>
    </row>
    <row r="2" spans="2:12" s="20" customFormat="1" ht="5.0999999999999996" customHeight="1" x14ac:dyDescent="0.3">
      <c r="B2" s="250"/>
      <c r="C2" s="249"/>
      <c r="D2" s="249"/>
      <c r="E2" s="249"/>
      <c r="F2" s="249"/>
      <c r="G2" s="249"/>
      <c r="H2" s="249"/>
      <c r="I2" s="249"/>
      <c r="J2" s="249"/>
      <c r="K2" s="249"/>
      <c r="L2" s="249"/>
    </row>
    <row r="3" spans="2:12" s="20" customFormat="1" x14ac:dyDescent="0.25">
      <c r="B3" s="20" t="s">
        <v>67</v>
      </c>
    </row>
    <row r="4" spans="2:12" s="20" customFormat="1" x14ac:dyDescent="0.25"/>
    <row r="5" spans="2:12" s="20" customFormat="1" x14ac:dyDescent="0.25">
      <c r="B5" s="20" t="s">
        <v>68</v>
      </c>
    </row>
    <row r="6" spans="2:12" s="20" customFormat="1" x14ac:dyDescent="0.25">
      <c r="B6" s="256">
        <v>1</v>
      </c>
      <c r="C6" s="248" t="s">
        <v>51</v>
      </c>
      <c r="D6" s="149"/>
      <c r="E6" s="149"/>
      <c r="F6" s="149"/>
      <c r="G6" s="149"/>
      <c r="H6" s="149"/>
      <c r="I6" s="149"/>
    </row>
    <row r="7" spans="2:12" s="20" customFormat="1" x14ac:dyDescent="0.25">
      <c r="B7" s="255">
        <v>2</v>
      </c>
      <c r="C7" s="248" t="s">
        <v>50</v>
      </c>
      <c r="D7" s="149"/>
      <c r="E7" s="149"/>
      <c r="F7" s="149"/>
      <c r="G7" s="149"/>
      <c r="H7" s="149"/>
      <c r="I7" s="149"/>
    </row>
    <row r="8" spans="2:12" s="20" customFormat="1" x14ac:dyDescent="0.25">
      <c r="B8" s="253">
        <v>3</v>
      </c>
      <c r="C8" s="248" t="s">
        <v>52</v>
      </c>
      <c r="D8" s="149"/>
      <c r="E8" s="149"/>
      <c r="F8" s="149"/>
      <c r="G8" s="149"/>
      <c r="H8" s="149"/>
      <c r="I8" s="149"/>
    </row>
    <row r="9" spans="2:12" s="20" customFormat="1" x14ac:dyDescent="0.25">
      <c r="B9" s="254">
        <v>4</v>
      </c>
      <c r="C9" s="248" t="s">
        <v>59</v>
      </c>
      <c r="D9" s="149"/>
      <c r="E9" s="149"/>
      <c r="F9" s="149"/>
      <c r="G9" s="149"/>
      <c r="H9" s="149"/>
      <c r="I9" s="149"/>
    </row>
    <row r="10" spans="2:12" s="20" customFormat="1" x14ac:dyDescent="0.25">
      <c r="B10" s="257">
        <v>5</v>
      </c>
      <c r="C10" s="248" t="s">
        <v>56</v>
      </c>
      <c r="D10" s="149"/>
      <c r="E10" s="149"/>
      <c r="F10" s="149"/>
      <c r="G10" s="149"/>
      <c r="H10" s="149"/>
      <c r="I10" s="149"/>
    </row>
    <row r="11" spans="2:12" s="20" customFormat="1" x14ac:dyDescent="0.25">
      <c r="B11" s="256">
        <v>6</v>
      </c>
      <c r="C11" s="248" t="s">
        <v>57</v>
      </c>
      <c r="D11" s="149"/>
      <c r="E11" s="149"/>
      <c r="F11" s="149"/>
      <c r="G11" s="149"/>
      <c r="H11" s="149"/>
      <c r="I11" s="149"/>
    </row>
    <row r="12" spans="2:12" s="20" customFormat="1" x14ac:dyDescent="0.25">
      <c r="B12" s="255">
        <v>7</v>
      </c>
      <c r="C12" s="248" t="s">
        <v>58</v>
      </c>
      <c r="D12" s="149"/>
      <c r="E12" s="149"/>
      <c r="F12" s="149"/>
      <c r="G12" s="149"/>
      <c r="H12" s="149"/>
      <c r="I12" s="149"/>
    </row>
    <row r="13" spans="2:12" s="20" customFormat="1" x14ac:dyDescent="0.25">
      <c r="B13" s="253">
        <v>8</v>
      </c>
      <c r="C13" s="248" t="s">
        <v>60</v>
      </c>
      <c r="D13" s="149"/>
      <c r="E13" s="149"/>
      <c r="F13" s="149"/>
      <c r="G13" s="149"/>
      <c r="H13" s="149"/>
      <c r="I13" s="149"/>
    </row>
    <row r="14" spans="2:12" s="20" customFormat="1" x14ac:dyDescent="0.25">
      <c r="B14" s="254">
        <v>9</v>
      </c>
      <c r="C14" s="248" t="s">
        <v>61</v>
      </c>
      <c r="D14"/>
      <c r="E14" s="149"/>
      <c r="F14" s="149"/>
      <c r="G14" s="149"/>
      <c r="H14" s="149"/>
      <c r="I14" s="149"/>
    </row>
    <row r="15" spans="2:12" s="20" customFormat="1" x14ac:dyDescent="0.25">
      <c r="B15" s="257">
        <v>10</v>
      </c>
      <c r="C15" s="248" t="s">
        <v>62</v>
      </c>
      <c r="E15" s="149"/>
      <c r="F15" s="149"/>
      <c r="G15" s="149"/>
      <c r="H15" s="149"/>
      <c r="I15" s="149"/>
    </row>
    <row r="16" spans="2:12" s="20" customFormat="1" x14ac:dyDescent="0.25">
      <c r="B16" s="256">
        <v>11</v>
      </c>
      <c r="C16" s="248" t="s">
        <v>63</v>
      </c>
      <c r="D16"/>
      <c r="E16" s="149"/>
      <c r="F16" s="149"/>
      <c r="G16" s="149"/>
      <c r="H16" s="149"/>
      <c r="I16" s="149"/>
    </row>
    <row r="17" spans="2:12" s="20" customFormat="1" x14ac:dyDescent="0.25">
      <c r="B17" s="255">
        <v>12</v>
      </c>
      <c r="C17" s="248" t="s">
        <v>64</v>
      </c>
      <c r="D17"/>
      <c r="E17" s="149"/>
      <c r="F17" s="149"/>
      <c r="G17" s="149"/>
      <c r="H17" s="149"/>
      <c r="I17" s="149"/>
    </row>
    <row r="18" spans="2:12" s="20" customFormat="1" x14ac:dyDescent="0.25">
      <c r="B18" s="253">
        <v>13</v>
      </c>
      <c r="C18" s="248" t="s">
        <v>65</v>
      </c>
      <c r="D18"/>
      <c r="E18" s="149"/>
      <c r="F18" s="149"/>
      <c r="G18" s="149"/>
      <c r="H18" s="149"/>
      <c r="I18" s="149"/>
    </row>
    <row r="19" spans="2:12" s="20" customFormat="1" x14ac:dyDescent="0.25">
      <c r="B19" s="254">
        <v>14</v>
      </c>
      <c r="C19" s="248" t="s">
        <v>66</v>
      </c>
      <c r="D19" s="149"/>
      <c r="E19" s="149"/>
      <c r="F19" s="149"/>
      <c r="G19" s="149"/>
      <c r="H19" s="149"/>
      <c r="I19" s="149"/>
    </row>
    <row r="20" spans="2:12" s="20" customFormat="1" x14ac:dyDescent="0.25">
      <c r="B20" s="272"/>
      <c r="C20" s="248"/>
      <c r="D20" s="149"/>
      <c r="E20" s="149"/>
      <c r="F20" s="149"/>
      <c r="G20" s="149"/>
      <c r="H20" s="149"/>
      <c r="I20" s="149"/>
    </row>
    <row r="21" spans="2:12" s="20" customFormat="1" x14ac:dyDescent="0.25">
      <c r="B21" s="273" t="s">
        <v>76</v>
      </c>
      <c r="C21" s="274"/>
      <c r="D21" s="275"/>
      <c r="E21" s="275"/>
      <c r="F21" s="275"/>
      <c r="G21" s="149"/>
      <c r="H21" s="149"/>
      <c r="I21" s="149"/>
    </row>
    <row r="22" spans="2:12" s="20" customFormat="1" x14ac:dyDescent="0.25">
      <c r="B22" s="247" t="s">
        <v>26</v>
      </c>
      <c r="C22" s="219" t="s">
        <v>69</v>
      </c>
      <c r="D22" s="149"/>
      <c r="E22" s="149"/>
      <c r="F22" s="149"/>
      <c r="G22" s="149"/>
      <c r="H22" s="149"/>
      <c r="I22" s="149"/>
    </row>
    <row r="23" spans="2:12" s="20" customFormat="1" x14ac:dyDescent="0.25">
      <c r="B23" s="247" t="s">
        <v>26</v>
      </c>
      <c r="C23" s="219" t="s">
        <v>70</v>
      </c>
      <c r="D23" s="149"/>
      <c r="E23" s="149"/>
      <c r="F23" s="149"/>
      <c r="G23" s="149"/>
      <c r="H23" s="149"/>
      <c r="I23" s="149"/>
    </row>
    <row r="24" spans="2:12" s="20" customFormat="1" x14ac:dyDescent="0.25">
      <c r="B24" s="247" t="s">
        <v>26</v>
      </c>
      <c r="C24" s="231" t="s">
        <v>71</v>
      </c>
    </row>
    <row r="25" spans="2:12" s="20" customFormat="1" x14ac:dyDescent="0.25">
      <c r="C25" s="251" t="s">
        <v>75</v>
      </c>
      <c r="D25" s="231" t="s">
        <v>73</v>
      </c>
    </row>
    <row r="26" spans="2:12" s="20" customFormat="1" x14ac:dyDescent="0.25">
      <c r="C26" s="251" t="s">
        <v>75</v>
      </c>
      <c r="D26" s="231" t="s">
        <v>72</v>
      </c>
    </row>
    <row r="27" spans="2:12" s="20" customFormat="1" x14ac:dyDescent="0.25">
      <c r="C27" s="251" t="s">
        <v>75</v>
      </c>
      <c r="D27" s="231" t="s">
        <v>74</v>
      </c>
    </row>
    <row r="28" spans="2:12" s="20" customFormat="1" ht="45" customHeight="1" x14ac:dyDescent="0.25">
      <c r="B28" s="276" t="s">
        <v>26</v>
      </c>
      <c r="C28" s="282" t="s">
        <v>98</v>
      </c>
      <c r="D28" s="282"/>
      <c r="E28" s="282"/>
      <c r="F28" s="282"/>
      <c r="G28" s="282"/>
      <c r="H28" s="282"/>
      <c r="I28" s="282"/>
      <c r="J28" s="282"/>
      <c r="K28" s="282"/>
      <c r="L28" s="282"/>
    </row>
    <row r="29" spans="2:12" s="20" customFormat="1" x14ac:dyDescent="0.25"/>
    <row r="30" spans="2:12" s="20" customFormat="1" x14ac:dyDescent="0.25">
      <c r="B30" s="20" t="s">
        <v>97</v>
      </c>
    </row>
    <row r="31" spans="2:12" s="20" customFormat="1" x14ac:dyDescent="0.25"/>
    <row r="32" spans="2:12" s="20" customFormat="1" x14ac:dyDescent="0.25"/>
    <row r="33" spans="14:15" s="20" customFormat="1" x14ac:dyDescent="0.25"/>
    <row r="34" spans="14:15" s="20" customFormat="1" ht="6.95" customHeight="1" x14ac:dyDescent="0.25"/>
    <row r="35" spans="14:15" s="20" customFormat="1" x14ac:dyDescent="0.25"/>
    <row r="36" spans="14:15" s="20" customFormat="1" x14ac:dyDescent="0.25"/>
    <row r="37" spans="14:15" s="20" customFormat="1" x14ac:dyDescent="0.25"/>
    <row r="38" spans="14:15" s="20" customFormat="1" x14ac:dyDescent="0.25"/>
    <row r="39" spans="14:15" s="20" customFormat="1" x14ac:dyDescent="0.25"/>
    <row r="40" spans="14:15" s="20" customFormat="1" x14ac:dyDescent="0.25"/>
    <row r="41" spans="14:15" s="20" customFormat="1" x14ac:dyDescent="0.25"/>
    <row r="42" spans="14:15" s="20" customFormat="1" ht="6.95" customHeight="1" x14ac:dyDescent="0.25"/>
    <row r="43" spans="14:15" s="20" customFormat="1" x14ac:dyDescent="0.25"/>
    <row r="44" spans="14:15" s="20" customFormat="1" x14ac:dyDescent="0.25"/>
    <row r="45" spans="14:15" s="20" customFormat="1" x14ac:dyDescent="0.25"/>
    <row r="46" spans="14:15" s="20" customFormat="1" x14ac:dyDescent="0.25"/>
    <row r="48" spans="14:15" x14ac:dyDescent="0.25">
      <c r="N48" s="149"/>
      <c r="O48" s="149"/>
    </row>
    <row r="49" spans="10:15" x14ac:dyDescent="0.25">
      <c r="N49" s="149"/>
      <c r="O49" s="149"/>
    </row>
    <row r="50" spans="10:15" x14ac:dyDescent="0.25">
      <c r="N50" s="149"/>
      <c r="O50" s="149"/>
    </row>
    <row r="51" spans="10:15" x14ac:dyDescent="0.25">
      <c r="N51" s="149"/>
      <c r="O51" s="149"/>
    </row>
    <row r="52" spans="10:15" x14ac:dyDescent="0.25">
      <c r="N52" s="149"/>
      <c r="O52" s="149"/>
    </row>
    <row r="53" spans="10:15" x14ac:dyDescent="0.25">
      <c r="N53" s="149"/>
      <c r="O53" s="149"/>
    </row>
    <row r="54" spans="10:15" x14ac:dyDescent="0.25">
      <c r="N54" s="149"/>
      <c r="O54" s="149"/>
    </row>
    <row r="55" spans="10:15" x14ac:dyDescent="0.25">
      <c r="J55" s="149"/>
      <c r="K55" s="149"/>
      <c r="L55" s="149"/>
      <c r="M55" s="149"/>
      <c r="N55" s="149"/>
      <c r="O55" s="149"/>
    </row>
    <row r="56" spans="10:15" x14ac:dyDescent="0.25">
      <c r="J56" s="149"/>
      <c r="K56" s="149"/>
      <c r="L56" s="149"/>
      <c r="M56" s="149"/>
      <c r="N56" s="149"/>
      <c r="O56" s="149"/>
    </row>
    <row r="57" spans="10:15" x14ac:dyDescent="0.25">
      <c r="J57" s="149"/>
      <c r="K57" s="149"/>
      <c r="L57" s="149"/>
      <c r="M57" s="149"/>
      <c r="N57" s="149"/>
      <c r="O57" s="149"/>
    </row>
    <row r="58" spans="10:15" x14ac:dyDescent="0.25">
      <c r="J58" s="149"/>
      <c r="K58" s="149"/>
      <c r="L58" s="149"/>
      <c r="M58" s="149"/>
      <c r="N58" s="149"/>
      <c r="O58" s="149"/>
    </row>
    <row r="59" spans="10:15" x14ac:dyDescent="0.25">
      <c r="J59" s="149"/>
      <c r="K59" s="149"/>
      <c r="L59" s="149"/>
      <c r="M59" s="149"/>
      <c r="N59" s="149"/>
      <c r="O59" s="149"/>
    </row>
    <row r="60" spans="10:15" x14ac:dyDescent="0.25">
      <c r="J60" s="149"/>
      <c r="K60" s="149"/>
      <c r="L60" s="149"/>
      <c r="M60" s="149"/>
      <c r="N60" s="149"/>
      <c r="O60" s="149"/>
    </row>
    <row r="61" spans="10:15" x14ac:dyDescent="0.25">
      <c r="J61" s="149"/>
      <c r="K61" s="149"/>
      <c r="L61" s="149"/>
      <c r="M61" s="149"/>
      <c r="N61" s="149"/>
      <c r="O61" s="149"/>
    </row>
    <row r="62" spans="10:15" x14ac:dyDescent="0.25">
      <c r="J62" s="149"/>
      <c r="K62" s="149"/>
      <c r="L62" s="149"/>
      <c r="M62" s="149"/>
      <c r="N62" s="149"/>
      <c r="O62" s="149"/>
    </row>
    <row r="63" spans="10:15" s="20" customFormat="1" x14ac:dyDescent="0.25">
      <c r="J63" s="149"/>
      <c r="K63" s="149"/>
      <c r="L63" s="149"/>
      <c r="M63" s="149"/>
      <c r="N63" s="149"/>
      <c r="O63" s="149"/>
    </row>
    <row r="64" spans="10:15" x14ac:dyDescent="0.25">
      <c r="J64" s="149"/>
      <c r="K64" s="149"/>
      <c r="L64" s="149"/>
      <c r="M64" s="149"/>
      <c r="N64" s="149"/>
      <c r="O64" s="149"/>
    </row>
    <row r="65" spans="2:15" x14ac:dyDescent="0.25">
      <c r="J65" s="149"/>
      <c r="K65" s="149"/>
      <c r="L65" s="149"/>
      <c r="M65" s="149"/>
      <c r="N65" s="149"/>
      <c r="O65" s="149"/>
    </row>
    <row r="66" spans="2:15" x14ac:dyDescent="0.25">
      <c r="J66" s="149"/>
      <c r="K66" s="149"/>
      <c r="L66" s="149"/>
      <c r="M66" s="149"/>
      <c r="N66" s="149"/>
      <c r="O66" s="149"/>
    </row>
    <row r="67" spans="2:15" x14ac:dyDescent="0.25">
      <c r="J67" s="149"/>
      <c r="K67" s="149"/>
      <c r="L67" s="149"/>
      <c r="M67" s="149"/>
      <c r="N67" s="149"/>
      <c r="O67" s="149"/>
    </row>
    <row r="68" spans="2:15" x14ac:dyDescent="0.25">
      <c r="B68" s="149"/>
      <c r="C68" s="149"/>
      <c r="D68" s="149"/>
      <c r="E68" s="149"/>
      <c r="F68" s="149"/>
      <c r="G68" s="149"/>
      <c r="H68" s="149"/>
      <c r="I68" s="149"/>
      <c r="J68" s="149"/>
      <c r="K68" s="149"/>
      <c r="L68" s="149"/>
      <c r="M68" s="149"/>
      <c r="N68" s="149"/>
      <c r="O68" s="149"/>
    </row>
    <row r="69" spans="2:15" x14ac:dyDescent="0.25">
      <c r="B69" s="149"/>
      <c r="C69" s="149"/>
      <c r="D69" s="149"/>
      <c r="E69" s="149"/>
      <c r="F69" s="149"/>
      <c r="G69" s="149"/>
      <c r="H69" s="149"/>
      <c r="I69" s="149"/>
      <c r="J69" s="149"/>
      <c r="K69" s="149"/>
      <c r="L69" s="149"/>
      <c r="M69" s="149"/>
      <c r="N69" s="149"/>
      <c r="O69" s="149"/>
    </row>
  </sheetData>
  <mergeCells count="1">
    <mergeCell ref="C28:L2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94"/>
  <sheetViews>
    <sheetView workbookViewId="0">
      <selection activeCell="B1" sqref="B1"/>
    </sheetView>
  </sheetViews>
  <sheetFormatPr defaultColWidth="9.140625" defaultRowHeight="15" x14ac:dyDescent="0.25"/>
  <cols>
    <col min="1" max="1" width="10" style="3" customWidth="1"/>
    <col min="2" max="3" width="8.7109375" style="3" customWidth="1"/>
    <col min="4" max="4" width="8.5703125" style="3" bestFit="1" customWidth="1"/>
    <col min="5" max="5" width="8" style="3" customWidth="1"/>
    <col min="6" max="7" width="8.7109375" style="4" customWidth="1"/>
    <col min="8" max="9" width="8" style="4" customWidth="1"/>
    <col min="10" max="13" width="8" style="3" customWidth="1"/>
    <col min="14" max="14" width="1.85546875" style="3" customWidth="1"/>
    <col min="15" max="15" width="85" style="3" customWidth="1"/>
    <col min="16" max="16384" width="9.140625" style="3"/>
  </cols>
  <sheetData>
    <row r="1" spans="1:27" ht="30" customHeight="1" thickBot="1" x14ac:dyDescent="0.35">
      <c r="B1" s="24" t="s">
        <v>19</v>
      </c>
      <c r="C1" s="22"/>
      <c r="D1" s="22"/>
      <c r="E1" s="22"/>
      <c r="F1" s="23"/>
      <c r="G1" s="23"/>
      <c r="H1" s="23"/>
      <c r="I1" s="23"/>
      <c r="J1" s="22"/>
      <c r="K1" s="22"/>
      <c r="L1" s="56"/>
      <c r="M1" s="56"/>
      <c r="O1"/>
      <c r="P1" s="70"/>
      <c r="Q1" s="70"/>
      <c r="R1" s="70"/>
      <c r="S1" s="70"/>
    </row>
    <row r="2" spans="1:27" ht="15" customHeight="1" x14ac:dyDescent="0.25">
      <c r="A2" s="8"/>
      <c r="O2"/>
    </row>
    <row r="3" spans="1:27" x14ac:dyDescent="0.25">
      <c r="A3" s="8" t="s">
        <v>0</v>
      </c>
      <c r="B3" s="9"/>
      <c r="C3" s="9"/>
      <c r="D3" s="28"/>
      <c r="E3" s="9"/>
      <c r="F3" s="10"/>
      <c r="G3" s="292" t="s">
        <v>1</v>
      </c>
      <c r="H3" s="293"/>
      <c r="I3" s="293"/>
      <c r="J3" s="293"/>
      <c r="K3" s="293"/>
      <c r="L3" s="293"/>
      <c r="M3" s="294"/>
      <c r="O3"/>
    </row>
    <row r="4" spans="1:27" ht="30" customHeight="1" x14ac:dyDescent="0.25">
      <c r="A4" s="9"/>
      <c r="B4" s="65" t="s">
        <v>2</v>
      </c>
      <c r="C4" s="68" t="s">
        <v>3</v>
      </c>
      <c r="D4" s="11" t="s">
        <v>16</v>
      </c>
      <c r="E4" s="244" t="s">
        <v>4</v>
      </c>
      <c r="F4" s="11" t="s">
        <v>5</v>
      </c>
      <c r="G4" s="11">
        <v>0</v>
      </c>
      <c r="H4" s="44">
        <v>1</v>
      </c>
      <c r="I4" s="44">
        <v>2</v>
      </c>
      <c r="J4" s="12">
        <v>3</v>
      </c>
      <c r="K4" s="12">
        <v>4</v>
      </c>
      <c r="L4" s="12">
        <v>5</v>
      </c>
      <c r="M4" s="12">
        <v>6</v>
      </c>
      <c r="O4"/>
      <c r="P4" s="20"/>
      <c r="Q4" s="20"/>
      <c r="R4" s="20"/>
      <c r="S4" s="20"/>
      <c r="T4" s="20"/>
      <c r="U4" s="20"/>
      <c r="V4" s="20"/>
      <c r="W4" s="20"/>
      <c r="X4" s="20"/>
      <c r="Y4" s="20"/>
      <c r="Z4" s="20"/>
      <c r="AA4" s="20"/>
    </row>
    <row r="5" spans="1:27" ht="15" customHeight="1" x14ac:dyDescent="0.25">
      <c r="A5" s="84">
        <v>0</v>
      </c>
      <c r="B5" s="85">
        <v>0.29166666666666669</v>
      </c>
      <c r="C5" s="86">
        <v>0.32708333333333334</v>
      </c>
      <c r="D5" s="31">
        <f>+MINUTE(C5-B5)+(60*HOUR(C5-B5))</f>
        <v>51</v>
      </c>
      <c r="E5" s="181"/>
      <c r="F5" s="30">
        <f>+D5</f>
        <v>51</v>
      </c>
      <c r="G5" s="182">
        <f>+F5</f>
        <v>51</v>
      </c>
      <c r="H5" s="87"/>
      <c r="I5" s="87"/>
      <c r="J5" s="88"/>
      <c r="K5" s="88"/>
      <c r="L5" s="88"/>
      <c r="M5" s="88"/>
      <c r="O5"/>
      <c r="P5" s="20"/>
      <c r="Q5" s="20"/>
      <c r="R5" s="20"/>
      <c r="S5" s="20"/>
      <c r="T5" s="20"/>
      <c r="U5" s="20"/>
      <c r="V5" s="20"/>
      <c r="W5" s="20"/>
      <c r="X5" s="20"/>
      <c r="Y5" s="20"/>
      <c r="Z5" s="20"/>
      <c r="AA5" s="20"/>
    </row>
    <row r="6" spans="1:27" ht="14.1" customHeight="1" x14ac:dyDescent="0.25">
      <c r="A6" s="67">
        <v>1</v>
      </c>
      <c r="B6" s="48">
        <v>0.34375</v>
      </c>
      <c r="C6" s="17">
        <v>0.37916666666666665</v>
      </c>
      <c r="D6" s="31">
        <f>+MINUTE(C6-B6)+(60*HOUR(C6-B6))</f>
        <v>51</v>
      </c>
      <c r="E6" s="26">
        <f>+MINUTE(B7-C6)+(60*HOUR(B7-C6))</f>
        <v>4</v>
      </c>
      <c r="F6" s="30">
        <f>+D6+(E14/6)</f>
        <v>60</v>
      </c>
      <c r="G6" s="79"/>
      <c r="H6" s="37">
        <f>+F6</f>
        <v>60</v>
      </c>
      <c r="I6" s="37"/>
      <c r="J6" s="37"/>
      <c r="K6" s="37"/>
      <c r="L6" s="37"/>
      <c r="M6" s="37"/>
      <c r="O6"/>
      <c r="P6" s="20"/>
      <c r="Q6" s="20"/>
      <c r="R6" s="20"/>
      <c r="S6" s="20"/>
      <c r="T6" s="80"/>
      <c r="U6" s="80"/>
    </row>
    <row r="7" spans="1:27" ht="15" customHeight="1" x14ac:dyDescent="0.25">
      <c r="A7" s="67">
        <v>2</v>
      </c>
      <c r="B7" s="48">
        <v>0.38194444444444442</v>
      </c>
      <c r="C7" s="17">
        <v>0.41736111111111113</v>
      </c>
      <c r="D7" s="31">
        <f>+MINUTE(C7-B7)+(60*HOUR(C7-B7))</f>
        <v>51</v>
      </c>
      <c r="E7" s="26">
        <f>+MINUTE(B8-C7)+(60*HOUR(B8-C7))</f>
        <v>4</v>
      </c>
      <c r="F7" s="30">
        <f>+D7+(E14/6)</f>
        <v>60</v>
      </c>
      <c r="G7" s="30"/>
      <c r="H7" s="37"/>
      <c r="I7" s="37">
        <f>+F7</f>
        <v>60</v>
      </c>
      <c r="J7" s="37"/>
      <c r="K7" s="37"/>
      <c r="L7" s="37"/>
      <c r="M7" s="37"/>
      <c r="O7"/>
      <c r="P7" s="20"/>
      <c r="Q7" s="20"/>
      <c r="R7" s="20"/>
      <c r="S7" s="20"/>
      <c r="T7" s="20"/>
    </row>
    <row r="8" spans="1:27" ht="15" customHeight="1" x14ac:dyDescent="0.25">
      <c r="A8" s="67" t="s">
        <v>21</v>
      </c>
      <c r="B8" s="48">
        <v>0.4201388888888889</v>
      </c>
      <c r="C8" s="17">
        <v>0.44097222222222227</v>
      </c>
      <c r="D8" s="31"/>
      <c r="E8" s="26">
        <f>+MINUTE(B9-B8)+(60*HOUR(B9-B8))</f>
        <v>34</v>
      </c>
      <c r="F8" s="30"/>
      <c r="G8" s="30"/>
      <c r="H8" s="37"/>
      <c r="I8" s="37"/>
      <c r="J8" s="37"/>
      <c r="K8" s="37"/>
      <c r="L8" s="37"/>
      <c r="M8" s="37"/>
      <c r="O8"/>
      <c r="P8" s="20"/>
      <c r="Q8" s="20"/>
      <c r="R8" s="20"/>
      <c r="S8" s="20"/>
      <c r="T8" s="20"/>
    </row>
    <row r="9" spans="1:27" s="16" customFormat="1" ht="15" customHeight="1" x14ac:dyDescent="0.25">
      <c r="A9" s="54">
        <v>3</v>
      </c>
      <c r="B9" s="48">
        <v>0.44375000000000003</v>
      </c>
      <c r="C9" s="17">
        <v>0.47916666666666669</v>
      </c>
      <c r="D9" s="31">
        <f>+MINUTE(C9-B9)+(60*HOUR(C9-B9))</f>
        <v>51</v>
      </c>
      <c r="E9" s="26">
        <f>+MINUTE(B10-C9)+(60*HOUR(B10-C9))</f>
        <v>4</v>
      </c>
      <c r="F9" s="30">
        <f>+D9+(E14/6)</f>
        <v>60</v>
      </c>
      <c r="G9" s="30"/>
      <c r="H9" s="21"/>
      <c r="I9" s="21"/>
      <c r="J9" s="21">
        <f>+F9</f>
        <v>60</v>
      </c>
      <c r="K9" s="55"/>
      <c r="L9" s="21"/>
      <c r="M9" s="21"/>
      <c r="O9"/>
      <c r="P9" s="20"/>
      <c r="Q9" s="20"/>
      <c r="R9" s="20"/>
      <c r="S9" s="20"/>
      <c r="T9" s="20"/>
    </row>
    <row r="10" spans="1:27" s="16" customFormat="1" ht="15" customHeight="1" x14ac:dyDescent="0.25">
      <c r="A10" s="54">
        <v>4</v>
      </c>
      <c r="B10" s="48">
        <v>0.48194444444444445</v>
      </c>
      <c r="C10" s="17">
        <v>0.51736111111111105</v>
      </c>
      <c r="D10" s="31">
        <f>+MINUTE(C10-B10)+(60*HOUR(C10-B10))</f>
        <v>51</v>
      </c>
      <c r="E10" s="26">
        <f>+MINUTE(B11-C10)+(60*HOUR(B11-C10))</f>
        <v>0</v>
      </c>
      <c r="F10" s="30">
        <f>+D10+(E14/6)</f>
        <v>60</v>
      </c>
      <c r="G10" s="30"/>
      <c r="H10" s="21"/>
      <c r="I10" s="21"/>
      <c r="J10" s="21"/>
      <c r="K10" s="55">
        <f>+F10</f>
        <v>60</v>
      </c>
      <c r="L10" s="21"/>
      <c r="M10" s="21"/>
      <c r="O10"/>
      <c r="P10" s="20"/>
      <c r="Q10" s="20"/>
      <c r="R10" s="20"/>
      <c r="S10" s="20"/>
      <c r="T10" s="20"/>
    </row>
    <row r="11" spans="1:27" ht="15" customHeight="1" x14ac:dyDescent="0.25">
      <c r="A11" s="13" t="s">
        <v>6</v>
      </c>
      <c r="B11" s="49">
        <v>0.51736111111111105</v>
      </c>
      <c r="C11" s="14">
        <v>0.53819444444444442</v>
      </c>
      <c r="D11" s="81"/>
      <c r="E11" s="82"/>
      <c r="F11" s="30"/>
      <c r="G11" s="30"/>
      <c r="H11" s="21"/>
      <c r="I11" s="21"/>
      <c r="J11" s="21"/>
      <c r="K11" s="55"/>
      <c r="L11" s="21"/>
      <c r="M11" s="21"/>
      <c r="O11"/>
      <c r="P11" s="20"/>
      <c r="Q11" s="20"/>
      <c r="R11" s="20"/>
      <c r="S11" s="20"/>
      <c r="T11" s="20"/>
    </row>
    <row r="12" spans="1:27" ht="15" customHeight="1" x14ac:dyDescent="0.25">
      <c r="A12" s="67">
        <v>5</v>
      </c>
      <c r="B12" s="52">
        <v>0.54097222222222219</v>
      </c>
      <c r="C12" s="53">
        <v>0.57638888888888895</v>
      </c>
      <c r="D12" s="57">
        <f>+MINUTE(C12-B12)+(60*HOUR(C12-B12))</f>
        <v>51</v>
      </c>
      <c r="E12" s="31">
        <f>+MINUTE(B12-C11)+(60*HOUR(B12-C11))</f>
        <v>4</v>
      </c>
      <c r="F12" s="79">
        <f>+D12+(E14/6)</f>
        <v>60</v>
      </c>
      <c r="G12" s="79"/>
      <c r="H12" s="39"/>
      <c r="I12" s="39"/>
      <c r="J12" s="39"/>
      <c r="K12" s="39"/>
      <c r="L12" s="39">
        <f>+F12</f>
        <v>60</v>
      </c>
      <c r="M12" s="39"/>
      <c r="O12"/>
      <c r="P12" s="20"/>
      <c r="Q12" s="20"/>
      <c r="R12" s="20"/>
      <c r="S12" s="20"/>
      <c r="T12" s="20"/>
    </row>
    <row r="13" spans="1:27" ht="15" customHeight="1" x14ac:dyDescent="0.25">
      <c r="A13" s="67">
        <v>6</v>
      </c>
      <c r="B13" s="50">
        <v>0.57916666666666672</v>
      </c>
      <c r="C13" s="35">
        <v>0.61458333333333337</v>
      </c>
      <c r="D13" s="32">
        <f>+MINUTE(C13-B13)+(60*HOUR(C13-B13))</f>
        <v>51</v>
      </c>
      <c r="E13" s="184">
        <f>+MINUTE(B13-C12)+(60*HOUR(B13-C12))</f>
        <v>4</v>
      </c>
      <c r="F13" s="83">
        <f>+D13+(E14/6)</f>
        <v>60</v>
      </c>
      <c r="G13" s="83"/>
      <c r="H13" s="40"/>
      <c r="I13" s="40"/>
      <c r="J13" s="40"/>
      <c r="K13" s="40"/>
      <c r="L13" s="40"/>
      <c r="M13" s="40">
        <f>+F13</f>
        <v>60</v>
      </c>
      <c r="O13"/>
      <c r="P13" s="20"/>
      <c r="Q13" s="20"/>
      <c r="R13" s="20"/>
      <c r="S13" s="20"/>
      <c r="T13" s="20"/>
    </row>
    <row r="14" spans="1:27" ht="14.1" customHeight="1" x14ac:dyDescent="0.25">
      <c r="A14" s="5"/>
      <c r="B14" s="51"/>
      <c r="C14" s="33" t="s">
        <v>17</v>
      </c>
      <c r="D14" s="34">
        <f>SUM(D6:D13)</f>
        <v>306</v>
      </c>
      <c r="E14" s="34">
        <f>SUM(E6:E13)</f>
        <v>54</v>
      </c>
      <c r="F14" s="36">
        <f>SUM(F6:F13)</f>
        <v>360</v>
      </c>
      <c r="G14" s="258">
        <f>+MINUTE(C13-B6)+(60*HOUR(C13-B6))-MINUTE(C11-B11)+(60*HOUR(C11-B11))-F14</f>
        <v>0</v>
      </c>
      <c r="H14" s="261" t="s">
        <v>15</v>
      </c>
      <c r="I14" s="42"/>
      <c r="J14" s="42"/>
      <c r="K14" s="259"/>
      <c r="L14" s="261" t="s">
        <v>15</v>
      </c>
      <c r="M14" s="262">
        <f>SUM(H6:M13)-F14</f>
        <v>0</v>
      </c>
      <c r="O14"/>
      <c r="P14" s="20"/>
      <c r="Q14" s="20"/>
      <c r="R14" s="20"/>
      <c r="S14" s="20"/>
      <c r="T14" s="20"/>
    </row>
    <row r="15" spans="1:27" ht="14.1" customHeight="1" x14ac:dyDescent="0.25">
      <c r="B15" s="25"/>
      <c r="C15" s="25"/>
      <c r="E15" s="18">
        <f>E14/D14</f>
        <v>0.17647058823529413</v>
      </c>
      <c r="F15" s="19" t="s">
        <v>7</v>
      </c>
      <c r="G15" s="19"/>
      <c r="H15" s="19"/>
      <c r="I15" s="19"/>
      <c r="O15"/>
      <c r="P15" s="20"/>
      <c r="Q15" s="20"/>
      <c r="R15" s="20"/>
      <c r="S15" s="20"/>
      <c r="T15" s="20"/>
    </row>
    <row r="16" spans="1:27" ht="14.1" customHeight="1" x14ac:dyDescent="0.25">
      <c r="B16" s="25"/>
      <c r="C16" s="25"/>
      <c r="O16"/>
      <c r="P16" s="20"/>
      <c r="Q16" s="20"/>
      <c r="R16" s="20"/>
      <c r="S16" s="20"/>
      <c r="T16" s="20"/>
    </row>
    <row r="17" spans="1:20" x14ac:dyDescent="0.25">
      <c r="A17" s="8" t="s">
        <v>8</v>
      </c>
      <c r="B17" s="9"/>
      <c r="C17" s="9"/>
      <c r="D17" s="28"/>
      <c r="E17" s="9"/>
      <c r="F17" s="10"/>
      <c r="G17" s="292" t="s">
        <v>1</v>
      </c>
      <c r="H17" s="293"/>
      <c r="I17" s="293"/>
      <c r="J17" s="293"/>
      <c r="K17" s="293"/>
      <c r="L17" s="293"/>
      <c r="M17" s="294"/>
      <c r="O17"/>
      <c r="P17" s="20"/>
      <c r="Q17" s="20"/>
      <c r="R17" s="20"/>
      <c r="S17" s="20"/>
      <c r="T17" s="20"/>
    </row>
    <row r="18" spans="1:20" ht="30" x14ac:dyDescent="0.25">
      <c r="A18" s="9"/>
      <c r="B18" s="65" t="s">
        <v>2</v>
      </c>
      <c r="C18" s="68" t="s">
        <v>3</v>
      </c>
      <c r="D18" s="11" t="s">
        <v>16</v>
      </c>
      <c r="E18" s="244" t="s">
        <v>4</v>
      </c>
      <c r="F18" s="11" t="s">
        <v>5</v>
      </c>
      <c r="G18" s="11">
        <v>0</v>
      </c>
      <c r="H18" s="44">
        <v>1</v>
      </c>
      <c r="I18" s="44">
        <v>2</v>
      </c>
      <c r="J18" s="12">
        <v>3</v>
      </c>
      <c r="K18" s="12">
        <v>4</v>
      </c>
      <c r="L18" s="12">
        <v>5</v>
      </c>
      <c r="M18" s="12">
        <v>6</v>
      </c>
      <c r="O18"/>
      <c r="P18" s="20"/>
      <c r="Q18" s="20"/>
      <c r="R18" s="20"/>
      <c r="S18" s="20"/>
      <c r="T18" s="20"/>
    </row>
    <row r="19" spans="1:20" x14ac:dyDescent="0.25">
      <c r="A19" s="84">
        <v>0</v>
      </c>
      <c r="B19" s="85">
        <v>0.29166666666666669</v>
      </c>
      <c r="C19" s="86">
        <v>0.32708333333333334</v>
      </c>
      <c r="D19" s="31">
        <f>+MINUTE(C19-B19)+(60*HOUR(C19-B19))</f>
        <v>51</v>
      </c>
      <c r="E19" s="181"/>
      <c r="F19" s="30">
        <f>+D19</f>
        <v>51</v>
      </c>
      <c r="G19" s="182">
        <f>+F19</f>
        <v>51</v>
      </c>
      <c r="H19" s="87"/>
      <c r="I19" s="87"/>
      <c r="J19" s="88"/>
      <c r="K19" s="88"/>
      <c r="L19" s="88"/>
      <c r="M19" s="88"/>
      <c r="O19"/>
      <c r="P19" s="20"/>
      <c r="Q19" s="20"/>
      <c r="R19" s="20"/>
      <c r="S19" s="20"/>
      <c r="T19" s="20"/>
    </row>
    <row r="20" spans="1:20" x14ac:dyDescent="0.25">
      <c r="A20" s="67">
        <v>1</v>
      </c>
      <c r="B20" s="48">
        <v>0.34375</v>
      </c>
      <c r="C20" s="17">
        <v>0.37916666666666665</v>
      </c>
      <c r="D20" s="31">
        <f>+MINUTE(C20-B20)+(60*HOUR(C20-B20))</f>
        <v>51</v>
      </c>
      <c r="E20" s="26">
        <f>+MINUTE(B21-C20)+(60*HOUR(B21-C20))</f>
        <v>4</v>
      </c>
      <c r="F20" s="30">
        <f>+D20+(E28/6)</f>
        <v>60</v>
      </c>
      <c r="G20" s="79"/>
      <c r="H20" s="37">
        <f>+F20</f>
        <v>60</v>
      </c>
      <c r="I20" s="37"/>
      <c r="J20" s="37"/>
      <c r="K20" s="37"/>
      <c r="L20" s="37"/>
      <c r="M20" s="37"/>
      <c r="O20"/>
      <c r="P20" s="20"/>
      <c r="Q20" s="20"/>
      <c r="R20" s="20"/>
      <c r="S20" s="20"/>
      <c r="T20" s="20"/>
    </row>
    <row r="21" spans="1:20" ht="14.1" customHeight="1" x14ac:dyDescent="0.25">
      <c r="A21" s="67">
        <v>2</v>
      </c>
      <c r="B21" s="48">
        <v>0.38194444444444442</v>
      </c>
      <c r="C21" s="17">
        <v>0.41736111111111113</v>
      </c>
      <c r="D21" s="31">
        <f>+MINUTE(C21-B21)+(60*HOUR(C21-B21))</f>
        <v>51</v>
      </c>
      <c r="E21" s="26">
        <f>+MINUTE(B22-C21)+(60*HOUR(B22-C21))</f>
        <v>4</v>
      </c>
      <c r="F21" s="30">
        <f>+D21+(E28/6)</f>
        <v>60</v>
      </c>
      <c r="G21" s="30"/>
      <c r="H21" s="37"/>
      <c r="I21" s="37">
        <f>+F21</f>
        <v>60</v>
      </c>
      <c r="J21" s="37"/>
      <c r="K21" s="37"/>
      <c r="L21" s="37"/>
      <c r="M21" s="37"/>
      <c r="O21"/>
    </row>
    <row r="22" spans="1:20" ht="14.1" customHeight="1" x14ac:dyDescent="0.25">
      <c r="A22" s="67" t="s">
        <v>21</v>
      </c>
      <c r="B22" s="48">
        <v>0.4201388888888889</v>
      </c>
      <c r="C22" s="17">
        <v>0.44097222222222227</v>
      </c>
      <c r="D22" s="31"/>
      <c r="E22" s="26">
        <f>+MINUTE(B23-B22)+(60*HOUR(B23-B22))</f>
        <v>34</v>
      </c>
      <c r="F22" s="30"/>
      <c r="G22" s="30"/>
      <c r="H22" s="37"/>
      <c r="I22" s="37"/>
      <c r="J22" s="37"/>
      <c r="K22" s="37"/>
      <c r="L22" s="37"/>
      <c r="M22" s="37"/>
    </row>
    <row r="23" spans="1:20" ht="14.1" customHeight="1" x14ac:dyDescent="0.25">
      <c r="A23" s="54">
        <v>3</v>
      </c>
      <c r="B23" s="48">
        <v>0.44375000000000003</v>
      </c>
      <c r="C23" s="17">
        <v>0.47916666666666669</v>
      </c>
      <c r="D23" s="31">
        <f>+MINUTE(C23-B23)+(60*HOUR(C23-B23))</f>
        <v>51</v>
      </c>
      <c r="E23" s="26">
        <f>+MINUTE(B24-C23)+(60*HOUR(B24-C23))</f>
        <v>4</v>
      </c>
      <c r="F23" s="30">
        <f>+D23+(E28/6)</f>
        <v>60</v>
      </c>
      <c r="G23" s="30"/>
      <c r="H23" s="21"/>
      <c r="I23" s="21"/>
      <c r="J23" s="21">
        <f>+F23</f>
        <v>60</v>
      </c>
      <c r="K23" s="55"/>
      <c r="L23" s="21"/>
      <c r="M23" s="21"/>
    </row>
    <row r="24" spans="1:20" ht="14.1" customHeight="1" x14ac:dyDescent="0.25">
      <c r="A24" s="54">
        <v>4</v>
      </c>
      <c r="B24" s="48">
        <v>0.48194444444444445</v>
      </c>
      <c r="C24" s="17">
        <v>0.51736111111111105</v>
      </c>
      <c r="D24" s="31">
        <f>+MINUTE(C24-B24)+(60*HOUR(C24-B24))</f>
        <v>51</v>
      </c>
      <c r="E24" s="26">
        <f>+MINUTE(B25-C24)+(60*HOUR(B25-C24))</f>
        <v>0</v>
      </c>
      <c r="F24" s="30">
        <f>+D24+(E28/6)</f>
        <v>60</v>
      </c>
      <c r="G24" s="30"/>
      <c r="H24" s="21"/>
      <c r="I24" s="21"/>
      <c r="J24" s="21"/>
      <c r="K24" s="55">
        <f>+F24</f>
        <v>60</v>
      </c>
      <c r="L24" s="21"/>
      <c r="M24" s="21"/>
      <c r="N24" s="42"/>
    </row>
    <row r="25" spans="1:20" ht="14.1" customHeight="1" x14ac:dyDescent="0.25">
      <c r="A25" s="13" t="s">
        <v>6</v>
      </c>
      <c r="B25" s="49">
        <v>0.51736111111111105</v>
      </c>
      <c r="C25" s="14">
        <v>0.53819444444444442</v>
      </c>
      <c r="D25" s="81"/>
      <c r="E25" s="82"/>
      <c r="F25" s="30"/>
      <c r="G25" s="30"/>
      <c r="H25" s="21"/>
      <c r="I25" s="21"/>
      <c r="J25" s="21"/>
      <c r="K25" s="55"/>
      <c r="L25" s="21"/>
      <c r="M25" s="21"/>
    </row>
    <row r="26" spans="1:20" ht="14.1" customHeight="1" x14ac:dyDescent="0.25">
      <c r="A26" s="67">
        <v>5</v>
      </c>
      <c r="B26" s="52">
        <v>0.54097222222222219</v>
      </c>
      <c r="C26" s="53">
        <v>0.57638888888888895</v>
      </c>
      <c r="D26" s="57">
        <f>+MINUTE(C26-B26)+(60*HOUR(C26-B26))</f>
        <v>51</v>
      </c>
      <c r="E26" s="31">
        <f>+MINUTE(B26-C25)+(60*HOUR(B26-C25))</f>
        <v>4</v>
      </c>
      <c r="F26" s="79">
        <f>+D26+(E28/6)</f>
        <v>60</v>
      </c>
      <c r="G26" s="79"/>
      <c r="H26" s="39"/>
      <c r="I26" s="39"/>
      <c r="J26" s="39"/>
      <c r="K26" s="39"/>
      <c r="L26" s="39">
        <f>+F26</f>
        <v>60</v>
      </c>
      <c r="M26" s="39"/>
    </row>
    <row r="27" spans="1:20" ht="14.1" customHeight="1" x14ac:dyDescent="0.25">
      <c r="A27" s="67">
        <v>6</v>
      </c>
      <c r="B27" s="50">
        <v>0.57916666666666672</v>
      </c>
      <c r="C27" s="35">
        <v>0.61458333333333337</v>
      </c>
      <c r="D27" s="32">
        <f>+MINUTE(C27-B27)+(60*HOUR(C27-B27))</f>
        <v>51</v>
      </c>
      <c r="E27" s="184">
        <f>+MINUTE(B27-C26)+(60*HOUR(B27-C26))</f>
        <v>4</v>
      </c>
      <c r="F27" s="83">
        <f>+D27+(E28/6)</f>
        <v>60</v>
      </c>
      <c r="G27" s="83"/>
      <c r="H27" s="40"/>
      <c r="I27" s="40"/>
      <c r="J27" s="40"/>
      <c r="K27" s="40"/>
      <c r="L27" s="40"/>
      <c r="M27" s="40">
        <f>+F27</f>
        <v>60</v>
      </c>
    </row>
    <row r="28" spans="1:20" ht="14.1" customHeight="1" x14ac:dyDescent="0.25">
      <c r="A28" s="5"/>
      <c r="B28" s="51"/>
      <c r="C28" s="33" t="s">
        <v>17</v>
      </c>
      <c r="D28" s="34">
        <f>SUM(D20:D27)</f>
        <v>306</v>
      </c>
      <c r="E28" s="34">
        <f>SUM(E20:E27)</f>
        <v>54</v>
      </c>
      <c r="F28" s="36">
        <f>SUM(F20:F27)</f>
        <v>360</v>
      </c>
      <c r="G28" s="258">
        <f>+MINUTE(C27-B20)+(60*HOUR(C27-B20))-MINUTE(C25-B25)+(60*HOUR(C25-B25))-F28</f>
        <v>0</v>
      </c>
      <c r="H28" s="261" t="s">
        <v>15</v>
      </c>
      <c r="I28" s="42"/>
      <c r="J28" s="42"/>
      <c r="K28" s="259"/>
      <c r="L28" s="261" t="s">
        <v>15</v>
      </c>
      <c r="M28" s="262">
        <f>SUM(H20:M27)-F28</f>
        <v>0</v>
      </c>
      <c r="N28" s="42"/>
    </row>
    <row r="29" spans="1:20" ht="14.1" customHeight="1" x14ac:dyDescent="0.25">
      <c r="B29" s="25"/>
      <c r="C29" s="25"/>
      <c r="E29" s="18">
        <f>E28/D28</f>
        <v>0.17647058823529413</v>
      </c>
      <c r="F29" s="19" t="s">
        <v>7</v>
      </c>
      <c r="G29" s="19"/>
      <c r="H29" s="19"/>
      <c r="I29" s="19"/>
    </row>
    <row r="30" spans="1:20" x14ac:dyDescent="0.25">
      <c r="B30" s="25"/>
      <c r="C30" s="25"/>
      <c r="F30" s="3"/>
      <c r="G30" s="3"/>
      <c r="H30" s="3"/>
      <c r="I30" s="3"/>
    </row>
    <row r="31" spans="1:20" x14ac:dyDescent="0.25">
      <c r="A31" s="8" t="s">
        <v>9</v>
      </c>
      <c r="B31" s="9"/>
      <c r="C31" s="9"/>
      <c r="D31" s="28"/>
      <c r="E31" s="9"/>
      <c r="F31" s="10"/>
      <c r="G31" s="292" t="s">
        <v>1</v>
      </c>
      <c r="H31" s="293"/>
      <c r="I31" s="293"/>
      <c r="J31" s="293"/>
      <c r="K31" s="293"/>
      <c r="L31" s="293"/>
      <c r="M31" s="294"/>
    </row>
    <row r="32" spans="1:20" ht="30" x14ac:dyDescent="0.25">
      <c r="A32" s="9"/>
      <c r="B32" s="65" t="s">
        <v>2</v>
      </c>
      <c r="C32" s="68" t="s">
        <v>3</v>
      </c>
      <c r="D32" s="11" t="s">
        <v>16</v>
      </c>
      <c r="E32" s="244" t="s">
        <v>4</v>
      </c>
      <c r="F32" s="11" t="s">
        <v>5</v>
      </c>
      <c r="G32" s="11">
        <v>0</v>
      </c>
      <c r="H32" s="44">
        <v>1</v>
      </c>
      <c r="I32" s="44">
        <v>2</v>
      </c>
      <c r="J32" s="12">
        <v>3</v>
      </c>
      <c r="K32" s="12">
        <v>4</v>
      </c>
      <c r="L32" s="12">
        <v>5</v>
      </c>
      <c r="M32" s="12">
        <v>6</v>
      </c>
    </row>
    <row r="33" spans="1:14" x14ac:dyDescent="0.25">
      <c r="A33" s="84">
        <v>0</v>
      </c>
      <c r="B33" s="85">
        <v>0.29166666666666669</v>
      </c>
      <c r="C33" s="86">
        <v>0.32708333333333334</v>
      </c>
      <c r="D33" s="31">
        <f>+MINUTE(C33-B33)+(60*HOUR(C33-B33))</f>
        <v>51</v>
      </c>
      <c r="E33" s="181"/>
      <c r="F33" s="30">
        <f>+D33</f>
        <v>51</v>
      </c>
      <c r="G33" s="182">
        <f>+F33</f>
        <v>51</v>
      </c>
      <c r="H33" s="87"/>
      <c r="I33" s="87"/>
      <c r="J33" s="88"/>
      <c r="K33" s="88"/>
      <c r="L33" s="88"/>
      <c r="M33" s="88"/>
    </row>
    <row r="34" spans="1:14" ht="14.1" customHeight="1" x14ac:dyDescent="0.25">
      <c r="A34" s="67">
        <v>1</v>
      </c>
      <c r="B34" s="48">
        <v>0.34375</v>
      </c>
      <c r="C34" s="17">
        <v>0.37916666666666665</v>
      </c>
      <c r="D34" s="31">
        <f>+MINUTE(C34-B34)+(60*HOUR(C34-B34))</f>
        <v>51</v>
      </c>
      <c r="E34" s="26">
        <f>+MINUTE(B35-C34)+(60*HOUR(B35-C34))</f>
        <v>4</v>
      </c>
      <c r="F34" s="30">
        <f>+D34+(E42/6)</f>
        <v>60</v>
      </c>
      <c r="G34" s="79"/>
      <c r="H34" s="37">
        <f>+F34</f>
        <v>60</v>
      </c>
      <c r="I34" s="37"/>
      <c r="J34" s="37"/>
      <c r="K34" s="37"/>
      <c r="L34" s="37"/>
      <c r="M34" s="37"/>
    </row>
    <row r="35" spans="1:14" ht="14.1" customHeight="1" x14ac:dyDescent="0.25">
      <c r="A35" s="67">
        <v>2</v>
      </c>
      <c r="B35" s="48">
        <v>0.38194444444444442</v>
      </c>
      <c r="C35" s="17">
        <v>0.41736111111111113</v>
      </c>
      <c r="D35" s="31">
        <f>+MINUTE(C35-B35)+(60*HOUR(C35-B35))</f>
        <v>51</v>
      </c>
      <c r="E35" s="26">
        <f>+MINUTE(B36-C35)+(60*HOUR(B36-C35))</f>
        <v>4</v>
      </c>
      <c r="F35" s="30">
        <f>+D35+(E42/6)</f>
        <v>60</v>
      </c>
      <c r="G35" s="30"/>
      <c r="H35" s="37"/>
      <c r="I35" s="37">
        <f>+F35</f>
        <v>60</v>
      </c>
      <c r="J35" s="37"/>
      <c r="K35" s="37"/>
      <c r="L35" s="37"/>
      <c r="M35" s="37"/>
    </row>
    <row r="36" spans="1:14" ht="14.1" customHeight="1" x14ac:dyDescent="0.25">
      <c r="A36" s="67" t="s">
        <v>21</v>
      </c>
      <c r="B36" s="48">
        <v>0.4201388888888889</v>
      </c>
      <c r="C36" s="17">
        <v>0.44097222222222227</v>
      </c>
      <c r="D36" s="31"/>
      <c r="E36" s="26">
        <f>+MINUTE(B37-B36)+(60*HOUR(B37-B36))</f>
        <v>34</v>
      </c>
      <c r="F36" s="30"/>
      <c r="G36" s="30"/>
      <c r="H36" s="37"/>
      <c r="I36" s="37"/>
      <c r="J36" s="37"/>
      <c r="K36" s="37"/>
      <c r="L36" s="37"/>
      <c r="M36" s="37"/>
    </row>
    <row r="37" spans="1:14" ht="14.1" customHeight="1" x14ac:dyDescent="0.25">
      <c r="A37" s="54">
        <v>3</v>
      </c>
      <c r="B37" s="48">
        <v>0.44375000000000003</v>
      </c>
      <c r="C37" s="17">
        <v>0.47916666666666669</v>
      </c>
      <c r="D37" s="31">
        <f>+MINUTE(C37-B37)+(60*HOUR(C37-B37))</f>
        <v>51</v>
      </c>
      <c r="E37" s="26">
        <f>+MINUTE(B38-C37)+(60*HOUR(B38-C37))</f>
        <v>4</v>
      </c>
      <c r="F37" s="30">
        <f>+D37+(E42/6)</f>
        <v>60</v>
      </c>
      <c r="G37" s="30"/>
      <c r="H37" s="21"/>
      <c r="I37" s="21"/>
      <c r="J37" s="21">
        <f>+F37</f>
        <v>60</v>
      </c>
      <c r="K37" s="55"/>
      <c r="L37" s="21"/>
      <c r="M37" s="21"/>
      <c r="N37" s="16"/>
    </row>
    <row r="38" spans="1:14" ht="14.1" customHeight="1" x14ac:dyDescent="0.25">
      <c r="A38" s="54">
        <v>4</v>
      </c>
      <c r="B38" s="48">
        <v>0.48194444444444445</v>
      </c>
      <c r="C38" s="17">
        <v>0.51736111111111105</v>
      </c>
      <c r="D38" s="31">
        <f>+MINUTE(C38-B38)+(60*HOUR(C38-B38))</f>
        <v>51</v>
      </c>
      <c r="E38" s="26">
        <f>+MINUTE(B39-C38)+(60*HOUR(B39-C38))</f>
        <v>0</v>
      </c>
      <c r="F38" s="30">
        <f>+D38+(E42/6)</f>
        <v>60</v>
      </c>
      <c r="G38" s="30"/>
      <c r="H38" s="21"/>
      <c r="I38" s="21"/>
      <c r="J38" s="21"/>
      <c r="K38" s="55">
        <f>+F38</f>
        <v>60</v>
      </c>
      <c r="L38" s="21"/>
      <c r="M38" s="21"/>
      <c r="N38" s="16"/>
    </row>
    <row r="39" spans="1:14" ht="14.1" customHeight="1" x14ac:dyDescent="0.25">
      <c r="A39" s="13" t="s">
        <v>6</v>
      </c>
      <c r="B39" s="49">
        <v>0.51736111111111105</v>
      </c>
      <c r="C39" s="14">
        <v>0.53819444444444442</v>
      </c>
      <c r="D39" s="81"/>
      <c r="E39" s="82"/>
      <c r="F39" s="30"/>
      <c r="G39" s="30"/>
      <c r="H39" s="21"/>
      <c r="I39" s="21"/>
      <c r="J39" s="21"/>
      <c r="K39" s="55"/>
      <c r="L39" s="21"/>
      <c r="M39" s="21"/>
    </row>
    <row r="40" spans="1:14" ht="14.1" customHeight="1" x14ac:dyDescent="0.25">
      <c r="A40" s="67">
        <v>5</v>
      </c>
      <c r="B40" s="52">
        <v>0.54097222222222219</v>
      </c>
      <c r="C40" s="53">
        <v>0.57638888888888895</v>
      </c>
      <c r="D40" s="57">
        <f>+MINUTE(C40-B40)+(60*HOUR(C40-B40))</f>
        <v>51</v>
      </c>
      <c r="E40" s="31">
        <f>+MINUTE(B40-C39)+(60*HOUR(B40-C39))</f>
        <v>4</v>
      </c>
      <c r="F40" s="79">
        <f>+D40+(E42/6)</f>
        <v>60</v>
      </c>
      <c r="G40" s="79"/>
      <c r="H40" s="39"/>
      <c r="I40" s="39"/>
      <c r="J40" s="39"/>
      <c r="K40" s="39"/>
      <c r="L40" s="39">
        <f>+F40</f>
        <v>60</v>
      </c>
      <c r="M40" s="39"/>
    </row>
    <row r="41" spans="1:14" x14ac:dyDescent="0.25">
      <c r="A41" s="67">
        <v>6</v>
      </c>
      <c r="B41" s="50">
        <v>0.57916666666666672</v>
      </c>
      <c r="C41" s="35">
        <v>0.61458333333333337</v>
      </c>
      <c r="D41" s="32">
        <f>+MINUTE(C41-B41)+(60*HOUR(C41-B41))</f>
        <v>51</v>
      </c>
      <c r="E41" s="184">
        <f>+MINUTE(B41-C40)+(60*HOUR(B41-C40))</f>
        <v>4</v>
      </c>
      <c r="F41" s="83">
        <f>+D41+(E42/6)</f>
        <v>60</v>
      </c>
      <c r="G41" s="83"/>
      <c r="H41" s="40"/>
      <c r="I41" s="40"/>
      <c r="J41" s="40"/>
      <c r="K41" s="40"/>
      <c r="L41" s="40"/>
      <c r="M41" s="40">
        <f>+F41</f>
        <v>60</v>
      </c>
    </row>
    <row r="42" spans="1:14" x14ac:dyDescent="0.25">
      <c r="A42" s="5"/>
      <c r="B42" s="51"/>
      <c r="C42" s="33" t="s">
        <v>17</v>
      </c>
      <c r="D42" s="34">
        <f>SUM(D34:D41)</f>
        <v>306</v>
      </c>
      <c r="E42" s="34">
        <f>SUM(E34:E41)</f>
        <v>54</v>
      </c>
      <c r="F42" s="36">
        <f>SUM(F34:F41)</f>
        <v>360</v>
      </c>
      <c r="G42" s="258">
        <f>+MINUTE(C41-B34)+(60*HOUR(C41-B34))-MINUTE(C39-B39)+(60*HOUR(C39-B39))-F42</f>
        <v>0</v>
      </c>
      <c r="H42" s="261" t="s">
        <v>15</v>
      </c>
      <c r="I42" s="42"/>
      <c r="J42" s="42"/>
      <c r="K42" s="259"/>
      <c r="L42" s="261" t="s">
        <v>15</v>
      </c>
      <c r="M42" s="262">
        <f>SUM(H34:M41)-F42</f>
        <v>0</v>
      </c>
    </row>
    <row r="43" spans="1:14" x14ac:dyDescent="0.25">
      <c r="B43" s="25"/>
      <c r="C43" s="25"/>
      <c r="E43" s="18">
        <f>E42/D42</f>
        <v>0.17647058823529413</v>
      </c>
      <c r="F43" s="19" t="s">
        <v>7</v>
      </c>
      <c r="G43" s="19"/>
      <c r="H43" s="19"/>
      <c r="I43" s="19"/>
    </row>
    <row r="44" spans="1:14" x14ac:dyDescent="0.25">
      <c r="B44" s="25"/>
      <c r="C44" s="25"/>
      <c r="E44" s="18"/>
      <c r="F44" s="19"/>
      <c r="G44" s="19"/>
      <c r="H44" s="19"/>
      <c r="I44" s="19"/>
    </row>
    <row r="45" spans="1:14" x14ac:dyDescent="0.25">
      <c r="A45" s="8" t="s">
        <v>10</v>
      </c>
      <c r="B45" s="9"/>
      <c r="C45" s="9"/>
      <c r="D45" s="28"/>
      <c r="E45" s="9"/>
      <c r="F45" s="10"/>
      <c r="G45" s="292" t="s">
        <v>1</v>
      </c>
      <c r="H45" s="293"/>
      <c r="I45" s="293"/>
      <c r="J45" s="293"/>
      <c r="K45" s="293"/>
      <c r="L45" s="293"/>
      <c r="M45" s="294"/>
    </row>
    <row r="46" spans="1:14" ht="30" x14ac:dyDescent="0.25">
      <c r="A46" s="9"/>
      <c r="B46" s="65" t="s">
        <v>2</v>
      </c>
      <c r="C46" s="68" t="s">
        <v>3</v>
      </c>
      <c r="D46" s="11" t="s">
        <v>16</v>
      </c>
      <c r="E46" s="244" t="s">
        <v>4</v>
      </c>
      <c r="F46" s="11" t="s">
        <v>5</v>
      </c>
      <c r="G46" s="11">
        <v>0</v>
      </c>
      <c r="H46" s="44">
        <v>1</v>
      </c>
      <c r="I46" s="44">
        <v>2</v>
      </c>
      <c r="J46" s="12">
        <v>3</v>
      </c>
      <c r="K46" s="12">
        <v>4</v>
      </c>
      <c r="L46" s="12">
        <v>5</v>
      </c>
      <c r="M46" s="12">
        <v>6</v>
      </c>
    </row>
    <row r="47" spans="1:14" x14ac:dyDescent="0.25">
      <c r="A47" s="84">
        <v>0</v>
      </c>
      <c r="B47" s="85">
        <v>0.29166666666666669</v>
      </c>
      <c r="C47" s="86">
        <v>0.32708333333333334</v>
      </c>
      <c r="D47" s="31">
        <f>+MINUTE(C47-B47)+(60*HOUR(C47-B47))</f>
        <v>51</v>
      </c>
      <c r="E47" s="181"/>
      <c r="F47" s="30">
        <f>+D47</f>
        <v>51</v>
      </c>
      <c r="G47" s="182">
        <f>+F47</f>
        <v>51</v>
      </c>
      <c r="H47" s="87"/>
      <c r="I47" s="87"/>
      <c r="J47" s="88"/>
      <c r="K47" s="88"/>
      <c r="L47" s="88"/>
      <c r="M47" s="88"/>
    </row>
    <row r="48" spans="1:14" x14ac:dyDescent="0.25">
      <c r="A48" s="67">
        <v>1</v>
      </c>
      <c r="B48" s="48">
        <v>0.34375</v>
      </c>
      <c r="C48" s="17">
        <v>0.37916666666666665</v>
      </c>
      <c r="D48" s="31">
        <f>+MINUTE(C48-B48)+(60*HOUR(C48-B48))</f>
        <v>51</v>
      </c>
      <c r="E48" s="26">
        <f>+MINUTE(B49-C48)+(60*HOUR(B49-C48))</f>
        <v>4</v>
      </c>
      <c r="F48" s="30">
        <f>+D48+(E56/6)</f>
        <v>60</v>
      </c>
      <c r="G48" s="79"/>
      <c r="H48" s="37">
        <f>+F48</f>
        <v>60</v>
      </c>
      <c r="I48" s="37"/>
      <c r="J48" s="37"/>
      <c r="K48" s="37"/>
      <c r="L48" s="37"/>
      <c r="M48" s="37"/>
    </row>
    <row r="49" spans="1:14" x14ac:dyDescent="0.25">
      <c r="A49" s="67">
        <v>2</v>
      </c>
      <c r="B49" s="48">
        <v>0.38194444444444442</v>
      </c>
      <c r="C49" s="17">
        <v>0.41736111111111113</v>
      </c>
      <c r="D49" s="31">
        <f>+MINUTE(C49-B49)+(60*HOUR(C49-B49))</f>
        <v>51</v>
      </c>
      <c r="E49" s="26">
        <f>+MINUTE(B50-C49)+(60*HOUR(B50-C49))</f>
        <v>4</v>
      </c>
      <c r="F49" s="30">
        <f>+D49+(E56/6)</f>
        <v>60</v>
      </c>
      <c r="G49" s="30"/>
      <c r="H49" s="37"/>
      <c r="I49" s="37">
        <f>+F49</f>
        <v>60</v>
      </c>
      <c r="J49" s="37"/>
      <c r="K49" s="37"/>
      <c r="L49" s="37"/>
      <c r="M49" s="37"/>
    </row>
    <row r="50" spans="1:14" x14ac:dyDescent="0.25">
      <c r="A50" s="67" t="s">
        <v>21</v>
      </c>
      <c r="B50" s="48">
        <v>0.4201388888888889</v>
      </c>
      <c r="C50" s="17">
        <v>0.44097222222222227</v>
      </c>
      <c r="D50" s="31"/>
      <c r="E50" s="26">
        <f>+MINUTE(B51-B50)+(60*HOUR(B51-B50))</f>
        <v>34</v>
      </c>
      <c r="F50" s="30"/>
      <c r="G50" s="30"/>
      <c r="H50" s="37"/>
      <c r="I50" s="37"/>
      <c r="J50" s="37"/>
      <c r="K50" s="37"/>
      <c r="L50" s="37"/>
      <c r="M50" s="37"/>
    </row>
    <row r="51" spans="1:14" x14ac:dyDescent="0.25">
      <c r="A51" s="54">
        <v>3</v>
      </c>
      <c r="B51" s="48">
        <v>0.44375000000000003</v>
      </c>
      <c r="C51" s="17">
        <v>0.47916666666666669</v>
      </c>
      <c r="D51" s="31">
        <f>+MINUTE(C51-B51)+(60*HOUR(C51-B51))</f>
        <v>51</v>
      </c>
      <c r="E51" s="26">
        <f>+MINUTE(B52-C51)+(60*HOUR(B52-C51))</f>
        <v>4</v>
      </c>
      <c r="F51" s="30">
        <f>+D51+(E56/6)</f>
        <v>60</v>
      </c>
      <c r="G51" s="30"/>
      <c r="H51" s="21"/>
      <c r="I51" s="21"/>
      <c r="J51" s="21">
        <f>+F51</f>
        <v>60</v>
      </c>
      <c r="K51" s="55"/>
      <c r="L51" s="21"/>
      <c r="M51" s="21"/>
    </row>
    <row r="52" spans="1:14" x14ac:dyDescent="0.25">
      <c r="A52" s="54">
        <v>4</v>
      </c>
      <c r="B52" s="48">
        <v>0.48194444444444445</v>
      </c>
      <c r="C52" s="17">
        <v>0.51736111111111105</v>
      </c>
      <c r="D52" s="31">
        <f>+MINUTE(C52-B52)+(60*HOUR(C52-B52))</f>
        <v>51</v>
      </c>
      <c r="E52" s="26">
        <f>+MINUTE(B53-C52)+(60*HOUR(B53-C52))</f>
        <v>0</v>
      </c>
      <c r="F52" s="30">
        <f>+D52+(E56/6)</f>
        <v>60</v>
      </c>
      <c r="G52" s="30"/>
      <c r="H52" s="21"/>
      <c r="I52" s="21"/>
      <c r="J52" s="21"/>
      <c r="K52" s="55">
        <f>+F52</f>
        <v>60</v>
      </c>
      <c r="L52" s="21"/>
      <c r="M52" s="21"/>
    </row>
    <row r="53" spans="1:14" x14ac:dyDescent="0.25">
      <c r="A53" s="13" t="s">
        <v>6</v>
      </c>
      <c r="B53" s="49">
        <v>0.51736111111111105</v>
      </c>
      <c r="C53" s="14">
        <v>0.53819444444444442</v>
      </c>
      <c r="D53" s="81"/>
      <c r="E53" s="82"/>
      <c r="F53" s="30"/>
      <c r="G53" s="30"/>
      <c r="H53" s="21"/>
      <c r="I53" s="21"/>
      <c r="J53" s="21"/>
      <c r="K53" s="55"/>
      <c r="L53" s="21"/>
      <c r="M53" s="21"/>
    </row>
    <row r="54" spans="1:14" x14ac:dyDescent="0.25">
      <c r="A54" s="67">
        <v>5</v>
      </c>
      <c r="B54" s="52">
        <v>0.54097222222222219</v>
      </c>
      <c r="C54" s="53">
        <v>0.57638888888888895</v>
      </c>
      <c r="D54" s="57">
        <f>+MINUTE(C54-B54)+(60*HOUR(C54-B54))</f>
        <v>51</v>
      </c>
      <c r="E54" s="31">
        <f>+MINUTE(B54-C53)+(60*HOUR(B54-C53))</f>
        <v>4</v>
      </c>
      <c r="F54" s="79">
        <f>+D54+(E56/6)</f>
        <v>60</v>
      </c>
      <c r="G54" s="79"/>
      <c r="H54" s="39"/>
      <c r="I54" s="39"/>
      <c r="J54" s="39"/>
      <c r="K54" s="39"/>
      <c r="L54" s="39">
        <f>+F54</f>
        <v>60</v>
      </c>
      <c r="M54" s="39"/>
      <c r="N54" s="42"/>
    </row>
    <row r="55" spans="1:14" x14ac:dyDescent="0.25">
      <c r="A55" s="67">
        <v>6</v>
      </c>
      <c r="B55" s="50">
        <v>0.57916666666666672</v>
      </c>
      <c r="C55" s="35">
        <v>0.61458333333333337</v>
      </c>
      <c r="D55" s="32">
        <f>+MINUTE(C55-B55)+(60*HOUR(C55-B55))</f>
        <v>51</v>
      </c>
      <c r="E55" s="184">
        <f>+MINUTE(B55-C54)+(60*HOUR(B55-C54))</f>
        <v>4</v>
      </c>
      <c r="F55" s="83">
        <f>+D55+(E56/6)</f>
        <v>60</v>
      </c>
      <c r="G55" s="83"/>
      <c r="H55" s="40"/>
      <c r="I55" s="40"/>
      <c r="J55" s="40"/>
      <c r="K55" s="40"/>
      <c r="L55" s="40"/>
      <c r="M55" s="40">
        <f>+F55</f>
        <v>60</v>
      </c>
    </row>
    <row r="56" spans="1:14" x14ac:dyDescent="0.25">
      <c r="A56" s="5"/>
      <c r="B56" s="51"/>
      <c r="C56" s="33" t="s">
        <v>17</v>
      </c>
      <c r="D56" s="34">
        <f>SUM(D48:D55)</f>
        <v>306</v>
      </c>
      <c r="E56" s="34">
        <f>SUM(E48:E55)</f>
        <v>54</v>
      </c>
      <c r="F56" s="36">
        <f>SUM(F48:F55)</f>
        <v>360</v>
      </c>
      <c r="G56" s="258">
        <f>+MINUTE(C55-B48)+(60*HOUR(C55-B48))-MINUTE(C53-B53)+(60*HOUR(C53-B53))-F56</f>
        <v>0</v>
      </c>
      <c r="H56" s="261" t="s">
        <v>15</v>
      </c>
      <c r="I56" s="42"/>
      <c r="J56" s="42"/>
      <c r="K56" s="259"/>
      <c r="L56" s="261" t="s">
        <v>15</v>
      </c>
      <c r="M56" s="262">
        <f>SUM(H48:M55)-F56</f>
        <v>0</v>
      </c>
    </row>
    <row r="57" spans="1:14" x14ac:dyDescent="0.25">
      <c r="B57" s="25"/>
      <c r="C57" s="25"/>
      <c r="E57" s="18">
        <f>E56/D56</f>
        <v>0.17647058823529413</v>
      </c>
      <c r="F57" s="19" t="s">
        <v>7</v>
      </c>
      <c r="G57" s="19"/>
      <c r="H57" s="19"/>
      <c r="I57" s="19"/>
    </row>
    <row r="58" spans="1:14" ht="14.1" customHeight="1" x14ac:dyDescent="0.25">
      <c r="B58" s="25"/>
      <c r="C58" s="25"/>
      <c r="E58" s="18"/>
      <c r="F58" s="19"/>
      <c r="G58" s="19"/>
      <c r="H58" s="19"/>
      <c r="I58" s="19"/>
    </row>
    <row r="59" spans="1:14" ht="14.1" customHeight="1" x14ac:dyDescent="0.25">
      <c r="A59" s="8" t="s">
        <v>14</v>
      </c>
      <c r="B59" s="9"/>
      <c r="C59" s="9"/>
      <c r="D59" s="28"/>
      <c r="E59" s="9"/>
      <c r="F59" s="10"/>
      <c r="G59" s="292" t="s">
        <v>1</v>
      </c>
      <c r="H59" s="293"/>
      <c r="I59" s="293"/>
      <c r="J59" s="293"/>
      <c r="K59" s="293"/>
      <c r="L59" s="293"/>
      <c r="M59" s="294"/>
    </row>
    <row r="60" spans="1:14" ht="30" x14ac:dyDescent="0.25">
      <c r="A60" s="9"/>
      <c r="B60" s="65" t="s">
        <v>2</v>
      </c>
      <c r="C60" s="68" t="s">
        <v>3</v>
      </c>
      <c r="D60" s="11" t="s">
        <v>16</v>
      </c>
      <c r="E60" s="244" t="s">
        <v>4</v>
      </c>
      <c r="F60" s="11" t="s">
        <v>5</v>
      </c>
      <c r="G60" s="11">
        <v>0</v>
      </c>
      <c r="H60" s="44">
        <v>1</v>
      </c>
      <c r="I60" s="44">
        <v>2</v>
      </c>
      <c r="J60" s="12">
        <v>3</v>
      </c>
      <c r="K60" s="12">
        <v>4</v>
      </c>
      <c r="L60" s="12">
        <v>5</v>
      </c>
      <c r="M60" s="12">
        <v>6</v>
      </c>
    </row>
    <row r="61" spans="1:14" x14ac:dyDescent="0.25">
      <c r="A61" s="84">
        <v>0</v>
      </c>
      <c r="B61" s="85">
        <v>0.29166666666666669</v>
      </c>
      <c r="C61" s="86">
        <v>0.32708333333333334</v>
      </c>
      <c r="D61" s="31">
        <f>+MINUTE(C61-B61)+(60*HOUR(C61-B61))</f>
        <v>51</v>
      </c>
      <c r="E61" s="181"/>
      <c r="F61" s="30">
        <f>+D61</f>
        <v>51</v>
      </c>
      <c r="G61" s="182">
        <f>+F61</f>
        <v>51</v>
      </c>
      <c r="H61" s="87"/>
      <c r="I61" s="87"/>
      <c r="J61" s="88"/>
      <c r="K61" s="88"/>
      <c r="L61" s="88"/>
      <c r="M61" s="88"/>
    </row>
    <row r="62" spans="1:14" ht="14.1" customHeight="1" x14ac:dyDescent="0.25">
      <c r="A62" s="67">
        <v>1</v>
      </c>
      <c r="B62" s="48">
        <v>0.34375</v>
      </c>
      <c r="C62" s="17">
        <v>0.37916666666666665</v>
      </c>
      <c r="D62" s="31">
        <f>+MINUTE(C62-B62)+(60*HOUR(C62-B62))</f>
        <v>51</v>
      </c>
      <c r="E62" s="26">
        <f>+MINUTE(B63-C62)+(60*HOUR(B63-C62))</f>
        <v>4</v>
      </c>
      <c r="F62" s="30">
        <f>+D62+(E70/6)</f>
        <v>60</v>
      </c>
      <c r="G62" s="79"/>
      <c r="H62" s="37">
        <f>+F62</f>
        <v>60</v>
      </c>
      <c r="I62" s="37"/>
      <c r="J62" s="37"/>
      <c r="K62" s="37"/>
      <c r="L62" s="37"/>
      <c r="M62" s="37"/>
    </row>
    <row r="63" spans="1:14" ht="14.1" customHeight="1" x14ac:dyDescent="0.25">
      <c r="A63" s="67">
        <v>2</v>
      </c>
      <c r="B63" s="48">
        <v>0.38194444444444442</v>
      </c>
      <c r="C63" s="17">
        <v>0.41736111111111113</v>
      </c>
      <c r="D63" s="31">
        <f>+MINUTE(C63-B63)+(60*HOUR(C63-B63))</f>
        <v>51</v>
      </c>
      <c r="E63" s="26">
        <f>+MINUTE(B64-C63)+(60*HOUR(B64-C63))</f>
        <v>4</v>
      </c>
      <c r="F63" s="30">
        <f>+D63+(E70/6)</f>
        <v>60</v>
      </c>
      <c r="G63" s="30"/>
      <c r="H63" s="37"/>
      <c r="I63" s="37">
        <f>+F63</f>
        <v>60</v>
      </c>
      <c r="J63" s="37"/>
      <c r="K63" s="37"/>
      <c r="L63" s="37"/>
      <c r="M63" s="37"/>
    </row>
    <row r="64" spans="1:14" ht="14.1" customHeight="1" x14ac:dyDescent="0.25">
      <c r="A64" s="67" t="s">
        <v>21</v>
      </c>
      <c r="B64" s="48">
        <v>0.4201388888888889</v>
      </c>
      <c r="C64" s="17">
        <v>0.44097222222222227</v>
      </c>
      <c r="D64" s="31"/>
      <c r="E64" s="26">
        <f>+MINUTE(B65-B64)+(60*HOUR(B65-B64))</f>
        <v>34</v>
      </c>
      <c r="F64" s="30"/>
      <c r="G64" s="30"/>
      <c r="H64" s="37"/>
      <c r="I64" s="37"/>
      <c r="J64" s="37"/>
      <c r="K64" s="37"/>
      <c r="L64" s="37"/>
      <c r="M64" s="37"/>
    </row>
    <row r="65" spans="1:14" ht="14.1" customHeight="1" x14ac:dyDescent="0.25">
      <c r="A65" s="54">
        <v>3</v>
      </c>
      <c r="B65" s="48">
        <v>0.44375000000000003</v>
      </c>
      <c r="C65" s="17">
        <v>0.47916666666666669</v>
      </c>
      <c r="D65" s="31">
        <f>+MINUTE(C65-B65)+(60*HOUR(C65-B65))</f>
        <v>51</v>
      </c>
      <c r="E65" s="26">
        <f>+MINUTE(B66-C65)+(60*HOUR(B66-C65))</f>
        <v>4</v>
      </c>
      <c r="F65" s="30">
        <f>+D65+(E70/6)</f>
        <v>60</v>
      </c>
      <c r="G65" s="30"/>
      <c r="H65" s="21"/>
      <c r="I65" s="21"/>
      <c r="J65" s="21">
        <f>+F65</f>
        <v>60</v>
      </c>
      <c r="K65" s="55"/>
      <c r="L65" s="21"/>
      <c r="M65" s="21"/>
    </row>
    <row r="66" spans="1:14" ht="14.1" customHeight="1" x14ac:dyDescent="0.25">
      <c r="A66" s="54">
        <v>4</v>
      </c>
      <c r="B66" s="48">
        <v>0.48194444444444445</v>
      </c>
      <c r="C66" s="17">
        <v>0.51736111111111105</v>
      </c>
      <c r="D66" s="31">
        <f>+MINUTE(C66-B66)+(60*HOUR(C66-B66))</f>
        <v>51</v>
      </c>
      <c r="E66" s="26">
        <f>+MINUTE(B67-C66)+(60*HOUR(B67-C66))</f>
        <v>0</v>
      </c>
      <c r="F66" s="30">
        <f>+D66+(E70/6)</f>
        <v>60</v>
      </c>
      <c r="G66" s="30"/>
      <c r="H66" s="21"/>
      <c r="I66" s="21"/>
      <c r="J66" s="21"/>
      <c r="K66" s="55">
        <f>+F66</f>
        <v>60</v>
      </c>
      <c r="L66" s="21"/>
      <c r="M66" s="21"/>
    </row>
    <row r="67" spans="1:14" ht="14.1" customHeight="1" x14ac:dyDescent="0.25">
      <c r="A67" s="13" t="s">
        <v>6</v>
      </c>
      <c r="B67" s="49">
        <v>0.51736111111111105</v>
      </c>
      <c r="C67" s="14">
        <v>0.53819444444444442</v>
      </c>
      <c r="D67" s="81"/>
      <c r="E67" s="82"/>
      <c r="F67" s="30"/>
      <c r="G67" s="30"/>
      <c r="H67" s="21"/>
      <c r="I67" s="21"/>
      <c r="J67" s="21"/>
      <c r="K67" s="55"/>
      <c r="L67" s="21"/>
      <c r="M67" s="21"/>
      <c r="N67" s="42"/>
    </row>
    <row r="68" spans="1:14" ht="14.1" customHeight="1" x14ac:dyDescent="0.25">
      <c r="A68" s="67">
        <v>5</v>
      </c>
      <c r="B68" s="52">
        <v>0.54097222222222219</v>
      </c>
      <c r="C68" s="53">
        <v>0.57638888888888895</v>
      </c>
      <c r="D68" s="57">
        <f>+MINUTE(C68-B68)+(60*HOUR(C68-B68))</f>
        <v>51</v>
      </c>
      <c r="E68" s="31">
        <f>+MINUTE(B68-C67)+(60*HOUR(B68-C67))</f>
        <v>4</v>
      </c>
      <c r="F68" s="79">
        <f>+D68+(E70/6)</f>
        <v>60</v>
      </c>
      <c r="G68" s="79"/>
      <c r="H68" s="39"/>
      <c r="I68" s="39"/>
      <c r="J68" s="39"/>
      <c r="K68" s="39"/>
      <c r="L68" s="39">
        <f>+F68</f>
        <v>60</v>
      </c>
      <c r="M68" s="39"/>
    </row>
    <row r="69" spans="1:14" ht="14.1" customHeight="1" x14ac:dyDescent="0.25">
      <c r="A69" s="67">
        <v>6</v>
      </c>
      <c r="B69" s="50">
        <v>0.57916666666666672</v>
      </c>
      <c r="C69" s="35">
        <v>0.61458333333333337</v>
      </c>
      <c r="D69" s="32">
        <f>+MINUTE(C69-B69)+(60*HOUR(C69-B69))</f>
        <v>51</v>
      </c>
      <c r="E69" s="184">
        <f>+MINUTE(B69-C68)+(60*HOUR(B69-C68))</f>
        <v>4</v>
      </c>
      <c r="F69" s="83">
        <f>+D69+(E70/6)</f>
        <v>60</v>
      </c>
      <c r="G69" s="83"/>
      <c r="H69" s="40"/>
      <c r="I69" s="40"/>
      <c r="J69" s="40"/>
      <c r="K69" s="40"/>
      <c r="L69" s="40"/>
      <c r="M69" s="40">
        <f>+F69</f>
        <v>60</v>
      </c>
    </row>
    <row r="70" spans="1:14" ht="14.1" customHeight="1" x14ac:dyDescent="0.25">
      <c r="A70" s="5"/>
      <c r="B70" s="51"/>
      <c r="C70" s="33" t="s">
        <v>17</v>
      </c>
      <c r="D70" s="34">
        <f>SUM(D62:D69)</f>
        <v>306</v>
      </c>
      <c r="E70" s="34">
        <f>SUM(E62:E69)</f>
        <v>54</v>
      </c>
      <c r="F70" s="36">
        <f>SUM(F62:F69)</f>
        <v>360</v>
      </c>
      <c r="G70" s="258">
        <f>+MINUTE(C69-B62)+(60*HOUR(C69-B62))-MINUTE(C67-B67)+(60*HOUR(C67-B67))-F70</f>
        <v>0</v>
      </c>
      <c r="H70" s="261" t="s">
        <v>15</v>
      </c>
      <c r="I70" s="42"/>
      <c r="J70" s="42"/>
      <c r="K70" s="259"/>
      <c r="L70" s="261" t="s">
        <v>15</v>
      </c>
      <c r="M70" s="262">
        <f>SUM(H62:M69)-F70</f>
        <v>0</v>
      </c>
    </row>
    <row r="71" spans="1:14" ht="14.1" customHeight="1" x14ac:dyDescent="0.25">
      <c r="B71" s="25"/>
      <c r="C71" s="25"/>
      <c r="E71" s="18">
        <f>E70/D70</f>
        <v>0.17647058823529413</v>
      </c>
      <c r="F71" s="19" t="s">
        <v>7</v>
      </c>
      <c r="G71" s="19"/>
      <c r="H71" s="19"/>
      <c r="I71" s="19"/>
    </row>
    <row r="72" spans="1:14" ht="14.1" customHeight="1" x14ac:dyDescent="0.25">
      <c r="B72" s="25"/>
      <c r="C72" s="25"/>
      <c r="E72" s="18"/>
      <c r="F72" s="19"/>
      <c r="G72" s="19"/>
      <c r="H72" s="19"/>
      <c r="I72" s="19"/>
    </row>
    <row r="73" spans="1:14" ht="13.5" customHeight="1" x14ac:dyDescent="0.25">
      <c r="A73" s="6"/>
      <c r="F73" s="3"/>
      <c r="G73" s="292" t="s">
        <v>1</v>
      </c>
      <c r="H73" s="293"/>
      <c r="I73" s="293"/>
      <c r="J73" s="293"/>
      <c r="K73" s="293"/>
      <c r="L73" s="293"/>
      <c r="M73" s="294"/>
    </row>
    <row r="74" spans="1:14" ht="15" customHeight="1" x14ac:dyDescent="0.25">
      <c r="A74" s="6"/>
      <c r="F74" s="3"/>
      <c r="G74" s="11">
        <v>0</v>
      </c>
      <c r="H74" s="44">
        <v>1</v>
      </c>
      <c r="I74" s="44">
        <v>2</v>
      </c>
      <c r="J74" s="12">
        <v>3</v>
      </c>
      <c r="K74" s="12">
        <v>4</v>
      </c>
      <c r="L74" s="12">
        <v>5</v>
      </c>
      <c r="M74" s="12">
        <v>6</v>
      </c>
    </row>
    <row r="75" spans="1:14" ht="15.95" customHeight="1" x14ac:dyDescent="0.25">
      <c r="C75" s="43" t="s">
        <v>18</v>
      </c>
      <c r="D75" s="285" t="s">
        <v>11</v>
      </c>
      <c r="E75" s="286"/>
      <c r="F75" s="287"/>
      <c r="G75" s="41">
        <f t="shared" ref="G75:M75" si="0">+SUM(G61:G69)+SUM(G47:G55)+SUM(G33:G41)+SUM(G19:G27)+SUM(G5:G13)</f>
        <v>255</v>
      </c>
      <c r="H75" s="41">
        <f t="shared" si="0"/>
        <v>300</v>
      </c>
      <c r="I75" s="41">
        <f t="shared" si="0"/>
        <v>300</v>
      </c>
      <c r="J75" s="41">
        <f t="shared" si="0"/>
        <v>300</v>
      </c>
      <c r="K75" s="41">
        <f t="shared" si="0"/>
        <v>300</v>
      </c>
      <c r="L75" s="41">
        <f t="shared" si="0"/>
        <v>300</v>
      </c>
      <c r="M75" s="41">
        <f t="shared" si="0"/>
        <v>300</v>
      </c>
    </row>
    <row r="76" spans="1:14" ht="15.95" customHeight="1" x14ac:dyDescent="0.25">
      <c r="D76" s="288" t="s">
        <v>12</v>
      </c>
      <c r="E76" s="289"/>
      <c r="F76" s="290"/>
      <c r="G76" s="240">
        <v>1665</v>
      </c>
      <c r="H76" s="240">
        <v>1665</v>
      </c>
      <c r="I76" s="240">
        <v>1665</v>
      </c>
      <c r="J76" s="240">
        <v>1665</v>
      </c>
      <c r="K76" s="240">
        <v>1665</v>
      </c>
      <c r="L76" s="240">
        <v>1665</v>
      </c>
      <c r="M76" s="240">
        <v>1665</v>
      </c>
    </row>
    <row r="77" spans="1:14" ht="16.5" customHeight="1" x14ac:dyDescent="0.25">
      <c r="D77" s="291" t="s">
        <v>13</v>
      </c>
      <c r="E77" s="291"/>
      <c r="F77" s="291"/>
      <c r="G77" s="178">
        <f t="shared" ref="G77:M77" si="1">+ROUND((G75/G76),2)</f>
        <v>0.15</v>
      </c>
      <c r="H77" s="178">
        <f t="shared" si="1"/>
        <v>0.18</v>
      </c>
      <c r="I77" s="178">
        <f t="shared" si="1"/>
        <v>0.18</v>
      </c>
      <c r="J77" s="178">
        <f t="shared" si="1"/>
        <v>0.18</v>
      </c>
      <c r="K77" s="178">
        <f t="shared" si="1"/>
        <v>0.18</v>
      </c>
      <c r="L77" s="178">
        <f t="shared" si="1"/>
        <v>0.18</v>
      </c>
      <c r="M77" s="178">
        <f t="shared" si="1"/>
        <v>0.18</v>
      </c>
    </row>
    <row r="78" spans="1:14" x14ac:dyDescent="0.25">
      <c r="J78" s="20"/>
      <c r="K78" s="20"/>
      <c r="L78" s="20"/>
      <c r="M78" s="20"/>
      <c r="N78" s="20"/>
    </row>
    <row r="79" spans="1:14" x14ac:dyDescent="0.25">
      <c r="J79" s="20"/>
      <c r="K79" s="20"/>
      <c r="L79" s="63" t="s">
        <v>20</v>
      </c>
      <c r="M79" s="64">
        <f>SUM(H77:M77)</f>
        <v>1.0799999999999998</v>
      </c>
      <c r="N79" s="20"/>
    </row>
    <row r="80" spans="1:14" x14ac:dyDescent="0.25">
      <c r="J80" s="20"/>
      <c r="K80" s="20"/>
      <c r="L80" s="20"/>
      <c r="M80" s="20"/>
      <c r="N80" s="20"/>
    </row>
    <row r="81" spans="6:14" x14ac:dyDescent="0.25">
      <c r="F81" s="3"/>
      <c r="G81" s="3"/>
      <c r="H81" s="3"/>
      <c r="I81" s="3"/>
      <c r="J81" s="20"/>
      <c r="K81" s="20"/>
      <c r="L81" s="20"/>
      <c r="M81" s="20"/>
      <c r="N81" s="20"/>
    </row>
    <row r="82" spans="6:14" x14ac:dyDescent="0.25">
      <c r="F82" s="3"/>
      <c r="G82" s="3"/>
      <c r="H82" s="3"/>
      <c r="I82" s="3"/>
      <c r="J82" s="20"/>
      <c r="K82" s="20"/>
      <c r="L82" s="20"/>
      <c r="M82" s="20"/>
      <c r="N82" s="20"/>
    </row>
    <row r="83" spans="6:14" x14ac:dyDescent="0.25">
      <c r="F83" s="3"/>
      <c r="G83" s="3"/>
      <c r="H83" s="3"/>
      <c r="I83" s="3"/>
    </row>
    <row r="84" spans="6:14" x14ac:dyDescent="0.25">
      <c r="F84" s="3"/>
      <c r="G84" s="3"/>
      <c r="H84" s="3"/>
      <c r="I84" s="3"/>
    </row>
    <row r="85" spans="6:14" x14ac:dyDescent="0.25">
      <c r="F85" s="3"/>
      <c r="G85" s="3"/>
      <c r="H85" s="3"/>
      <c r="I85" s="3"/>
    </row>
    <row r="86" spans="6:14" x14ac:dyDescent="0.25">
      <c r="F86" s="3"/>
      <c r="G86" s="3"/>
      <c r="H86" s="3"/>
      <c r="I86" s="3"/>
    </row>
    <row r="87" spans="6:14" x14ac:dyDescent="0.25">
      <c r="F87" s="3"/>
      <c r="G87" s="3"/>
      <c r="H87" s="3"/>
      <c r="I87" s="3"/>
    </row>
    <row r="88" spans="6:14" x14ac:dyDescent="0.25">
      <c r="F88" s="3"/>
      <c r="G88" s="3"/>
      <c r="H88" s="3"/>
      <c r="I88" s="3"/>
    </row>
    <row r="89" spans="6:14" x14ac:dyDescent="0.25">
      <c r="F89" s="3"/>
      <c r="G89" s="3"/>
      <c r="H89" s="3"/>
      <c r="I89" s="3"/>
    </row>
    <row r="90" spans="6:14" x14ac:dyDescent="0.25">
      <c r="F90" s="3"/>
      <c r="G90" s="3"/>
      <c r="H90" s="3"/>
      <c r="I90" s="3"/>
    </row>
    <row r="91" spans="6:14" x14ac:dyDescent="0.25">
      <c r="F91" s="3"/>
      <c r="G91" s="3"/>
      <c r="H91" s="3"/>
      <c r="I91" s="3"/>
    </row>
    <row r="92" spans="6:14" x14ac:dyDescent="0.25">
      <c r="F92" s="3"/>
      <c r="G92" s="3"/>
      <c r="H92" s="3"/>
      <c r="I92" s="3"/>
    </row>
    <row r="93" spans="6:14" x14ac:dyDescent="0.25">
      <c r="F93" s="3"/>
      <c r="G93" s="3"/>
      <c r="H93" s="3"/>
      <c r="I93" s="3"/>
    </row>
    <row r="94" spans="6:14" x14ac:dyDescent="0.25">
      <c r="F94" s="3"/>
      <c r="G94" s="3"/>
      <c r="H94" s="3"/>
      <c r="I94" s="3"/>
    </row>
  </sheetData>
  <mergeCells count="9">
    <mergeCell ref="D75:F75"/>
    <mergeCell ref="D76:F76"/>
    <mergeCell ref="D77:F77"/>
    <mergeCell ref="G3:M3"/>
    <mergeCell ref="G17:M17"/>
    <mergeCell ref="G31:M31"/>
    <mergeCell ref="G45:M45"/>
    <mergeCell ref="G59:M59"/>
    <mergeCell ref="G73:M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B89"/>
  <sheetViews>
    <sheetView workbookViewId="0">
      <selection activeCell="B1" sqref="B1"/>
    </sheetView>
  </sheetViews>
  <sheetFormatPr defaultColWidth="9.140625" defaultRowHeight="15" x14ac:dyDescent="0.25"/>
  <cols>
    <col min="1" max="1" width="13.85546875" style="3" customWidth="1"/>
    <col min="2" max="3" width="8.7109375" style="3" customWidth="1"/>
    <col min="4" max="4" width="8.5703125" style="3" bestFit="1" customWidth="1"/>
    <col min="5" max="5" width="8" style="3" customWidth="1"/>
    <col min="6" max="7" width="8.7109375" style="4" customWidth="1"/>
    <col min="8" max="8" width="8" style="4" customWidth="1"/>
    <col min="9" max="12" width="8" style="3" customWidth="1"/>
    <col min="13" max="13" width="1.85546875" style="3" customWidth="1"/>
    <col min="14" max="14" width="8.7109375" style="1" customWidth="1"/>
    <col min="15" max="15" width="15.7109375" style="3" customWidth="1"/>
    <col min="16" max="16384" width="9.140625" style="3"/>
  </cols>
  <sheetData>
    <row r="1" spans="1:28" ht="30" customHeight="1" thickBot="1" x14ac:dyDescent="0.35">
      <c r="B1" s="24" t="s">
        <v>19</v>
      </c>
      <c r="C1" s="22"/>
      <c r="D1" s="22"/>
      <c r="E1" s="22"/>
      <c r="F1" s="23"/>
      <c r="G1" s="23"/>
      <c r="H1" s="23"/>
      <c r="I1" s="22"/>
      <c r="J1" s="56"/>
      <c r="K1" s="56"/>
      <c r="L1" s="90"/>
    </row>
    <row r="2" spans="1:28" ht="15" customHeight="1" x14ac:dyDescent="0.25">
      <c r="A2" s="8"/>
    </row>
    <row r="3" spans="1:28" x14ac:dyDescent="0.25">
      <c r="A3" s="8" t="s">
        <v>0</v>
      </c>
      <c r="B3" s="9"/>
      <c r="C3" s="9"/>
      <c r="D3" s="28"/>
      <c r="E3" s="9"/>
      <c r="F3" s="10"/>
      <c r="G3" s="292" t="s">
        <v>1</v>
      </c>
      <c r="H3" s="293"/>
      <c r="I3" s="293"/>
      <c r="J3" s="293"/>
      <c r="K3" s="293"/>
      <c r="L3" s="294"/>
    </row>
    <row r="4" spans="1:28" ht="30" customHeight="1" x14ac:dyDescent="0.25">
      <c r="A4" s="9"/>
      <c r="B4" s="65" t="s">
        <v>2</v>
      </c>
      <c r="C4" s="68" t="s">
        <v>3</v>
      </c>
      <c r="D4" s="11" t="s">
        <v>16</v>
      </c>
      <c r="E4" s="11" t="s">
        <v>4</v>
      </c>
      <c r="F4" s="11" t="s">
        <v>5</v>
      </c>
      <c r="G4" s="11">
        <v>1</v>
      </c>
      <c r="H4" s="44">
        <v>2</v>
      </c>
      <c r="I4" s="12">
        <v>3</v>
      </c>
      <c r="J4" s="12">
        <v>4</v>
      </c>
      <c r="K4" s="12">
        <v>5</v>
      </c>
      <c r="L4" s="12">
        <v>6</v>
      </c>
      <c r="N4" s="20"/>
      <c r="O4" s="20"/>
      <c r="P4" s="105"/>
      <c r="Q4" s="105"/>
      <c r="R4" s="105"/>
      <c r="S4" s="105"/>
      <c r="T4" s="105"/>
      <c r="U4" s="105"/>
      <c r="V4" s="105"/>
      <c r="W4" s="105"/>
      <c r="X4" s="105"/>
      <c r="Y4" s="105"/>
      <c r="Z4" s="105"/>
      <c r="AA4" s="105"/>
      <c r="AB4" s="90"/>
    </row>
    <row r="5" spans="1:28" x14ac:dyDescent="0.25">
      <c r="A5" s="84" t="s">
        <v>33</v>
      </c>
      <c r="B5" s="71"/>
      <c r="C5" s="72">
        <v>0.33680555555555558</v>
      </c>
      <c r="D5" s="31"/>
      <c r="E5" s="26"/>
      <c r="F5" s="241">
        <f>+D5+E5</f>
        <v>0</v>
      </c>
      <c r="G5" s="241"/>
      <c r="H5" s="242"/>
      <c r="I5" s="214"/>
      <c r="J5" s="214"/>
      <c r="K5" s="214"/>
      <c r="L5" s="215"/>
      <c r="N5" s="3"/>
      <c r="O5" s="20"/>
      <c r="P5" s="174"/>
      <c r="Q5" s="174"/>
      <c r="R5" s="174"/>
      <c r="S5" s="174"/>
      <c r="T5" s="80"/>
      <c r="U5" s="80"/>
    </row>
    <row r="6" spans="1:28" ht="14.1" customHeight="1" x14ac:dyDescent="0.25">
      <c r="A6" s="5">
        <v>1</v>
      </c>
      <c r="B6" s="48">
        <v>0.34027777777777773</v>
      </c>
      <c r="C6" s="17">
        <v>0.37777777777777777</v>
      </c>
      <c r="D6" s="31">
        <f>+MINUTE(C6-B6)+(60*HOUR(C6-B6))</f>
        <v>54</v>
      </c>
      <c r="E6" s="26">
        <f>+MINUTE(B6-C5)+(60*HOUR(B6-C5))</f>
        <v>5</v>
      </c>
      <c r="F6" s="30">
        <f>+D6+(E13/6)</f>
        <v>59</v>
      </c>
      <c r="G6" s="30">
        <f>+F6</f>
        <v>59</v>
      </c>
      <c r="H6" s="37"/>
      <c r="I6" s="37"/>
      <c r="J6" s="37"/>
      <c r="K6" s="37"/>
      <c r="L6" s="38"/>
      <c r="N6" s="20"/>
      <c r="O6" s="20"/>
      <c r="P6" s="80"/>
      <c r="Q6" s="80"/>
      <c r="R6" s="80"/>
      <c r="S6" s="80"/>
      <c r="T6" s="80"/>
      <c r="U6" s="80"/>
    </row>
    <row r="7" spans="1:28" ht="14.1" customHeight="1" x14ac:dyDescent="0.25">
      <c r="A7" s="5">
        <v>2</v>
      </c>
      <c r="B7" s="48">
        <v>0.38125000000000003</v>
      </c>
      <c r="C7" s="17">
        <v>0.41875000000000001</v>
      </c>
      <c r="D7" s="31">
        <f>+MINUTE(C7-B7)+(60*HOUR(C7-B7))</f>
        <v>54</v>
      </c>
      <c r="E7" s="26">
        <f>+MINUTE(B7-C6)+(60*HOUR(B7-C6))</f>
        <v>5</v>
      </c>
      <c r="F7" s="30">
        <f>+D7+(E13/6)</f>
        <v>59</v>
      </c>
      <c r="G7" s="30"/>
      <c r="H7" s="37">
        <f>+F7</f>
        <v>59</v>
      </c>
      <c r="I7" s="37"/>
      <c r="J7" s="37"/>
      <c r="K7" s="37"/>
      <c r="L7" s="38"/>
      <c r="N7" s="20"/>
      <c r="O7" s="20"/>
      <c r="P7" s="20"/>
      <c r="Q7" s="20"/>
      <c r="R7" s="20"/>
      <c r="S7" s="20"/>
      <c r="T7" s="20"/>
    </row>
    <row r="8" spans="1:28" ht="14.1" customHeight="1" x14ac:dyDescent="0.25">
      <c r="A8" s="5">
        <v>3</v>
      </c>
      <c r="B8" s="48">
        <v>0.42222222222222222</v>
      </c>
      <c r="C8" s="17">
        <v>0.4597222222222222</v>
      </c>
      <c r="D8" s="31">
        <f>+MINUTE(C8-B8)+(60*HOUR(C8-B8))</f>
        <v>54</v>
      </c>
      <c r="E8" s="26">
        <f>+MINUTE(B8-C7)+(60*HOUR(B8-C7))</f>
        <v>5</v>
      </c>
      <c r="F8" s="30">
        <f>+D8+(E13/6)</f>
        <v>59</v>
      </c>
      <c r="G8" s="30"/>
      <c r="H8" s="37"/>
      <c r="I8" s="37">
        <f>+F8</f>
        <v>59</v>
      </c>
      <c r="J8" s="37"/>
      <c r="K8" s="37"/>
      <c r="L8" s="37"/>
      <c r="N8" s="20"/>
      <c r="O8" s="20"/>
      <c r="P8" s="20"/>
      <c r="Q8" s="20"/>
      <c r="R8" s="20"/>
      <c r="S8" s="20"/>
      <c r="T8" s="20"/>
    </row>
    <row r="9" spans="1:28" ht="14.1" customHeight="1" x14ac:dyDescent="0.25">
      <c r="A9" s="54">
        <v>4</v>
      </c>
      <c r="B9" s="48">
        <v>0.46319444444444446</v>
      </c>
      <c r="C9" s="17">
        <v>0.5</v>
      </c>
      <c r="D9" s="31">
        <f>+MINUTE(C9-B9)+(60*HOUR(C9-B9))</f>
        <v>53</v>
      </c>
      <c r="E9" s="26">
        <f>+MINUTE(B9-C8)+(60*HOUR(B9-C8))</f>
        <v>5</v>
      </c>
      <c r="F9" s="30">
        <f>+D9+(E13/6)</f>
        <v>58</v>
      </c>
      <c r="G9" s="30"/>
      <c r="H9" s="21"/>
      <c r="I9" s="55"/>
      <c r="J9" s="55">
        <f>+F9</f>
        <v>58</v>
      </c>
      <c r="K9" s="21"/>
      <c r="L9" s="21"/>
      <c r="M9" s="16"/>
      <c r="N9" s="20"/>
      <c r="O9" s="20"/>
      <c r="P9" s="20"/>
      <c r="Q9" s="20"/>
      <c r="R9" s="20"/>
      <c r="S9" s="20"/>
      <c r="T9" s="20"/>
    </row>
    <row r="10" spans="1:28" s="16" customFormat="1" ht="14.1" customHeight="1" x14ac:dyDescent="0.25">
      <c r="A10" s="13" t="s">
        <v>6</v>
      </c>
      <c r="B10" s="49">
        <v>0.5</v>
      </c>
      <c r="C10" s="14">
        <v>0.52222222222222225</v>
      </c>
      <c r="D10" s="31"/>
      <c r="E10" s="15"/>
      <c r="F10" s="27"/>
      <c r="G10" s="27"/>
      <c r="H10" s="21"/>
      <c r="I10" s="21"/>
      <c r="J10" s="21"/>
      <c r="K10" s="21"/>
      <c r="L10" s="21"/>
      <c r="N10" s="20"/>
      <c r="O10" s="20"/>
      <c r="P10" s="20"/>
      <c r="Q10" s="20"/>
      <c r="R10" s="20"/>
      <c r="S10" s="20"/>
      <c r="T10" s="20"/>
    </row>
    <row r="11" spans="1:28" ht="14.1" customHeight="1" x14ac:dyDescent="0.25">
      <c r="A11" s="5">
        <v>5</v>
      </c>
      <c r="B11" s="48">
        <v>0.52569444444444446</v>
      </c>
      <c r="C11" s="17">
        <v>0.56319444444444444</v>
      </c>
      <c r="D11" s="31">
        <f>+MINUTE(C11-B11)+(60*HOUR(C11-B11))</f>
        <v>54</v>
      </c>
      <c r="E11" s="26">
        <f>+MINUTE(B11-C10)+(60*HOUR(B11-C10))</f>
        <v>5</v>
      </c>
      <c r="F11" s="30">
        <f>+D11+(E13/6)</f>
        <v>59</v>
      </c>
      <c r="G11" s="30"/>
      <c r="H11" s="37"/>
      <c r="I11" s="37"/>
      <c r="J11" s="37"/>
      <c r="K11" s="37">
        <f>+F11</f>
        <v>59</v>
      </c>
      <c r="L11" s="37"/>
      <c r="N11" s="20"/>
      <c r="O11" s="20"/>
      <c r="P11" s="20"/>
      <c r="Q11" s="20"/>
      <c r="R11" s="20"/>
      <c r="S11" s="20"/>
      <c r="T11" s="20"/>
    </row>
    <row r="12" spans="1:28" ht="14.1" customHeight="1" x14ac:dyDescent="0.25">
      <c r="A12" s="5">
        <v>6</v>
      </c>
      <c r="B12" s="50">
        <v>0.56666666666666665</v>
      </c>
      <c r="C12" s="35">
        <v>0.60416666666666663</v>
      </c>
      <c r="D12" s="32">
        <f>+MINUTE(C12-B12)+(60*HOUR(C12-B12))</f>
        <v>54</v>
      </c>
      <c r="E12" s="32">
        <f>+MINUTE(B12-C11)+(60*HOUR(B12-C11))</f>
        <v>5</v>
      </c>
      <c r="F12" s="29">
        <f>+D12+(E13/6)</f>
        <v>59</v>
      </c>
      <c r="G12" s="29"/>
      <c r="H12" s="40"/>
      <c r="I12" s="40"/>
      <c r="J12" s="40"/>
      <c r="K12" s="40"/>
      <c r="L12" s="40">
        <f>+F12</f>
        <v>59</v>
      </c>
      <c r="N12" s="20"/>
      <c r="O12" s="20"/>
      <c r="P12" s="20"/>
      <c r="Q12" s="20"/>
      <c r="R12" s="20"/>
      <c r="S12" s="20"/>
      <c r="T12" s="20"/>
    </row>
    <row r="13" spans="1:28" ht="14.1" customHeight="1" x14ac:dyDescent="0.25">
      <c r="A13" s="5"/>
      <c r="B13" s="51"/>
      <c r="C13" s="33" t="s">
        <v>17</v>
      </c>
      <c r="D13" s="34">
        <f>SUM(D6:D12)</f>
        <v>323</v>
      </c>
      <c r="E13" s="34">
        <f>SUM(E6:E12)</f>
        <v>30</v>
      </c>
      <c r="F13" s="36">
        <f>SUM(F6:F12)</f>
        <v>353</v>
      </c>
      <c r="G13" s="258">
        <f>+MINUTE(C12-C5)+(60*HOUR(C12-C5))-MINUTE(C10-B10)+(60*HOUR(C10-B10))-F13</f>
        <v>0</v>
      </c>
      <c r="H13" s="261" t="s">
        <v>15</v>
      </c>
      <c r="I13" s="259"/>
      <c r="J13" s="259"/>
      <c r="K13" s="261" t="s">
        <v>15</v>
      </c>
      <c r="L13" s="263">
        <f>SUM(G6:L12)-F13</f>
        <v>0</v>
      </c>
      <c r="N13" s="20"/>
      <c r="O13" s="20"/>
      <c r="P13" s="20"/>
      <c r="Q13" s="20"/>
      <c r="R13" s="20"/>
      <c r="S13" s="20"/>
      <c r="T13" s="20"/>
    </row>
    <row r="14" spans="1:28" ht="14.1" customHeight="1" x14ac:dyDescent="0.25">
      <c r="B14" s="25"/>
      <c r="C14" s="25"/>
      <c r="E14" s="18">
        <f>E13/D13</f>
        <v>9.2879256965944276E-2</v>
      </c>
      <c r="F14" s="19" t="s">
        <v>7</v>
      </c>
      <c r="G14" s="19"/>
      <c r="H14" s="19"/>
      <c r="N14" s="20"/>
      <c r="O14" s="20"/>
      <c r="P14" s="20"/>
      <c r="Q14" s="20"/>
      <c r="R14" s="20"/>
      <c r="S14" s="20"/>
      <c r="T14" s="20"/>
    </row>
    <row r="15" spans="1:28" ht="14.1" customHeight="1" x14ac:dyDescent="0.25">
      <c r="B15" s="25"/>
      <c r="C15" s="25"/>
      <c r="N15" s="20"/>
      <c r="O15" s="20"/>
      <c r="P15" s="20"/>
      <c r="Q15" s="20"/>
      <c r="R15" s="20"/>
      <c r="S15" s="20"/>
      <c r="T15" s="20"/>
    </row>
    <row r="16" spans="1:28" x14ac:dyDescent="0.25">
      <c r="A16" s="8" t="s">
        <v>8</v>
      </c>
      <c r="B16" s="9"/>
      <c r="C16" s="9"/>
      <c r="D16" s="28"/>
      <c r="E16" s="9"/>
      <c r="F16" s="10"/>
      <c r="G16" s="292" t="s">
        <v>1</v>
      </c>
      <c r="H16" s="293"/>
      <c r="I16" s="293"/>
      <c r="J16" s="293"/>
      <c r="K16" s="293"/>
      <c r="L16" s="294"/>
      <c r="N16" s="20"/>
      <c r="O16" s="20"/>
      <c r="P16" s="20"/>
      <c r="Q16" s="20"/>
      <c r="R16" s="20"/>
      <c r="S16" s="20"/>
      <c r="T16" s="20"/>
    </row>
    <row r="17" spans="1:20" ht="30" x14ac:dyDescent="0.25">
      <c r="A17" s="9"/>
      <c r="B17" s="65" t="s">
        <v>2</v>
      </c>
      <c r="C17" s="68" t="s">
        <v>3</v>
      </c>
      <c r="D17" s="11" t="s">
        <v>16</v>
      </c>
      <c r="E17" s="11" t="s">
        <v>4</v>
      </c>
      <c r="F17" s="11" t="s">
        <v>5</v>
      </c>
      <c r="G17" s="11">
        <v>1</v>
      </c>
      <c r="H17" s="44">
        <v>2</v>
      </c>
      <c r="I17" s="12">
        <v>3</v>
      </c>
      <c r="J17" s="12">
        <v>4</v>
      </c>
      <c r="K17" s="12">
        <v>5</v>
      </c>
      <c r="L17" s="12">
        <v>6</v>
      </c>
      <c r="N17" s="20"/>
      <c r="O17" s="20"/>
      <c r="P17" s="20"/>
      <c r="Q17" s="20"/>
      <c r="R17" s="20"/>
      <c r="S17" s="20"/>
      <c r="T17" s="20"/>
    </row>
    <row r="18" spans="1:20" ht="14.1" customHeight="1" x14ac:dyDescent="0.25">
      <c r="A18" s="84" t="s">
        <v>33</v>
      </c>
      <c r="B18" s="71"/>
      <c r="C18" s="72">
        <v>0.33680555555555558</v>
      </c>
      <c r="D18" s="31"/>
      <c r="E18" s="26"/>
      <c r="F18" s="241">
        <f>+D18+E18</f>
        <v>0</v>
      </c>
      <c r="G18" s="241"/>
      <c r="H18" s="242"/>
      <c r="I18" s="214"/>
      <c r="J18" s="214"/>
      <c r="K18" s="214"/>
      <c r="L18" s="215"/>
    </row>
    <row r="19" spans="1:20" ht="14.1" customHeight="1" x14ac:dyDescent="0.25">
      <c r="A19" s="5">
        <v>1</v>
      </c>
      <c r="B19" s="48">
        <v>0.34027777777777773</v>
      </c>
      <c r="C19" s="17">
        <v>0.37777777777777777</v>
      </c>
      <c r="D19" s="31">
        <f>+MINUTE(C19-B19)+(60*HOUR(C19-B19))</f>
        <v>54</v>
      </c>
      <c r="E19" s="26">
        <f>+MINUTE(B19-C18)+(60*HOUR(B19-C18))</f>
        <v>5</v>
      </c>
      <c r="F19" s="30">
        <f>+D19+(E26/6)</f>
        <v>59</v>
      </c>
      <c r="G19" s="30">
        <f>+F19</f>
        <v>59</v>
      </c>
      <c r="H19" s="37"/>
      <c r="I19" s="37"/>
      <c r="J19" s="37"/>
      <c r="K19" s="37"/>
      <c r="L19" s="38"/>
    </row>
    <row r="20" spans="1:20" ht="14.1" customHeight="1" x14ac:dyDescent="0.25">
      <c r="A20" s="5">
        <v>2</v>
      </c>
      <c r="B20" s="48">
        <v>0.38125000000000003</v>
      </c>
      <c r="C20" s="17">
        <v>0.41875000000000001</v>
      </c>
      <c r="D20" s="31">
        <f>+MINUTE(C20-B20)+(60*HOUR(C20-B20))</f>
        <v>54</v>
      </c>
      <c r="E20" s="26">
        <f>+MINUTE(B20-C19)+(60*HOUR(B20-C19))</f>
        <v>5</v>
      </c>
      <c r="F20" s="30">
        <f>+D20+(E26/6)</f>
        <v>59</v>
      </c>
      <c r="G20" s="30"/>
      <c r="H20" s="37">
        <f>+F20</f>
        <v>59</v>
      </c>
      <c r="I20" s="37"/>
      <c r="J20" s="37"/>
      <c r="K20" s="37"/>
      <c r="L20" s="38"/>
    </row>
    <row r="21" spans="1:20" ht="14.1" customHeight="1" x14ac:dyDescent="0.25">
      <c r="A21" s="5">
        <v>3</v>
      </c>
      <c r="B21" s="48">
        <v>0.42222222222222222</v>
      </c>
      <c r="C21" s="17">
        <v>0.4597222222222222</v>
      </c>
      <c r="D21" s="31">
        <f>+MINUTE(C21-B21)+(60*HOUR(C21-B21))</f>
        <v>54</v>
      </c>
      <c r="E21" s="26">
        <f>+MINUTE(B21-C20)+(60*HOUR(B21-C20))</f>
        <v>5</v>
      </c>
      <c r="F21" s="30">
        <f>+D21+(E26/6)</f>
        <v>59</v>
      </c>
      <c r="G21" s="30"/>
      <c r="H21" s="37"/>
      <c r="I21" s="37">
        <f>+F21</f>
        <v>59</v>
      </c>
      <c r="J21" s="37"/>
      <c r="K21" s="37"/>
      <c r="L21" s="37"/>
    </row>
    <row r="22" spans="1:20" ht="14.1" customHeight="1" x14ac:dyDescent="0.25">
      <c r="A22" s="54">
        <v>4</v>
      </c>
      <c r="B22" s="48">
        <v>0.46319444444444446</v>
      </c>
      <c r="C22" s="17">
        <v>0.5</v>
      </c>
      <c r="D22" s="31">
        <f>+MINUTE(C22-B22)+(60*HOUR(C22-B22))</f>
        <v>53</v>
      </c>
      <c r="E22" s="26">
        <f>+MINUTE(B22-C21)+(60*HOUR(B22-C21))</f>
        <v>5</v>
      </c>
      <c r="F22" s="30">
        <f>+D22+(E26/6)</f>
        <v>58</v>
      </c>
      <c r="G22" s="30"/>
      <c r="H22" s="21"/>
      <c r="I22" s="55"/>
      <c r="J22" s="55">
        <f>+F22</f>
        <v>58</v>
      </c>
      <c r="K22" s="21"/>
      <c r="L22" s="21"/>
    </row>
    <row r="23" spans="1:20" ht="14.1" customHeight="1" x14ac:dyDescent="0.25">
      <c r="A23" s="13" t="s">
        <v>6</v>
      </c>
      <c r="B23" s="49">
        <v>0.5</v>
      </c>
      <c r="C23" s="14">
        <v>0.52222222222222225</v>
      </c>
      <c r="D23" s="31"/>
      <c r="E23" s="15"/>
      <c r="F23" s="27"/>
      <c r="G23" s="27"/>
      <c r="H23" s="21"/>
      <c r="I23" s="21"/>
      <c r="J23" s="21"/>
      <c r="K23" s="21"/>
      <c r="L23" s="21"/>
      <c r="M23" s="42"/>
    </row>
    <row r="24" spans="1:20" ht="14.1" customHeight="1" x14ac:dyDescent="0.25">
      <c r="A24" s="5">
        <v>5</v>
      </c>
      <c r="B24" s="48">
        <v>0.52569444444444446</v>
      </c>
      <c r="C24" s="17">
        <v>0.56319444444444444</v>
      </c>
      <c r="D24" s="31">
        <f>+MINUTE(C24-B24)+(60*HOUR(C24-B24))</f>
        <v>54</v>
      </c>
      <c r="E24" s="26">
        <f>+MINUTE(B24-C23)+(60*HOUR(B24-C23))</f>
        <v>5</v>
      </c>
      <c r="F24" s="30">
        <f>+D24+(E26/6)</f>
        <v>59</v>
      </c>
      <c r="G24" s="30"/>
      <c r="H24" s="37"/>
      <c r="I24" s="37"/>
      <c r="J24" s="37"/>
      <c r="K24" s="37">
        <f>+F24</f>
        <v>59</v>
      </c>
      <c r="L24" s="37"/>
    </row>
    <row r="25" spans="1:20" ht="14.1" customHeight="1" x14ac:dyDescent="0.25">
      <c r="A25" s="5">
        <v>6</v>
      </c>
      <c r="B25" s="50">
        <v>0.56666666666666665</v>
      </c>
      <c r="C25" s="35">
        <v>0.60416666666666663</v>
      </c>
      <c r="D25" s="32">
        <f>+MINUTE(C25-B25)+(60*HOUR(C25-B25))</f>
        <v>54</v>
      </c>
      <c r="E25" s="32">
        <f>+MINUTE(B25-C24)+(60*HOUR(B25-C24))</f>
        <v>5</v>
      </c>
      <c r="F25" s="29">
        <f>+D25+(E26/6)</f>
        <v>59</v>
      </c>
      <c r="G25" s="29"/>
      <c r="H25" s="40"/>
      <c r="I25" s="40"/>
      <c r="J25" s="40"/>
      <c r="K25" s="40"/>
      <c r="L25" s="40">
        <f>+F25</f>
        <v>59</v>
      </c>
    </row>
    <row r="26" spans="1:20" ht="14.1" customHeight="1" x14ac:dyDescent="0.25">
      <c r="A26" s="5"/>
      <c r="B26" s="51"/>
      <c r="C26" s="33" t="s">
        <v>17</v>
      </c>
      <c r="D26" s="34">
        <f>SUM(D19:D25)</f>
        <v>323</v>
      </c>
      <c r="E26" s="34">
        <f>SUM(E19:E25)</f>
        <v>30</v>
      </c>
      <c r="F26" s="36">
        <f>SUM(F19:F25)</f>
        <v>353</v>
      </c>
      <c r="G26" s="258">
        <f>+MINUTE(C25-C18)+(60*HOUR(C25-C18))-MINUTE(C23-B23)+(60*HOUR(C23-B23))-F26</f>
        <v>0</v>
      </c>
      <c r="H26" s="261" t="s">
        <v>15</v>
      </c>
      <c r="I26" s="259"/>
      <c r="J26" s="259"/>
      <c r="K26" s="261" t="s">
        <v>15</v>
      </c>
      <c r="L26" s="263">
        <f>SUM(G19:L25)-F26</f>
        <v>0</v>
      </c>
    </row>
    <row r="27" spans="1:20" ht="14.1" customHeight="1" x14ac:dyDescent="0.25">
      <c r="B27" s="25"/>
      <c r="C27" s="25"/>
      <c r="E27" s="18">
        <f>E26/D26</f>
        <v>9.2879256965944276E-2</v>
      </c>
      <c r="F27" s="19" t="s">
        <v>7</v>
      </c>
      <c r="G27" s="19"/>
      <c r="H27" s="19"/>
    </row>
    <row r="28" spans="1:20" x14ac:dyDescent="0.25">
      <c r="B28" s="25"/>
      <c r="C28" s="25"/>
      <c r="F28" s="3"/>
      <c r="G28" s="3"/>
      <c r="H28" s="3"/>
    </row>
    <row r="29" spans="1:20" x14ac:dyDescent="0.25">
      <c r="A29" s="8" t="s">
        <v>9</v>
      </c>
      <c r="B29" s="9"/>
      <c r="C29" s="9"/>
      <c r="D29" s="28"/>
      <c r="E29" s="9"/>
      <c r="F29" s="10"/>
      <c r="G29" s="292" t="s">
        <v>1</v>
      </c>
      <c r="H29" s="293"/>
      <c r="I29" s="293"/>
      <c r="J29" s="293"/>
      <c r="K29" s="293"/>
      <c r="L29" s="294"/>
      <c r="N29" s="20"/>
      <c r="O29" s="20"/>
      <c r="P29" s="20"/>
      <c r="Q29" s="20"/>
      <c r="R29" s="20"/>
      <c r="S29" s="20"/>
      <c r="T29" s="20"/>
    </row>
    <row r="30" spans="1:20" ht="30" x14ac:dyDescent="0.25">
      <c r="A30" s="9"/>
      <c r="B30" s="11" t="s">
        <v>2</v>
      </c>
      <c r="C30" s="243" t="s">
        <v>3</v>
      </c>
      <c r="D30" s="11" t="s">
        <v>16</v>
      </c>
      <c r="E30" s="11" t="s">
        <v>4</v>
      </c>
      <c r="F30" s="11" t="s">
        <v>5</v>
      </c>
      <c r="G30" s="11">
        <v>1</v>
      </c>
      <c r="H30" s="44">
        <v>2</v>
      </c>
      <c r="I30" s="12">
        <v>3</v>
      </c>
      <c r="J30" s="12">
        <v>4</v>
      </c>
      <c r="K30" s="12">
        <v>5</v>
      </c>
      <c r="L30" s="12">
        <v>6</v>
      </c>
      <c r="N30" s="20"/>
      <c r="O30" s="20"/>
      <c r="P30" s="20"/>
      <c r="Q30" s="20"/>
      <c r="R30" s="20"/>
      <c r="S30" s="20"/>
      <c r="T30" s="20"/>
    </row>
    <row r="31" spans="1:20" ht="14.1" customHeight="1" x14ac:dyDescent="0.25">
      <c r="A31" s="84" t="s">
        <v>33</v>
      </c>
      <c r="B31" s="71"/>
      <c r="C31" s="72">
        <v>0.33680555555555558</v>
      </c>
      <c r="D31" s="31"/>
      <c r="E31" s="26"/>
      <c r="F31" s="241">
        <f>+D31+E31</f>
        <v>0</v>
      </c>
      <c r="G31" s="241"/>
      <c r="H31" s="242"/>
      <c r="I31" s="214"/>
      <c r="J31" s="214"/>
      <c r="K31" s="214"/>
      <c r="L31" s="215"/>
    </row>
    <row r="32" spans="1:20" ht="14.1" customHeight="1" x14ac:dyDescent="0.25">
      <c r="A32" s="5">
        <v>1</v>
      </c>
      <c r="B32" s="48">
        <v>0.34027777777777773</v>
      </c>
      <c r="C32" s="17">
        <v>0.37777777777777777</v>
      </c>
      <c r="D32" s="31">
        <f>+MINUTE(C32-B32)+(60*HOUR(C32-B32))</f>
        <v>54</v>
      </c>
      <c r="E32" s="26">
        <f>+MINUTE(B32-C31)+(60*HOUR(B32-C31))</f>
        <v>5</v>
      </c>
      <c r="F32" s="30">
        <f>+D32+(E39/6)</f>
        <v>59</v>
      </c>
      <c r="G32" s="30">
        <f>+F32</f>
        <v>59</v>
      </c>
      <c r="H32" s="37"/>
      <c r="I32" s="37"/>
      <c r="J32" s="37"/>
      <c r="K32" s="37"/>
      <c r="L32" s="38"/>
    </row>
    <row r="33" spans="1:14" ht="14.1" customHeight="1" x14ac:dyDescent="0.25">
      <c r="A33" s="5">
        <v>2</v>
      </c>
      <c r="B33" s="48">
        <v>0.38125000000000003</v>
      </c>
      <c r="C33" s="17">
        <v>0.41875000000000001</v>
      </c>
      <c r="D33" s="31">
        <f>+MINUTE(C33-B33)+(60*HOUR(C33-B33))</f>
        <v>54</v>
      </c>
      <c r="E33" s="26">
        <f>+MINUTE(B33-C32)+(60*HOUR(B33-C32))</f>
        <v>5</v>
      </c>
      <c r="F33" s="30">
        <f>+D33+(E39/6)</f>
        <v>59</v>
      </c>
      <c r="G33" s="30"/>
      <c r="H33" s="37">
        <f>+F33</f>
        <v>59</v>
      </c>
      <c r="I33" s="37"/>
      <c r="J33" s="37"/>
      <c r="K33" s="37"/>
      <c r="L33" s="38"/>
    </row>
    <row r="34" spans="1:14" ht="14.1" customHeight="1" x14ac:dyDescent="0.25">
      <c r="A34" s="5">
        <v>3</v>
      </c>
      <c r="B34" s="48">
        <v>0.42222222222222222</v>
      </c>
      <c r="C34" s="17">
        <v>0.4597222222222222</v>
      </c>
      <c r="D34" s="31">
        <f>+MINUTE(C34-B34)+(60*HOUR(C34-B34))</f>
        <v>54</v>
      </c>
      <c r="E34" s="26">
        <f>+MINUTE(B34-C33)+(60*HOUR(B34-C33))</f>
        <v>5</v>
      </c>
      <c r="F34" s="30">
        <f>+D34+(E39/6)</f>
        <v>59</v>
      </c>
      <c r="G34" s="30"/>
      <c r="H34" s="37"/>
      <c r="I34" s="37">
        <f>+F34</f>
        <v>59</v>
      </c>
      <c r="J34" s="37"/>
      <c r="K34" s="37"/>
      <c r="L34" s="37"/>
    </row>
    <row r="35" spans="1:14" ht="14.1" customHeight="1" x14ac:dyDescent="0.25">
      <c r="A35" s="54">
        <v>4</v>
      </c>
      <c r="B35" s="48">
        <v>0.46319444444444446</v>
      </c>
      <c r="C35" s="17">
        <v>0.5</v>
      </c>
      <c r="D35" s="31">
        <f>+MINUTE(C35-B35)+(60*HOUR(C35-B35))</f>
        <v>53</v>
      </c>
      <c r="E35" s="26">
        <f>+MINUTE(B35-C34)+(60*HOUR(B35-C34))</f>
        <v>5</v>
      </c>
      <c r="F35" s="30">
        <f>+D35+(E39/6)</f>
        <v>58</v>
      </c>
      <c r="G35" s="30"/>
      <c r="H35" s="21"/>
      <c r="I35" s="55"/>
      <c r="J35" s="55">
        <f>+F35</f>
        <v>58</v>
      </c>
      <c r="K35" s="21"/>
      <c r="L35" s="21"/>
    </row>
    <row r="36" spans="1:14" ht="14.1" customHeight="1" x14ac:dyDescent="0.25">
      <c r="A36" s="13" t="s">
        <v>6</v>
      </c>
      <c r="B36" s="49">
        <v>0.5</v>
      </c>
      <c r="C36" s="14">
        <v>0.52222222222222225</v>
      </c>
      <c r="D36" s="31"/>
      <c r="E36" s="15"/>
      <c r="F36" s="27"/>
      <c r="G36" s="27"/>
      <c r="H36" s="21"/>
      <c r="I36" s="21"/>
      <c r="J36" s="21"/>
      <c r="K36" s="21"/>
      <c r="L36" s="21"/>
      <c r="M36" s="42"/>
    </row>
    <row r="37" spans="1:14" ht="14.1" customHeight="1" x14ac:dyDescent="0.25">
      <c r="A37" s="5">
        <v>5</v>
      </c>
      <c r="B37" s="48">
        <v>0.52569444444444446</v>
      </c>
      <c r="C37" s="17">
        <v>0.56319444444444444</v>
      </c>
      <c r="D37" s="31">
        <f>+MINUTE(C37-B37)+(60*HOUR(C37-B37))</f>
        <v>54</v>
      </c>
      <c r="E37" s="26">
        <f>+MINUTE(B37-C36)+(60*HOUR(B37-C36))</f>
        <v>5</v>
      </c>
      <c r="F37" s="30">
        <f>+D37+(E39/6)</f>
        <v>59</v>
      </c>
      <c r="G37" s="30"/>
      <c r="H37" s="37"/>
      <c r="I37" s="37"/>
      <c r="J37" s="37"/>
      <c r="K37" s="37">
        <f>+F37</f>
        <v>59</v>
      </c>
      <c r="L37" s="37"/>
    </row>
    <row r="38" spans="1:14" ht="14.1" customHeight="1" x14ac:dyDescent="0.25">
      <c r="A38" s="5">
        <v>6</v>
      </c>
      <c r="B38" s="50">
        <v>0.56666666666666665</v>
      </c>
      <c r="C38" s="35">
        <v>0.60416666666666663</v>
      </c>
      <c r="D38" s="32">
        <f>+MINUTE(C38-B38)+(60*HOUR(C38-B38))</f>
        <v>54</v>
      </c>
      <c r="E38" s="32">
        <f>+MINUTE(B38-C37)+(60*HOUR(B38-C37))</f>
        <v>5</v>
      </c>
      <c r="F38" s="29">
        <f>+D38+(E39/6)</f>
        <v>59</v>
      </c>
      <c r="G38" s="29"/>
      <c r="H38" s="40"/>
      <c r="I38" s="40"/>
      <c r="J38" s="40"/>
      <c r="K38" s="40"/>
      <c r="L38" s="40">
        <f>+F38</f>
        <v>59</v>
      </c>
    </row>
    <row r="39" spans="1:14" ht="14.1" customHeight="1" x14ac:dyDescent="0.25">
      <c r="A39" s="5"/>
      <c r="B39" s="51"/>
      <c r="C39" s="33" t="s">
        <v>17</v>
      </c>
      <c r="D39" s="34">
        <f>SUM(D32:D38)</f>
        <v>323</v>
      </c>
      <c r="E39" s="34">
        <f>SUM(E32:E38)</f>
        <v>30</v>
      </c>
      <c r="F39" s="36">
        <f>SUM(F32:F38)</f>
        <v>353</v>
      </c>
      <c r="G39" s="258">
        <f>+MINUTE(C38-C31)+(60*HOUR(C38-C31))-MINUTE(C36-B36)+(60*HOUR(C36-B36))-F39</f>
        <v>0</v>
      </c>
      <c r="H39" s="261" t="s">
        <v>15</v>
      </c>
      <c r="I39" s="259"/>
      <c r="J39" s="259"/>
      <c r="K39" s="261" t="s">
        <v>15</v>
      </c>
      <c r="L39" s="263">
        <f>SUM(G32:L38)-F39</f>
        <v>0</v>
      </c>
    </row>
    <row r="40" spans="1:14" ht="14.1" customHeight="1" x14ac:dyDescent="0.25">
      <c r="B40" s="25"/>
      <c r="C40" s="25"/>
      <c r="E40" s="18">
        <f>E39/D39</f>
        <v>9.2879256965944276E-2</v>
      </c>
      <c r="F40" s="19" t="s">
        <v>7</v>
      </c>
      <c r="G40" s="19"/>
      <c r="H40" s="19"/>
    </row>
    <row r="41" spans="1:14" x14ac:dyDescent="0.25">
      <c r="B41" s="25"/>
      <c r="C41" s="25"/>
      <c r="F41" s="3"/>
      <c r="G41" s="3"/>
      <c r="H41" s="3"/>
    </row>
    <row r="42" spans="1:14" x14ac:dyDescent="0.25">
      <c r="A42" s="8" t="s">
        <v>10</v>
      </c>
      <c r="B42" s="9"/>
      <c r="C42" s="9"/>
      <c r="D42" s="28"/>
      <c r="E42" s="9"/>
      <c r="F42" s="10"/>
      <c r="G42" s="292" t="s">
        <v>1</v>
      </c>
      <c r="H42" s="293"/>
      <c r="I42" s="293"/>
      <c r="J42" s="293"/>
      <c r="K42" s="293"/>
      <c r="L42" s="294"/>
      <c r="N42" s="3"/>
    </row>
    <row r="43" spans="1:14" ht="30" x14ac:dyDescent="0.25">
      <c r="A43" s="9"/>
      <c r="B43" s="11" t="s">
        <v>2</v>
      </c>
      <c r="C43" s="243" t="s">
        <v>3</v>
      </c>
      <c r="D43" s="11" t="s">
        <v>16</v>
      </c>
      <c r="E43" s="11" t="s">
        <v>4</v>
      </c>
      <c r="F43" s="11" t="s">
        <v>5</v>
      </c>
      <c r="G43" s="11">
        <v>1</v>
      </c>
      <c r="H43" s="44">
        <v>2</v>
      </c>
      <c r="I43" s="12">
        <v>3</v>
      </c>
      <c r="J43" s="12">
        <v>4</v>
      </c>
      <c r="K43" s="12">
        <v>5</v>
      </c>
      <c r="L43" s="12">
        <v>6</v>
      </c>
      <c r="N43" s="3"/>
    </row>
    <row r="44" spans="1:14" x14ac:dyDescent="0.25">
      <c r="A44" s="84" t="s">
        <v>33</v>
      </c>
      <c r="B44" s="71"/>
      <c r="C44" s="72">
        <v>0.33680555555555558</v>
      </c>
      <c r="D44" s="31"/>
      <c r="E44" s="26"/>
      <c r="F44" s="241">
        <f>+D44+E44</f>
        <v>0</v>
      </c>
      <c r="G44" s="241"/>
      <c r="H44" s="242"/>
      <c r="I44" s="214"/>
      <c r="J44" s="214"/>
      <c r="K44" s="214"/>
      <c r="L44" s="215"/>
      <c r="N44" s="3"/>
    </row>
    <row r="45" spans="1:14" x14ac:dyDescent="0.25">
      <c r="A45" s="5">
        <v>1</v>
      </c>
      <c r="B45" s="48">
        <v>0.34027777777777773</v>
      </c>
      <c r="C45" s="17">
        <v>0.37777777777777777</v>
      </c>
      <c r="D45" s="31">
        <f>+MINUTE(C45-B45)+(60*HOUR(C45-B45))</f>
        <v>54</v>
      </c>
      <c r="E45" s="26">
        <f>+MINUTE(B45-C44)+(60*HOUR(B45-C44))</f>
        <v>5</v>
      </c>
      <c r="F45" s="30">
        <f>+D45+(E52/6)</f>
        <v>59</v>
      </c>
      <c r="G45" s="30">
        <f>+F45</f>
        <v>59</v>
      </c>
      <c r="H45" s="37"/>
      <c r="I45" s="37"/>
      <c r="J45" s="37"/>
      <c r="K45" s="37"/>
      <c r="L45" s="38"/>
    </row>
    <row r="46" spans="1:14" x14ac:dyDescent="0.25">
      <c r="A46" s="5">
        <v>2</v>
      </c>
      <c r="B46" s="48">
        <v>0.38125000000000003</v>
      </c>
      <c r="C46" s="17">
        <v>0.41875000000000001</v>
      </c>
      <c r="D46" s="31">
        <f>+MINUTE(C46-B46)+(60*HOUR(C46-B46))</f>
        <v>54</v>
      </c>
      <c r="E46" s="26">
        <f>+MINUTE(B46-C45)+(60*HOUR(B46-C45))</f>
        <v>5</v>
      </c>
      <c r="F46" s="30">
        <f>+D46+(E52/6)</f>
        <v>59</v>
      </c>
      <c r="G46" s="30"/>
      <c r="H46" s="37">
        <f>+F46</f>
        <v>59</v>
      </c>
      <c r="I46" s="37"/>
      <c r="J46" s="37"/>
      <c r="K46" s="37"/>
      <c r="L46" s="38"/>
    </row>
    <row r="47" spans="1:14" x14ac:dyDescent="0.25">
      <c r="A47" s="5">
        <v>3</v>
      </c>
      <c r="B47" s="48">
        <v>0.42222222222222222</v>
      </c>
      <c r="C47" s="17">
        <v>0.4597222222222222</v>
      </c>
      <c r="D47" s="31">
        <f>+MINUTE(C47-B47)+(60*HOUR(C47-B47))</f>
        <v>54</v>
      </c>
      <c r="E47" s="26">
        <f>+MINUTE(B47-C46)+(60*HOUR(B47-C46))</f>
        <v>5</v>
      </c>
      <c r="F47" s="30">
        <f>+D47+(E52/6)</f>
        <v>59</v>
      </c>
      <c r="G47" s="30"/>
      <c r="H47" s="37"/>
      <c r="I47" s="37">
        <f>+F47</f>
        <v>59</v>
      </c>
      <c r="J47" s="37"/>
      <c r="K47" s="37"/>
      <c r="L47" s="37"/>
    </row>
    <row r="48" spans="1:14" x14ac:dyDescent="0.25">
      <c r="A48" s="54">
        <v>4</v>
      </c>
      <c r="B48" s="48">
        <v>0.46319444444444446</v>
      </c>
      <c r="C48" s="17">
        <v>0.5</v>
      </c>
      <c r="D48" s="31">
        <f>+MINUTE(C48-B48)+(60*HOUR(C48-B48))</f>
        <v>53</v>
      </c>
      <c r="E48" s="26">
        <f>+MINUTE(B48-C47)+(60*HOUR(B48-C47))</f>
        <v>5</v>
      </c>
      <c r="F48" s="30">
        <f>+D48+(E52/6)</f>
        <v>58</v>
      </c>
      <c r="G48" s="30"/>
      <c r="H48" s="21"/>
      <c r="I48" s="55"/>
      <c r="J48" s="55">
        <f>+F48</f>
        <v>58</v>
      </c>
      <c r="K48" s="21"/>
      <c r="L48" s="21"/>
    </row>
    <row r="49" spans="1:14" x14ac:dyDescent="0.25">
      <c r="A49" s="13" t="s">
        <v>6</v>
      </c>
      <c r="B49" s="49">
        <v>0.5</v>
      </c>
      <c r="C49" s="14">
        <v>0.52222222222222225</v>
      </c>
      <c r="D49" s="31"/>
      <c r="E49" s="15"/>
      <c r="F49" s="27"/>
      <c r="G49" s="27"/>
      <c r="H49" s="21"/>
      <c r="I49" s="21"/>
      <c r="J49" s="21"/>
      <c r="K49" s="21"/>
      <c r="L49" s="21"/>
      <c r="M49" s="42"/>
    </row>
    <row r="50" spans="1:14" x14ac:dyDescent="0.25">
      <c r="A50" s="5">
        <v>5</v>
      </c>
      <c r="B50" s="48">
        <v>0.52569444444444446</v>
      </c>
      <c r="C50" s="17">
        <v>0.56319444444444444</v>
      </c>
      <c r="D50" s="31">
        <f>+MINUTE(C50-B50)+(60*HOUR(C50-B50))</f>
        <v>54</v>
      </c>
      <c r="E50" s="26">
        <f>+MINUTE(B50-C49)+(60*HOUR(B50-C49))</f>
        <v>5</v>
      </c>
      <c r="F50" s="30">
        <f>+D50+(E52/6)</f>
        <v>59</v>
      </c>
      <c r="G50" s="30"/>
      <c r="H50" s="37"/>
      <c r="I50" s="37"/>
      <c r="J50" s="37"/>
      <c r="K50" s="37">
        <f>+F50</f>
        <v>59</v>
      </c>
      <c r="L50" s="37"/>
    </row>
    <row r="51" spans="1:14" x14ac:dyDescent="0.25">
      <c r="A51" s="5">
        <v>6</v>
      </c>
      <c r="B51" s="50">
        <v>0.56666666666666665</v>
      </c>
      <c r="C51" s="35">
        <v>0.60416666666666663</v>
      </c>
      <c r="D51" s="32">
        <f>+MINUTE(C51-B51)+(60*HOUR(C51-B51))</f>
        <v>54</v>
      </c>
      <c r="E51" s="32">
        <f>+MINUTE(B51-C50)+(60*HOUR(B51-C50))</f>
        <v>5</v>
      </c>
      <c r="F51" s="29">
        <f>+D51+(E52/6)</f>
        <v>59</v>
      </c>
      <c r="G51" s="29"/>
      <c r="H51" s="40"/>
      <c r="I51" s="40"/>
      <c r="J51" s="40"/>
      <c r="K51" s="40"/>
      <c r="L51" s="40">
        <f>+F51</f>
        <v>59</v>
      </c>
    </row>
    <row r="52" spans="1:14" ht="14.1" customHeight="1" x14ac:dyDescent="0.25">
      <c r="A52" s="5"/>
      <c r="B52" s="51"/>
      <c r="C52" s="33" t="s">
        <v>17</v>
      </c>
      <c r="D52" s="34">
        <f>SUM(D45:D51)</f>
        <v>323</v>
      </c>
      <c r="E52" s="34">
        <f>SUM(E45:E51)</f>
        <v>30</v>
      </c>
      <c r="F52" s="36">
        <f>SUM(F45:F51)</f>
        <v>353</v>
      </c>
      <c r="G52" s="258">
        <f>+MINUTE(C51-C44)+(60*HOUR(C51-C44))-MINUTE(C49-B49)+(60*HOUR(C49-B49))-F52</f>
        <v>0</v>
      </c>
      <c r="H52" s="261" t="s">
        <v>15</v>
      </c>
      <c r="I52" s="259"/>
      <c r="J52" s="259"/>
      <c r="K52" s="261" t="s">
        <v>15</v>
      </c>
      <c r="L52" s="263">
        <f>SUM(G45:L51)-F52</f>
        <v>0</v>
      </c>
    </row>
    <row r="53" spans="1:14" ht="14.1" customHeight="1" x14ac:dyDescent="0.25">
      <c r="B53" s="25"/>
      <c r="C53" s="25"/>
      <c r="E53" s="18">
        <f>E52/D52</f>
        <v>9.2879256965944276E-2</v>
      </c>
      <c r="F53" s="19" t="s">
        <v>7</v>
      </c>
      <c r="G53" s="19"/>
      <c r="H53" s="19"/>
    </row>
    <row r="54" spans="1:14" ht="14.1" customHeight="1" x14ac:dyDescent="0.25">
      <c r="B54" s="25"/>
      <c r="C54" s="25"/>
      <c r="E54" s="18"/>
      <c r="F54" s="19"/>
      <c r="G54" s="19"/>
      <c r="H54" s="19"/>
    </row>
    <row r="55" spans="1:14" ht="14.1" customHeight="1" x14ac:dyDescent="0.25">
      <c r="A55" s="8" t="s">
        <v>14</v>
      </c>
      <c r="B55" s="9"/>
      <c r="C55" s="9"/>
      <c r="D55" s="28"/>
      <c r="E55" s="9"/>
      <c r="F55" s="10"/>
      <c r="G55" s="292" t="s">
        <v>1</v>
      </c>
      <c r="H55" s="293"/>
      <c r="I55" s="293"/>
      <c r="J55" s="293"/>
      <c r="K55" s="293"/>
      <c r="L55" s="294"/>
    </row>
    <row r="56" spans="1:14" ht="30" x14ac:dyDescent="0.25">
      <c r="A56" s="9"/>
      <c r="B56" s="11" t="s">
        <v>2</v>
      </c>
      <c r="C56" s="243" t="s">
        <v>3</v>
      </c>
      <c r="D56" s="11" t="s">
        <v>16</v>
      </c>
      <c r="E56" s="11" t="s">
        <v>4</v>
      </c>
      <c r="F56" s="11" t="s">
        <v>5</v>
      </c>
      <c r="G56" s="11">
        <v>1</v>
      </c>
      <c r="H56" s="44">
        <v>2</v>
      </c>
      <c r="I56" s="12">
        <v>3</v>
      </c>
      <c r="J56" s="12">
        <v>4</v>
      </c>
      <c r="K56" s="12">
        <v>5</v>
      </c>
      <c r="L56" s="12">
        <v>6</v>
      </c>
    </row>
    <row r="57" spans="1:14" x14ac:dyDescent="0.25">
      <c r="A57" s="84" t="s">
        <v>33</v>
      </c>
      <c r="B57" s="71"/>
      <c r="C57" s="72">
        <v>0.33680555555555558</v>
      </c>
      <c r="D57" s="31"/>
      <c r="E57" s="26"/>
      <c r="F57" s="241">
        <f>+D57+E57</f>
        <v>0</v>
      </c>
      <c r="G57" s="241"/>
      <c r="H57" s="242"/>
      <c r="I57" s="214"/>
      <c r="J57" s="214"/>
      <c r="K57" s="214"/>
      <c r="L57" s="215"/>
    </row>
    <row r="58" spans="1:14" ht="14.1" customHeight="1" x14ac:dyDescent="0.25">
      <c r="A58" s="5">
        <v>1</v>
      </c>
      <c r="B58" s="48">
        <v>0.34027777777777773</v>
      </c>
      <c r="C58" s="17">
        <v>0.37777777777777777</v>
      </c>
      <c r="D58" s="31">
        <f>+MINUTE(C58-B58)+(60*HOUR(C58-B58))</f>
        <v>54</v>
      </c>
      <c r="E58" s="26">
        <f>+MINUTE(B58-C57)+(60*HOUR(B58-C57))</f>
        <v>5</v>
      </c>
      <c r="F58" s="30">
        <f>+D58+(E65/6)</f>
        <v>59</v>
      </c>
      <c r="G58" s="30">
        <f>+F58</f>
        <v>59</v>
      </c>
      <c r="H58" s="37"/>
      <c r="I58" s="37"/>
      <c r="J58" s="37"/>
      <c r="K58" s="37"/>
      <c r="L58" s="38"/>
    </row>
    <row r="59" spans="1:14" ht="14.1" customHeight="1" x14ac:dyDescent="0.25">
      <c r="A59" s="5">
        <v>2</v>
      </c>
      <c r="B59" s="48">
        <v>0.38125000000000003</v>
      </c>
      <c r="C59" s="17">
        <v>0.41875000000000001</v>
      </c>
      <c r="D59" s="31">
        <f>+MINUTE(C59-B59)+(60*HOUR(C59-B59))</f>
        <v>54</v>
      </c>
      <c r="E59" s="26">
        <f>+MINUTE(B59-C58)+(60*HOUR(B59-C58))</f>
        <v>5</v>
      </c>
      <c r="F59" s="30">
        <f>+D59+(E65/6)</f>
        <v>59</v>
      </c>
      <c r="G59" s="30"/>
      <c r="H59" s="37">
        <f>+F59</f>
        <v>59</v>
      </c>
      <c r="I59" s="37"/>
      <c r="J59" s="37"/>
      <c r="K59" s="37"/>
      <c r="L59" s="38"/>
      <c r="N59" s="165"/>
    </row>
    <row r="60" spans="1:14" ht="14.1" customHeight="1" x14ac:dyDescent="0.25">
      <c r="A60" s="5">
        <v>3</v>
      </c>
      <c r="B60" s="48">
        <v>0.42222222222222222</v>
      </c>
      <c r="C60" s="17">
        <v>0.4597222222222222</v>
      </c>
      <c r="D60" s="31">
        <f>+MINUTE(C60-B60)+(60*HOUR(C60-B60))</f>
        <v>54</v>
      </c>
      <c r="E60" s="26">
        <f>+MINUTE(B60-C59)+(60*HOUR(B60-C59))</f>
        <v>5</v>
      </c>
      <c r="F60" s="30">
        <f>+D60+(E65/6)</f>
        <v>59</v>
      </c>
      <c r="G60" s="30"/>
      <c r="H60" s="37"/>
      <c r="I60" s="37">
        <f>+F60</f>
        <v>59</v>
      </c>
      <c r="J60" s="37"/>
      <c r="K60" s="37"/>
      <c r="L60" s="37"/>
      <c r="N60" s="3"/>
    </row>
    <row r="61" spans="1:14" ht="14.1" customHeight="1" x14ac:dyDescent="0.25">
      <c r="A61" s="54">
        <v>4</v>
      </c>
      <c r="B61" s="48">
        <v>0.46319444444444446</v>
      </c>
      <c r="C61" s="17">
        <v>0.5</v>
      </c>
      <c r="D61" s="31">
        <f>+MINUTE(C61-B61)+(60*HOUR(C61-B61))</f>
        <v>53</v>
      </c>
      <c r="E61" s="26">
        <f>+MINUTE(B61-C60)+(60*HOUR(B61-C60))</f>
        <v>5</v>
      </c>
      <c r="F61" s="30">
        <f>+D61+(E65/6)</f>
        <v>58</v>
      </c>
      <c r="G61" s="30"/>
      <c r="H61" s="21"/>
      <c r="I61" s="55"/>
      <c r="J61" s="55">
        <f>+F61</f>
        <v>58</v>
      </c>
      <c r="K61" s="21"/>
      <c r="L61" s="21"/>
      <c r="N61" s="3"/>
    </row>
    <row r="62" spans="1:14" ht="14.1" customHeight="1" x14ac:dyDescent="0.25">
      <c r="A62" s="13" t="s">
        <v>6</v>
      </c>
      <c r="B62" s="49">
        <v>0.5</v>
      </c>
      <c r="C62" s="14">
        <v>0.52222222222222225</v>
      </c>
      <c r="D62" s="31"/>
      <c r="E62" s="15"/>
      <c r="F62" s="27"/>
      <c r="G62" s="27"/>
      <c r="H62" s="21"/>
      <c r="I62" s="21"/>
      <c r="J62" s="21"/>
      <c r="K62" s="21"/>
      <c r="L62" s="21"/>
      <c r="M62" s="42"/>
      <c r="N62" s="3"/>
    </row>
    <row r="63" spans="1:14" ht="14.1" customHeight="1" x14ac:dyDescent="0.25">
      <c r="A63" s="5">
        <v>5</v>
      </c>
      <c r="B63" s="48">
        <v>0.52569444444444446</v>
      </c>
      <c r="C63" s="17">
        <v>0.56319444444444444</v>
      </c>
      <c r="D63" s="31">
        <f>+MINUTE(C63-B63)+(60*HOUR(C63-B63))</f>
        <v>54</v>
      </c>
      <c r="E63" s="26">
        <f>+MINUTE(B63-C62)+(60*HOUR(B63-C62))</f>
        <v>5</v>
      </c>
      <c r="F63" s="30">
        <f>+D63+(E65/6)</f>
        <v>59</v>
      </c>
      <c r="G63" s="30"/>
      <c r="H63" s="37"/>
      <c r="I63" s="37"/>
      <c r="J63" s="37"/>
      <c r="K63" s="37">
        <f>+F63</f>
        <v>59</v>
      </c>
      <c r="L63" s="37"/>
      <c r="N63" s="3"/>
    </row>
    <row r="64" spans="1:14" ht="14.1" customHeight="1" x14ac:dyDescent="0.25">
      <c r="A64" s="5">
        <v>6</v>
      </c>
      <c r="B64" s="50">
        <v>0.56666666666666665</v>
      </c>
      <c r="C64" s="35">
        <v>0.60416666666666663</v>
      </c>
      <c r="D64" s="32">
        <f>+MINUTE(C64-B64)+(60*HOUR(C64-B64))</f>
        <v>54</v>
      </c>
      <c r="E64" s="32">
        <f>+MINUTE(B64-C63)+(60*HOUR(B64-C63))</f>
        <v>5</v>
      </c>
      <c r="F64" s="29">
        <f>+D64+(E65/6)</f>
        <v>59</v>
      </c>
      <c r="G64" s="29"/>
      <c r="H64" s="40"/>
      <c r="I64" s="40"/>
      <c r="J64" s="40"/>
      <c r="K64" s="40"/>
      <c r="L64" s="40">
        <f>+F64</f>
        <v>59</v>
      </c>
      <c r="N64" s="3"/>
    </row>
    <row r="65" spans="1:14" ht="14.1" customHeight="1" x14ac:dyDescent="0.25">
      <c r="A65" s="5"/>
      <c r="B65" s="51"/>
      <c r="C65" s="33" t="s">
        <v>17</v>
      </c>
      <c r="D65" s="34">
        <f>SUM(D58:D64)</f>
        <v>323</v>
      </c>
      <c r="E65" s="34">
        <f>SUM(E58:E64)</f>
        <v>30</v>
      </c>
      <c r="F65" s="36">
        <f>SUM(F58:F64)</f>
        <v>353</v>
      </c>
      <c r="G65" s="258">
        <f>+MINUTE(C64-C57)+(60*HOUR(C64-C57))-MINUTE(C62-B62)+(60*HOUR(C62-B62))-F65</f>
        <v>0</v>
      </c>
      <c r="H65" s="261" t="s">
        <v>15</v>
      </c>
      <c r="I65" s="259"/>
      <c r="J65" s="259"/>
      <c r="K65" s="261" t="s">
        <v>15</v>
      </c>
      <c r="L65" s="263">
        <f>SUM(G58:L64)-F65</f>
        <v>0</v>
      </c>
      <c r="N65" s="3"/>
    </row>
    <row r="66" spans="1:14" ht="14.1" customHeight="1" x14ac:dyDescent="0.25">
      <c r="B66" s="25"/>
      <c r="C66" s="25"/>
      <c r="E66" s="18">
        <f>E65/D65</f>
        <v>9.2879256965944276E-2</v>
      </c>
      <c r="F66" s="19" t="s">
        <v>7</v>
      </c>
      <c r="G66" s="19"/>
      <c r="H66" s="19"/>
      <c r="N66" s="3"/>
    </row>
    <row r="67" spans="1:14" ht="14.1" customHeight="1" x14ac:dyDescent="0.25">
      <c r="B67" s="25"/>
      <c r="C67" s="25"/>
      <c r="E67" s="18"/>
      <c r="F67" s="19"/>
      <c r="G67" s="19"/>
      <c r="H67" s="19"/>
      <c r="N67" s="3"/>
    </row>
    <row r="68" spans="1:14" ht="13.5" customHeight="1" x14ac:dyDescent="0.25">
      <c r="A68" s="6"/>
      <c r="F68" s="3"/>
      <c r="G68" s="296" t="s">
        <v>1</v>
      </c>
      <c r="H68" s="293"/>
      <c r="I68" s="293"/>
      <c r="J68" s="293"/>
      <c r="K68" s="293"/>
      <c r="L68" s="294"/>
      <c r="N68" s="3"/>
    </row>
    <row r="69" spans="1:14" ht="15" customHeight="1" x14ac:dyDescent="0.25">
      <c r="A69" s="6"/>
      <c r="F69" s="3"/>
      <c r="G69" s="11">
        <v>1</v>
      </c>
      <c r="H69" s="44">
        <v>2</v>
      </c>
      <c r="I69" s="12">
        <v>3</v>
      </c>
      <c r="J69" s="12">
        <v>4</v>
      </c>
      <c r="K69" s="12">
        <v>5</v>
      </c>
      <c r="L69" s="12">
        <v>6</v>
      </c>
      <c r="N69" s="3"/>
    </row>
    <row r="70" spans="1:14" ht="15.95" customHeight="1" x14ac:dyDescent="0.25">
      <c r="C70" s="43" t="s">
        <v>18</v>
      </c>
      <c r="D70" s="285" t="s">
        <v>11</v>
      </c>
      <c r="E70" s="286"/>
      <c r="F70" s="287"/>
      <c r="G70" s="41">
        <f>+SUM(G57:G64)+SUM(G44:G51)+SUM(G31:G38)+SUM(G18:G25)+SUM(G5:G12)</f>
        <v>295</v>
      </c>
      <c r="H70" s="41">
        <f t="shared" ref="H70:L70" si="0">+SUM(H57:H64)+SUM(H44:H51)+SUM(H31:H38)+SUM(H18:H25)+SUM(H5:H12)</f>
        <v>295</v>
      </c>
      <c r="I70" s="41">
        <f t="shared" si="0"/>
        <v>295</v>
      </c>
      <c r="J70" s="41">
        <f t="shared" si="0"/>
        <v>290</v>
      </c>
      <c r="K70" s="41">
        <f t="shared" si="0"/>
        <v>295</v>
      </c>
      <c r="L70" s="41">
        <f t="shared" si="0"/>
        <v>295</v>
      </c>
      <c r="N70" s="3"/>
    </row>
    <row r="71" spans="1:14" ht="15.95" customHeight="1" x14ac:dyDescent="0.25">
      <c r="D71" s="288" t="s">
        <v>12</v>
      </c>
      <c r="E71" s="289"/>
      <c r="F71" s="290"/>
      <c r="G71" s="239">
        <v>1665</v>
      </c>
      <c r="H71" s="240">
        <v>1665</v>
      </c>
      <c r="I71" s="240">
        <v>1665</v>
      </c>
      <c r="J71" s="240">
        <v>1665</v>
      </c>
      <c r="K71" s="240">
        <v>1665</v>
      </c>
      <c r="L71" s="240">
        <v>1665</v>
      </c>
      <c r="N71" s="3"/>
    </row>
    <row r="72" spans="1:14" ht="16.5" customHeight="1" x14ac:dyDescent="0.25">
      <c r="D72" s="291" t="s">
        <v>13</v>
      </c>
      <c r="E72" s="291"/>
      <c r="F72" s="291"/>
      <c r="G72" s="65">
        <f t="shared" ref="G72:L72" si="1">ROUND(G70/G71,2)</f>
        <v>0.18</v>
      </c>
      <c r="H72" s="65">
        <f t="shared" si="1"/>
        <v>0.18</v>
      </c>
      <c r="I72" s="65">
        <f t="shared" si="1"/>
        <v>0.18</v>
      </c>
      <c r="J72" s="65">
        <f t="shared" si="1"/>
        <v>0.17</v>
      </c>
      <c r="K72" s="65">
        <f t="shared" si="1"/>
        <v>0.18</v>
      </c>
      <c r="L72" s="65">
        <f t="shared" si="1"/>
        <v>0.18</v>
      </c>
      <c r="N72" s="3"/>
    </row>
    <row r="73" spans="1:14" x14ac:dyDescent="0.25">
      <c r="I73" s="20"/>
      <c r="J73" s="20"/>
      <c r="K73" s="20"/>
      <c r="L73" s="20"/>
      <c r="M73" s="20"/>
      <c r="N73" s="20"/>
    </row>
    <row r="74" spans="1:14" x14ac:dyDescent="0.25">
      <c r="I74" s="20"/>
      <c r="J74" s="20"/>
      <c r="K74" s="63" t="s">
        <v>20</v>
      </c>
      <c r="L74" s="64">
        <f>SUM(G72:L72)</f>
        <v>1.07</v>
      </c>
      <c r="M74" s="20"/>
      <c r="N74" s="20"/>
    </row>
    <row r="75" spans="1:14" x14ac:dyDescent="0.25">
      <c r="I75" s="20"/>
      <c r="J75" s="20"/>
      <c r="K75" s="20"/>
      <c r="L75" s="20"/>
      <c r="M75" s="20"/>
      <c r="N75" s="20"/>
    </row>
    <row r="76" spans="1:14" x14ac:dyDescent="0.25">
      <c r="F76" s="3"/>
      <c r="G76" s="3"/>
      <c r="H76" s="3"/>
      <c r="I76" s="20"/>
      <c r="J76" s="20"/>
      <c r="K76" s="20"/>
      <c r="L76" s="20"/>
      <c r="M76" s="20"/>
      <c r="N76" s="20"/>
    </row>
    <row r="77" spans="1:14" x14ac:dyDescent="0.25">
      <c r="F77" s="3"/>
      <c r="G77" s="3"/>
      <c r="H77" s="3"/>
      <c r="I77" s="20"/>
      <c r="J77" s="20"/>
      <c r="K77" s="20"/>
      <c r="L77" s="20"/>
      <c r="M77" s="20"/>
      <c r="N77" s="20"/>
    </row>
    <row r="78" spans="1:14" x14ac:dyDescent="0.25">
      <c r="F78" s="3"/>
      <c r="G78" s="3"/>
      <c r="H78" s="3"/>
      <c r="N78" s="3"/>
    </row>
    <row r="79" spans="1:14" x14ac:dyDescent="0.25">
      <c r="F79" s="3"/>
      <c r="G79" s="3"/>
      <c r="H79" s="3"/>
      <c r="N79" s="3"/>
    </row>
    <row r="80" spans="1:14" x14ac:dyDescent="0.25">
      <c r="F80" s="3"/>
      <c r="G80" s="3"/>
      <c r="H80" s="3"/>
      <c r="N80" s="3"/>
    </row>
    <row r="81" spans="6:14" x14ac:dyDescent="0.25">
      <c r="F81" s="3"/>
      <c r="G81" s="3"/>
      <c r="H81" s="3"/>
      <c r="N81" s="3"/>
    </row>
    <row r="82" spans="6:14" x14ac:dyDescent="0.25">
      <c r="F82" s="3"/>
      <c r="G82" s="3"/>
      <c r="H82" s="3"/>
      <c r="N82" s="3"/>
    </row>
    <row r="83" spans="6:14" x14ac:dyDescent="0.25">
      <c r="F83" s="3"/>
      <c r="G83" s="3"/>
      <c r="H83" s="3"/>
      <c r="N83" s="3"/>
    </row>
    <row r="84" spans="6:14" x14ac:dyDescent="0.25">
      <c r="F84" s="3"/>
      <c r="G84" s="3"/>
      <c r="H84" s="3"/>
      <c r="N84" s="3"/>
    </row>
    <row r="85" spans="6:14" x14ac:dyDescent="0.25">
      <c r="F85" s="3"/>
      <c r="G85" s="3"/>
      <c r="H85" s="3"/>
      <c r="N85" s="3"/>
    </row>
    <row r="86" spans="6:14" x14ac:dyDescent="0.25">
      <c r="F86" s="3"/>
      <c r="G86" s="3"/>
      <c r="H86" s="3"/>
      <c r="N86" s="3"/>
    </row>
    <row r="87" spans="6:14" x14ac:dyDescent="0.25">
      <c r="F87" s="3"/>
      <c r="G87" s="3"/>
      <c r="H87" s="3"/>
      <c r="N87" s="3"/>
    </row>
    <row r="88" spans="6:14" x14ac:dyDescent="0.25">
      <c r="F88" s="3"/>
      <c r="G88" s="3"/>
      <c r="H88" s="3"/>
      <c r="N88" s="3"/>
    </row>
    <row r="89" spans="6:14" x14ac:dyDescent="0.25">
      <c r="F89" s="3"/>
      <c r="G89" s="3"/>
      <c r="H89" s="3"/>
      <c r="N89" s="3"/>
    </row>
  </sheetData>
  <mergeCells count="9">
    <mergeCell ref="D70:F70"/>
    <mergeCell ref="D71:F71"/>
    <mergeCell ref="D72:F72"/>
    <mergeCell ref="G3:L3"/>
    <mergeCell ref="G16:L16"/>
    <mergeCell ref="G29:L29"/>
    <mergeCell ref="G42:L42"/>
    <mergeCell ref="G55:L55"/>
    <mergeCell ref="G68:L6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91"/>
  <sheetViews>
    <sheetView workbookViewId="0">
      <selection activeCell="B1" sqref="B1"/>
    </sheetView>
  </sheetViews>
  <sheetFormatPr defaultColWidth="9.140625" defaultRowHeight="15" x14ac:dyDescent="0.25"/>
  <cols>
    <col min="1" max="1" width="10.5703125" style="3" bestFit="1" customWidth="1"/>
    <col min="2" max="12" width="8.7109375" style="3" customWidth="1"/>
    <col min="13" max="16384" width="9.140625" style="3"/>
  </cols>
  <sheetData>
    <row r="1" spans="1:15" ht="30" customHeight="1" thickBot="1" x14ac:dyDescent="0.35">
      <c r="B1" s="24" t="s">
        <v>19</v>
      </c>
      <c r="C1" s="22"/>
      <c r="D1" s="22"/>
      <c r="E1" s="22"/>
      <c r="F1" s="23"/>
      <c r="G1" s="22"/>
      <c r="H1" s="22"/>
      <c r="I1" s="22"/>
      <c r="J1" s="22"/>
      <c r="K1" s="22"/>
      <c r="M1" s="20"/>
      <c r="N1" s="20"/>
      <c r="O1" s="20"/>
    </row>
    <row r="2" spans="1:15" ht="15" customHeight="1" thickBot="1" x14ac:dyDescent="0.35">
      <c r="B2" s="24"/>
      <c r="C2" s="209"/>
      <c r="D2" s="209"/>
      <c r="E2" s="209"/>
      <c r="F2" s="210"/>
      <c r="G2" s="209"/>
      <c r="H2" s="209"/>
      <c r="I2" s="209"/>
      <c r="M2" s="20"/>
      <c r="N2" s="20"/>
      <c r="O2" s="20"/>
    </row>
    <row r="3" spans="1:15" ht="15.75" thickBot="1" x14ac:dyDescent="0.3">
      <c r="A3" s="8" t="s">
        <v>0</v>
      </c>
      <c r="B3" s="9"/>
      <c r="C3" s="9"/>
      <c r="D3" s="28"/>
      <c r="E3" s="9"/>
      <c r="F3" s="10"/>
      <c r="G3" s="299" t="s">
        <v>1</v>
      </c>
      <c r="H3" s="300"/>
      <c r="I3" s="300"/>
      <c r="J3" s="300"/>
      <c r="K3" s="300"/>
      <c r="L3" s="301"/>
      <c r="M3" s="20"/>
      <c r="N3" s="20"/>
      <c r="O3" s="20"/>
    </row>
    <row r="4" spans="1:15" ht="32.25" customHeight="1" x14ac:dyDescent="0.25">
      <c r="A4" s="9"/>
      <c r="B4" s="65" t="s">
        <v>2</v>
      </c>
      <c r="C4" s="68" t="s">
        <v>3</v>
      </c>
      <c r="D4" s="11" t="s">
        <v>16</v>
      </c>
      <c r="E4" s="65" t="s">
        <v>4</v>
      </c>
      <c r="F4" s="11" t="s">
        <v>5</v>
      </c>
      <c r="G4" s="211">
        <v>1</v>
      </c>
      <c r="H4" s="212">
        <v>2</v>
      </c>
      <c r="I4" s="212">
        <v>3</v>
      </c>
      <c r="J4" s="212">
        <v>4</v>
      </c>
      <c r="K4" s="212">
        <v>5</v>
      </c>
      <c r="L4" s="212">
        <v>6</v>
      </c>
      <c r="M4" s="20"/>
      <c r="N4" s="20"/>
    </row>
    <row r="5" spans="1:15" ht="15" customHeight="1" x14ac:dyDescent="0.25">
      <c r="A5" s="25">
        <v>1</v>
      </c>
      <c r="B5" s="71">
        <v>0.35069444444444442</v>
      </c>
      <c r="C5" s="72">
        <v>0.38472222222222219</v>
      </c>
      <c r="D5" s="73">
        <f>+MINUTE(C5-B5)+(60*HOUR(C5-B5))</f>
        <v>49</v>
      </c>
      <c r="E5" s="73">
        <f>+MINUTE(B6-C5)+(60*HOUR(B6-C5))</f>
        <v>4</v>
      </c>
      <c r="F5" s="111">
        <f>+D5+(E13/6)</f>
        <v>58.666666666666664</v>
      </c>
      <c r="G5" s="213">
        <f>+F5</f>
        <v>58.666666666666664</v>
      </c>
      <c r="H5" s="214"/>
      <c r="I5" s="214"/>
      <c r="J5" s="214"/>
      <c r="K5" s="215"/>
      <c r="L5" s="215"/>
      <c r="M5" s="20"/>
      <c r="N5" s="20"/>
    </row>
    <row r="6" spans="1:15" ht="15" customHeight="1" x14ac:dyDescent="0.25">
      <c r="A6" s="5">
        <v>2</v>
      </c>
      <c r="B6" s="48">
        <v>0.38750000000000001</v>
      </c>
      <c r="C6" s="17">
        <v>0.42152777777777778</v>
      </c>
      <c r="D6" s="31">
        <f>+MINUTE(C6-B6)+(60*HOUR(C6-B6))</f>
        <v>49</v>
      </c>
      <c r="E6" s="31">
        <f>+MINUTE(B7-C6)+(60*HOUR(B7-C6))</f>
        <v>4</v>
      </c>
      <c r="F6" s="136">
        <f>+D6+(E13/6)</f>
        <v>58.666666666666664</v>
      </c>
      <c r="G6" s="216"/>
      <c r="H6" s="125">
        <f>+F6</f>
        <v>58.666666666666664</v>
      </c>
      <c r="I6" s="125"/>
      <c r="J6" s="125"/>
      <c r="K6" s="126"/>
      <c r="L6" s="126"/>
      <c r="M6" s="20"/>
      <c r="N6" s="20"/>
    </row>
    <row r="7" spans="1:15" ht="14.1" customHeight="1" x14ac:dyDescent="0.25">
      <c r="A7" s="5">
        <v>3</v>
      </c>
      <c r="B7" s="195">
        <v>0.42430555555555555</v>
      </c>
      <c r="C7" s="17">
        <v>0.45833333333333331</v>
      </c>
      <c r="D7" s="31">
        <f>+MINUTE(C7-B7)+(60*HOUR(C7-B7))</f>
        <v>49</v>
      </c>
      <c r="E7" s="31">
        <f>+MINUTE(B8-C7)+(60*HOUR(B8-C7))</f>
        <v>0</v>
      </c>
      <c r="F7" s="136">
        <f>+D7+(E13/6)</f>
        <v>58.666666666666664</v>
      </c>
      <c r="G7" s="125"/>
      <c r="H7" s="125"/>
      <c r="I7" s="125">
        <f>+F7</f>
        <v>58.666666666666664</v>
      </c>
      <c r="J7" s="125"/>
      <c r="K7" s="125"/>
      <c r="L7" s="125"/>
      <c r="M7" s="20"/>
      <c r="N7" s="20"/>
    </row>
    <row r="8" spans="1:15" ht="14.1" customHeight="1" x14ac:dyDescent="0.25">
      <c r="A8" s="54" t="s">
        <v>6</v>
      </c>
      <c r="B8" s="48">
        <v>0.45833333333333331</v>
      </c>
      <c r="C8" s="17">
        <v>0.47916666666666669</v>
      </c>
      <c r="D8" s="31"/>
      <c r="E8" s="217"/>
      <c r="F8" s="136"/>
      <c r="G8" s="55"/>
      <c r="H8" s="55"/>
      <c r="I8" s="55"/>
      <c r="J8" s="55"/>
      <c r="K8" s="55"/>
      <c r="L8" s="55"/>
      <c r="M8" s="20"/>
      <c r="N8" s="20"/>
    </row>
    <row r="9" spans="1:15" ht="14.1" customHeight="1" x14ac:dyDescent="0.25">
      <c r="A9" s="5">
        <v>4</v>
      </c>
      <c r="B9" s="48">
        <v>0.48194444444444445</v>
      </c>
      <c r="C9" s="17">
        <v>0.51597222222222217</v>
      </c>
      <c r="D9" s="31">
        <f>+MINUTE(C9-B9)+(60*HOUR(C9-B9))</f>
        <v>49</v>
      </c>
      <c r="E9" s="31">
        <f>+MINUTE(B9-C8)+(60*HOUR(B9-C8))</f>
        <v>4</v>
      </c>
      <c r="F9" s="136">
        <f>+D9+(E13/6)</f>
        <v>58.666666666666664</v>
      </c>
      <c r="G9" s="55"/>
      <c r="H9" s="55"/>
      <c r="I9" s="55"/>
      <c r="J9" s="55">
        <f>+F9</f>
        <v>58.666666666666664</v>
      </c>
      <c r="K9" s="55"/>
      <c r="L9" s="55"/>
      <c r="M9" s="20"/>
      <c r="N9" s="20"/>
    </row>
    <row r="10" spans="1:15" ht="14.1" customHeight="1" x14ac:dyDescent="0.25">
      <c r="A10" s="67" t="s">
        <v>21</v>
      </c>
      <c r="B10" s="48">
        <v>0.52152777777777781</v>
      </c>
      <c r="C10" s="17">
        <v>0.5493055555555556</v>
      </c>
      <c r="D10" s="31"/>
      <c r="E10" s="31">
        <f>+MINUTE(C10-C9)+(60*HOUR(C10-C9))-10</f>
        <v>38</v>
      </c>
      <c r="F10" s="136"/>
      <c r="G10" s="55"/>
      <c r="H10" s="55"/>
      <c r="I10" s="55"/>
      <c r="J10" s="55"/>
      <c r="K10" s="55"/>
      <c r="L10" s="55"/>
      <c r="M10" s="20"/>
      <c r="N10" s="20"/>
    </row>
    <row r="11" spans="1:15" ht="14.1" customHeight="1" x14ac:dyDescent="0.25">
      <c r="A11" s="5">
        <v>5</v>
      </c>
      <c r="B11" s="48">
        <v>0.55208333333333337</v>
      </c>
      <c r="C11" s="17">
        <v>0.58611111111111114</v>
      </c>
      <c r="D11" s="31">
        <f>+MINUTE(C11-B11)+(60*HOUR(C11-B11))</f>
        <v>49</v>
      </c>
      <c r="E11" s="31">
        <f>+MINUTE(B11-C10)+(60*HOUR(B11-C10))</f>
        <v>4</v>
      </c>
      <c r="F11" s="136">
        <f>+D11+(E13/6)</f>
        <v>58.666666666666664</v>
      </c>
      <c r="G11" s="55"/>
      <c r="H11" s="55"/>
      <c r="I11" s="55"/>
      <c r="J11" s="55"/>
      <c r="K11" s="55">
        <f>+F11</f>
        <v>58.666666666666664</v>
      </c>
      <c r="L11" s="55"/>
      <c r="M11" s="20"/>
      <c r="N11" s="20"/>
    </row>
    <row r="12" spans="1:15" ht="14.1" customHeight="1" x14ac:dyDescent="0.25">
      <c r="A12" s="67">
        <v>6</v>
      </c>
      <c r="B12" s="50">
        <v>0.58888888888888891</v>
      </c>
      <c r="C12" s="50">
        <v>0.62291666666666667</v>
      </c>
      <c r="D12" s="32">
        <f t="shared" ref="D12" si="0">+MINUTE(C12-B12)+(60*HOUR(C12-B12))</f>
        <v>49</v>
      </c>
      <c r="E12" s="32">
        <f>+MINUTE(B12-C11)+(60*HOUR(B12-C11))</f>
        <v>4</v>
      </c>
      <c r="F12" s="143">
        <f>+D12+(E13/6)</f>
        <v>58.666666666666664</v>
      </c>
      <c r="G12" s="144"/>
      <c r="H12" s="144"/>
      <c r="I12" s="144"/>
      <c r="J12" s="144"/>
      <c r="K12" s="144"/>
      <c r="L12" s="144">
        <f>+F12</f>
        <v>58.666666666666664</v>
      </c>
      <c r="M12" s="20"/>
      <c r="N12" s="20"/>
    </row>
    <row r="13" spans="1:15" ht="14.1" customHeight="1" x14ac:dyDescent="0.25">
      <c r="A13" s="5"/>
      <c r="B13" s="203"/>
      <c r="C13" s="33" t="s">
        <v>17</v>
      </c>
      <c r="D13" s="218">
        <f>SUM(D5:D12)</f>
        <v>294</v>
      </c>
      <c r="E13" s="218">
        <f>SUM(E5:E12)</f>
        <v>58</v>
      </c>
      <c r="F13" s="218">
        <f>SUM(F5:F12)</f>
        <v>352</v>
      </c>
      <c r="G13" s="266">
        <f>+MINUTE(C12-B5)+(60*HOUR(C12-B5))-MINUTE(C8-B8)+(60*HOUR(C8-B8))-F13</f>
        <v>10</v>
      </c>
      <c r="H13" s="259" t="s">
        <v>15</v>
      </c>
      <c r="I13" s="259"/>
      <c r="J13" s="42"/>
      <c r="K13" s="259" t="s">
        <v>15</v>
      </c>
      <c r="L13" s="260">
        <f>SUM(G5:L12)-F13</f>
        <v>0</v>
      </c>
      <c r="M13" s="20"/>
      <c r="N13" s="20"/>
    </row>
    <row r="14" spans="1:15" ht="14.1" customHeight="1" x14ac:dyDescent="0.25">
      <c r="E14" s="18">
        <f>E13/D13</f>
        <v>0.19727891156462585</v>
      </c>
      <c r="F14" s="219" t="s">
        <v>7</v>
      </c>
      <c r="I14" s="208" t="s">
        <v>42</v>
      </c>
      <c r="J14" s="162"/>
      <c r="M14" s="20"/>
      <c r="N14" s="20"/>
    </row>
    <row r="15" spans="1:15" ht="14.1" customHeight="1" thickBot="1" x14ac:dyDescent="0.3">
      <c r="E15" s="18"/>
      <c r="F15" s="219"/>
      <c r="M15" s="20"/>
      <c r="N15" s="20"/>
    </row>
    <row r="16" spans="1:15" ht="15.75" thickBot="1" x14ac:dyDescent="0.3">
      <c r="A16" s="8" t="s">
        <v>8</v>
      </c>
      <c r="B16" s="9"/>
      <c r="C16" s="9"/>
      <c r="D16" s="28"/>
      <c r="E16" s="9"/>
      <c r="F16" s="10"/>
      <c r="G16" s="299" t="s">
        <v>1</v>
      </c>
      <c r="H16" s="300"/>
      <c r="I16" s="300"/>
      <c r="J16" s="300"/>
      <c r="K16" s="300"/>
      <c r="L16" s="302"/>
      <c r="M16" s="20"/>
      <c r="N16" s="20"/>
    </row>
    <row r="17" spans="1:14" ht="30" customHeight="1" x14ac:dyDescent="0.25">
      <c r="A17" s="9"/>
      <c r="B17" s="65" t="s">
        <v>2</v>
      </c>
      <c r="C17" s="68" t="s">
        <v>3</v>
      </c>
      <c r="D17" s="11" t="s">
        <v>16</v>
      </c>
      <c r="E17" s="65" t="s">
        <v>4</v>
      </c>
      <c r="F17" s="11" t="s">
        <v>5</v>
      </c>
      <c r="G17" s="211">
        <v>1</v>
      </c>
      <c r="H17" s="212">
        <v>2</v>
      </c>
      <c r="I17" s="212">
        <v>3</v>
      </c>
      <c r="J17" s="212">
        <v>4</v>
      </c>
      <c r="K17" s="212">
        <v>5</v>
      </c>
      <c r="L17" s="212">
        <v>6</v>
      </c>
      <c r="M17" s="20"/>
      <c r="N17" s="20"/>
    </row>
    <row r="18" spans="1:14" ht="14.1" customHeight="1" x14ac:dyDescent="0.25">
      <c r="A18" s="25">
        <v>1</v>
      </c>
      <c r="B18" s="71">
        <v>0.35069444444444442</v>
      </c>
      <c r="C18" s="72">
        <v>0.38472222222222219</v>
      </c>
      <c r="D18" s="73">
        <f>+MINUTE(C18-B18)+(60*HOUR(C18-B18))</f>
        <v>49</v>
      </c>
      <c r="E18" s="73">
        <f>+MINUTE(B19-C18)+(60*HOUR(B19-C18))</f>
        <v>4</v>
      </c>
      <c r="F18" s="111">
        <f>+D18+(E26/6)</f>
        <v>58.666666666666664</v>
      </c>
      <c r="G18" s="213">
        <f>+F18</f>
        <v>58.666666666666664</v>
      </c>
      <c r="H18" s="214"/>
      <c r="I18" s="214"/>
      <c r="J18" s="214"/>
      <c r="K18" s="215"/>
      <c r="L18" s="215"/>
      <c r="M18" s="20"/>
      <c r="N18" s="20"/>
    </row>
    <row r="19" spans="1:14" ht="14.1" customHeight="1" x14ac:dyDescent="0.25">
      <c r="A19" s="5">
        <v>2</v>
      </c>
      <c r="B19" s="48">
        <v>0.38750000000000001</v>
      </c>
      <c r="C19" s="17">
        <v>0.42152777777777778</v>
      </c>
      <c r="D19" s="31">
        <f>+MINUTE(C19-B19)+(60*HOUR(C19-B19))</f>
        <v>49</v>
      </c>
      <c r="E19" s="31">
        <f>+MINUTE(B20-C19)+(60*HOUR(B20-C19))</f>
        <v>4</v>
      </c>
      <c r="F19" s="136">
        <f>+D19+(E26/6)</f>
        <v>58.666666666666664</v>
      </c>
      <c r="G19" s="216"/>
      <c r="H19" s="125">
        <f>+F19</f>
        <v>58.666666666666664</v>
      </c>
      <c r="I19" s="125"/>
      <c r="J19" s="125"/>
      <c r="K19" s="126"/>
      <c r="L19" s="126"/>
      <c r="M19" s="20"/>
      <c r="N19" s="20"/>
    </row>
    <row r="20" spans="1:14" ht="14.1" customHeight="1" x14ac:dyDescent="0.25">
      <c r="A20" s="5">
        <v>3</v>
      </c>
      <c r="B20" s="195">
        <v>0.42430555555555555</v>
      </c>
      <c r="C20" s="17">
        <v>0.45833333333333331</v>
      </c>
      <c r="D20" s="31">
        <f>+MINUTE(C20-B20)+(60*HOUR(C20-B20))</f>
        <v>49</v>
      </c>
      <c r="E20" s="31">
        <f>+MINUTE(B21-C20)+(60*HOUR(B21-C20))</f>
        <v>0</v>
      </c>
      <c r="F20" s="136">
        <f>+D20+(E26/6)</f>
        <v>58.666666666666664</v>
      </c>
      <c r="G20" s="125"/>
      <c r="H20" s="125"/>
      <c r="I20" s="125">
        <f>+F20</f>
        <v>58.666666666666664</v>
      </c>
      <c r="J20" s="125"/>
      <c r="K20" s="125"/>
      <c r="L20" s="125"/>
      <c r="M20" s="20"/>
      <c r="N20" s="20"/>
    </row>
    <row r="21" spans="1:14" ht="14.1" customHeight="1" x14ac:dyDescent="0.25">
      <c r="A21" s="54" t="s">
        <v>6</v>
      </c>
      <c r="B21" s="48">
        <v>0.45833333333333331</v>
      </c>
      <c r="C21" s="17">
        <v>0.47916666666666669</v>
      </c>
      <c r="D21" s="31"/>
      <c r="E21" s="217"/>
      <c r="F21" s="136"/>
      <c r="G21" s="55"/>
      <c r="H21" s="55"/>
      <c r="I21" s="55"/>
      <c r="J21" s="55"/>
      <c r="K21" s="55"/>
      <c r="L21" s="55"/>
      <c r="M21" s="20"/>
      <c r="N21" s="20"/>
    </row>
    <row r="22" spans="1:14" ht="14.1" customHeight="1" x14ac:dyDescent="0.25">
      <c r="A22" s="5">
        <v>4</v>
      </c>
      <c r="B22" s="48">
        <v>0.48194444444444445</v>
      </c>
      <c r="C22" s="17">
        <v>0.51597222222222217</v>
      </c>
      <c r="D22" s="31">
        <f>+MINUTE(C22-B22)+(60*HOUR(C22-B22))</f>
        <v>49</v>
      </c>
      <c r="E22" s="31">
        <f>+MINUTE(B22-C21)+(60*HOUR(B22-C21))</f>
        <v>4</v>
      </c>
      <c r="F22" s="136">
        <f>+D22+(E26/6)</f>
        <v>58.666666666666664</v>
      </c>
      <c r="G22" s="55"/>
      <c r="H22" s="55"/>
      <c r="I22" s="55"/>
      <c r="J22" s="55">
        <f>+F22</f>
        <v>58.666666666666664</v>
      </c>
      <c r="K22" s="55"/>
      <c r="L22" s="55"/>
      <c r="M22" s="20"/>
      <c r="N22" s="20"/>
    </row>
    <row r="23" spans="1:14" ht="14.1" customHeight="1" x14ac:dyDescent="0.25">
      <c r="A23" s="67" t="s">
        <v>21</v>
      </c>
      <c r="B23" s="48">
        <v>0.52152777777777781</v>
      </c>
      <c r="C23" s="17">
        <v>0.5493055555555556</v>
      </c>
      <c r="D23" s="31"/>
      <c r="E23" s="31">
        <f>+MINUTE(C23-C22)+(60*HOUR(C23-C22))-10</f>
        <v>38</v>
      </c>
      <c r="F23" s="136"/>
      <c r="G23" s="55"/>
      <c r="H23" s="55"/>
      <c r="I23" s="55"/>
      <c r="J23" s="55"/>
      <c r="K23" s="55"/>
      <c r="L23" s="55"/>
      <c r="M23" s="20"/>
      <c r="N23" s="20"/>
    </row>
    <row r="24" spans="1:14" ht="14.1" customHeight="1" x14ac:dyDescent="0.25">
      <c r="A24" s="5">
        <v>5</v>
      </c>
      <c r="B24" s="48">
        <v>0.55208333333333337</v>
      </c>
      <c r="C24" s="17">
        <v>0.58611111111111114</v>
      </c>
      <c r="D24" s="31">
        <f>+MINUTE(C24-B24)+(60*HOUR(C24-B24))</f>
        <v>49</v>
      </c>
      <c r="E24" s="31">
        <f>+MINUTE(B24-C23)+(60*HOUR(B24-C23))</f>
        <v>4</v>
      </c>
      <c r="F24" s="136">
        <f>+D24+(E26/6)</f>
        <v>58.666666666666664</v>
      </c>
      <c r="G24" s="55"/>
      <c r="H24" s="55"/>
      <c r="I24" s="55"/>
      <c r="J24" s="55"/>
      <c r="K24" s="55">
        <f>+F24</f>
        <v>58.666666666666664</v>
      </c>
      <c r="L24" s="55"/>
      <c r="M24" s="20"/>
      <c r="N24" s="20"/>
    </row>
    <row r="25" spans="1:14" ht="14.1" customHeight="1" x14ac:dyDescent="0.25">
      <c r="A25" s="67">
        <v>6</v>
      </c>
      <c r="B25" s="50">
        <v>0.58888888888888891</v>
      </c>
      <c r="C25" s="50">
        <v>0.62291666666666667</v>
      </c>
      <c r="D25" s="32">
        <f t="shared" ref="D25" si="1">+MINUTE(C25-B25)+(60*HOUR(C25-B25))</f>
        <v>49</v>
      </c>
      <c r="E25" s="32">
        <f>+MINUTE(B25-C24)+(60*HOUR(B25-C24))</f>
        <v>4</v>
      </c>
      <c r="F25" s="143">
        <f>+D25+(E26/6)</f>
        <v>58.666666666666664</v>
      </c>
      <c r="G25" s="144"/>
      <c r="H25" s="144"/>
      <c r="I25" s="144"/>
      <c r="J25" s="144"/>
      <c r="K25" s="144"/>
      <c r="L25" s="144">
        <f>+F25</f>
        <v>58.666666666666664</v>
      </c>
      <c r="M25" s="20"/>
      <c r="N25" s="20"/>
    </row>
    <row r="26" spans="1:14" ht="14.1" customHeight="1" x14ac:dyDescent="0.25">
      <c r="A26" s="5"/>
      <c r="B26" s="203"/>
      <c r="C26" s="33" t="s">
        <v>17</v>
      </c>
      <c r="D26" s="218">
        <f>SUM(D18:D25)</f>
        <v>294</v>
      </c>
      <c r="E26" s="218">
        <f>SUM(E18:E25)</f>
        <v>58</v>
      </c>
      <c r="F26" s="218">
        <f>SUM(F18:F25)</f>
        <v>352</v>
      </c>
      <c r="G26" s="266">
        <f>+MINUTE(C25-B18)+(60*HOUR(C25-B18))-MINUTE(C21-B21)+(60*HOUR(C21-B21))-F26</f>
        <v>10</v>
      </c>
      <c r="H26" s="259" t="s">
        <v>15</v>
      </c>
      <c r="I26" s="259"/>
      <c r="J26" s="42"/>
      <c r="K26" s="259" t="s">
        <v>15</v>
      </c>
      <c r="L26" s="260">
        <f>SUM(G18:L25)-F26</f>
        <v>0</v>
      </c>
      <c r="M26" s="20"/>
      <c r="N26" s="20"/>
    </row>
    <row r="27" spans="1:14" ht="14.1" customHeight="1" x14ac:dyDescent="0.25">
      <c r="E27" s="18">
        <f>E26/D26</f>
        <v>0.19727891156462585</v>
      </c>
      <c r="F27" s="219" t="s">
        <v>7</v>
      </c>
      <c r="H27" s="208"/>
      <c r="I27" s="208" t="s">
        <v>42</v>
      </c>
      <c r="J27" s="162"/>
      <c r="M27" s="20"/>
      <c r="N27" s="20"/>
    </row>
    <row r="28" spans="1:14" ht="14.1" customHeight="1" thickBot="1" x14ac:dyDescent="0.3">
      <c r="E28" s="18"/>
      <c r="F28" s="219"/>
      <c r="M28" s="20"/>
      <c r="N28" s="20"/>
    </row>
    <row r="29" spans="1:14" ht="15.75" thickBot="1" x14ac:dyDescent="0.3">
      <c r="A29" s="8" t="s">
        <v>32</v>
      </c>
      <c r="B29" s="9"/>
      <c r="C29" s="9"/>
      <c r="D29" s="28"/>
      <c r="E29" s="9"/>
      <c r="F29" s="10"/>
      <c r="G29" s="299" t="s">
        <v>1</v>
      </c>
      <c r="H29" s="300"/>
      <c r="I29" s="300"/>
      <c r="J29" s="300"/>
      <c r="K29" s="300"/>
      <c r="L29" s="302"/>
      <c r="M29" s="20"/>
      <c r="N29" s="20"/>
    </row>
    <row r="30" spans="1:14" ht="30" x14ac:dyDescent="0.25">
      <c r="A30" s="9"/>
      <c r="B30" s="65" t="s">
        <v>2</v>
      </c>
      <c r="C30" s="68" t="s">
        <v>3</v>
      </c>
      <c r="D30" s="11" t="s">
        <v>16</v>
      </c>
      <c r="E30" s="65" t="s">
        <v>4</v>
      </c>
      <c r="F30" s="11" t="s">
        <v>5</v>
      </c>
      <c r="G30" s="211">
        <v>1</v>
      </c>
      <c r="H30" s="212">
        <v>2</v>
      </c>
      <c r="I30" s="212">
        <v>3</v>
      </c>
      <c r="J30" s="212">
        <v>4</v>
      </c>
      <c r="K30" s="212">
        <v>5</v>
      </c>
      <c r="L30" s="212">
        <v>6</v>
      </c>
      <c r="M30" s="20"/>
      <c r="N30" s="20"/>
    </row>
    <row r="31" spans="1:14" ht="14.1" customHeight="1" x14ac:dyDescent="0.25">
      <c r="A31" s="25">
        <v>1</v>
      </c>
      <c r="B31" s="71">
        <v>0.35069444444444442</v>
      </c>
      <c r="C31" s="72">
        <v>0.37708333333333338</v>
      </c>
      <c r="D31" s="73">
        <f>+MINUTE(C31-B31)+(60*HOUR(C31-B31))</f>
        <v>38</v>
      </c>
      <c r="E31" s="73">
        <f>+MINUTE(B32-C31)+(60*HOUR(B32-C31))</f>
        <v>5</v>
      </c>
      <c r="F31" s="111">
        <f>+D31+(E38/6)</f>
        <v>42.166666666666664</v>
      </c>
      <c r="G31" s="213">
        <f>+F31</f>
        <v>42.166666666666664</v>
      </c>
      <c r="H31" s="214"/>
      <c r="I31" s="214"/>
      <c r="J31" s="214"/>
      <c r="K31" s="215"/>
      <c r="L31" s="215"/>
      <c r="M31" s="20"/>
      <c r="N31" s="20"/>
    </row>
    <row r="32" spans="1:14" x14ac:dyDescent="0.25">
      <c r="A32" s="5">
        <v>2</v>
      </c>
      <c r="B32" s="48">
        <v>0.38055555555555554</v>
      </c>
      <c r="C32" s="17">
        <v>0.4069444444444445</v>
      </c>
      <c r="D32" s="31">
        <f>+MINUTE(C32-B32)+(60*HOUR(C32-B32))</f>
        <v>38</v>
      </c>
      <c r="E32" s="31">
        <f>+MINUTE(B33-C32)+(60*HOUR(B33-C32))</f>
        <v>5</v>
      </c>
      <c r="F32" s="136">
        <f>+D32+(E38/6)</f>
        <v>42.166666666666664</v>
      </c>
      <c r="G32" s="216"/>
      <c r="H32" s="125">
        <f>+F32</f>
        <v>42.166666666666664</v>
      </c>
      <c r="I32" s="125"/>
      <c r="J32" s="125"/>
      <c r="K32" s="126"/>
      <c r="L32" s="126"/>
      <c r="M32" s="20"/>
      <c r="N32" s="20"/>
    </row>
    <row r="33" spans="1:14" x14ac:dyDescent="0.25">
      <c r="A33" s="5">
        <v>3</v>
      </c>
      <c r="B33" s="195">
        <v>0.41041666666666665</v>
      </c>
      <c r="C33" s="17">
        <v>0.4368055555555555</v>
      </c>
      <c r="D33" s="31">
        <f>+MINUTE(C33-B33)+(60*HOUR(C33-B33))</f>
        <v>38</v>
      </c>
      <c r="E33" s="31">
        <f>+MINUTE(B34-C33)+(60*HOUR(B34-C33))</f>
        <v>0</v>
      </c>
      <c r="F33" s="136">
        <f>+D33+(E38/6)</f>
        <v>42.166666666666664</v>
      </c>
      <c r="G33" s="125"/>
      <c r="H33" s="125"/>
      <c r="I33" s="125">
        <f>+F33</f>
        <v>42.166666666666664</v>
      </c>
      <c r="J33" s="125"/>
      <c r="K33" s="125"/>
      <c r="L33" s="125"/>
      <c r="M33" s="20"/>
      <c r="N33" s="20"/>
    </row>
    <row r="34" spans="1:14" x14ac:dyDescent="0.25">
      <c r="A34" s="54" t="s">
        <v>6</v>
      </c>
      <c r="B34" s="48">
        <v>0.4368055555555555</v>
      </c>
      <c r="C34" s="17">
        <v>0.45763888888888887</v>
      </c>
      <c r="D34" s="31"/>
      <c r="E34" s="217"/>
      <c r="F34" s="136"/>
      <c r="G34" s="55"/>
      <c r="H34" s="55"/>
      <c r="I34" s="55"/>
      <c r="J34" s="55"/>
      <c r="K34" s="55"/>
      <c r="L34" s="55"/>
      <c r="M34" s="20"/>
      <c r="N34" s="20"/>
    </row>
    <row r="35" spans="1:14" x14ac:dyDescent="0.25">
      <c r="A35" s="5">
        <v>4</v>
      </c>
      <c r="B35" s="48">
        <v>0.46111111111111108</v>
      </c>
      <c r="C35" s="17">
        <v>0.4993055555555555</v>
      </c>
      <c r="D35" s="31">
        <f>+MINUTE(C35-B35)+(60*HOUR(C35-B35))</f>
        <v>55</v>
      </c>
      <c r="E35" s="31">
        <f>+MINUTE(B35-C34)+(60*HOUR(B35-C34))</f>
        <v>5</v>
      </c>
      <c r="F35" s="136">
        <f>+D35+(E38/6)</f>
        <v>59.166666666666664</v>
      </c>
      <c r="G35" s="55"/>
      <c r="H35" s="55"/>
      <c r="I35" s="55"/>
      <c r="J35" s="55">
        <f>+F35</f>
        <v>59.166666666666664</v>
      </c>
      <c r="K35" s="55"/>
      <c r="L35" s="55"/>
      <c r="M35" s="20"/>
      <c r="N35" s="20"/>
    </row>
    <row r="36" spans="1:14" x14ac:dyDescent="0.25">
      <c r="A36" s="5">
        <v>5</v>
      </c>
      <c r="B36" s="48">
        <v>0.50277777777777777</v>
      </c>
      <c r="C36" s="17">
        <v>0.52916666666666667</v>
      </c>
      <c r="D36" s="31">
        <f>+MINUTE(C36-B36)+(60*HOUR(C36-B36))</f>
        <v>38</v>
      </c>
      <c r="E36" s="31">
        <f>+MINUTE(B36-C35)+(60*HOUR(B36-C35))</f>
        <v>5</v>
      </c>
      <c r="F36" s="136">
        <f>+D36+(E38/6)</f>
        <v>42.166666666666664</v>
      </c>
      <c r="G36" s="55"/>
      <c r="H36" s="55"/>
      <c r="I36" s="55"/>
      <c r="J36" s="55"/>
      <c r="K36" s="55">
        <f>+F36</f>
        <v>42.166666666666664</v>
      </c>
      <c r="L36" s="55"/>
      <c r="M36" s="20"/>
      <c r="N36" s="20"/>
    </row>
    <row r="37" spans="1:14" ht="14.1" customHeight="1" x14ac:dyDescent="0.25">
      <c r="A37" s="67">
        <v>6</v>
      </c>
      <c r="B37" s="50">
        <v>0.53263888888888888</v>
      </c>
      <c r="C37" s="50">
        <v>0.59375</v>
      </c>
      <c r="D37" s="32">
        <f t="shared" ref="D37" si="2">+MINUTE(C37-B37)+(60*HOUR(C37-B37))</f>
        <v>88</v>
      </c>
      <c r="E37" s="32">
        <f>+MINUTE(B37-C36)+(60*HOUR(B37-C36))</f>
        <v>5</v>
      </c>
      <c r="F37" s="143">
        <f>+D37+(E38/6)</f>
        <v>92.166666666666671</v>
      </c>
      <c r="G37" s="144"/>
      <c r="H37" s="144"/>
      <c r="I37" s="144"/>
      <c r="J37" s="144"/>
      <c r="K37" s="144"/>
      <c r="L37" s="144">
        <f>+F37</f>
        <v>92.166666666666671</v>
      </c>
      <c r="M37" s="20"/>
      <c r="N37" s="20"/>
    </row>
    <row r="38" spans="1:14" ht="14.1" customHeight="1" x14ac:dyDescent="0.25">
      <c r="A38" s="5"/>
      <c r="B38" s="203"/>
      <c r="C38" s="33" t="s">
        <v>17</v>
      </c>
      <c r="D38" s="218">
        <f>SUM(D31:D37)</f>
        <v>295</v>
      </c>
      <c r="E38" s="218">
        <f>SUM(E31:E37)</f>
        <v>25</v>
      </c>
      <c r="F38" s="218">
        <f>SUM(F31:F37)</f>
        <v>320</v>
      </c>
      <c r="G38" s="266">
        <f>+MINUTE(C37-B31)+(60*HOUR(C37-B31))-MINUTE(C34-B34)+(60*HOUR(C34-B34))-F38</f>
        <v>0</v>
      </c>
      <c r="H38" s="259" t="s">
        <v>15</v>
      </c>
      <c r="I38" s="259"/>
      <c r="J38" s="42"/>
      <c r="K38" s="259" t="s">
        <v>15</v>
      </c>
      <c r="L38" s="260">
        <f>SUM(G31:L37)-F38</f>
        <v>0</v>
      </c>
      <c r="M38" s="20"/>
      <c r="N38" s="20"/>
    </row>
    <row r="39" spans="1:14" ht="14.1" customHeight="1" x14ac:dyDescent="0.25">
      <c r="E39" s="18">
        <f>E38/D38</f>
        <v>8.4745762711864403E-2</v>
      </c>
      <c r="F39" s="219" t="s">
        <v>7</v>
      </c>
      <c r="J39" s="162"/>
      <c r="M39" s="20"/>
      <c r="N39" s="20"/>
    </row>
    <row r="40" spans="1:14" ht="15.75" thickBot="1" x14ac:dyDescent="0.3">
      <c r="A40" s="20"/>
      <c r="B40" s="20"/>
      <c r="C40" s="20"/>
      <c r="D40" s="20"/>
      <c r="E40" s="20"/>
      <c r="F40" s="20"/>
      <c r="G40" s="20"/>
      <c r="H40" s="20"/>
      <c r="I40" s="20"/>
      <c r="J40" s="20"/>
      <c r="K40" s="20"/>
      <c r="L40" s="20"/>
      <c r="M40" s="20"/>
      <c r="N40" s="20"/>
    </row>
    <row r="41" spans="1:14" ht="15.75" thickBot="1" x14ac:dyDescent="0.3">
      <c r="A41" s="8" t="s">
        <v>10</v>
      </c>
      <c r="B41" s="9"/>
      <c r="C41" s="9"/>
      <c r="D41" s="28"/>
      <c r="E41" s="9"/>
      <c r="F41" s="10"/>
      <c r="G41" s="299" t="s">
        <v>1</v>
      </c>
      <c r="H41" s="300"/>
      <c r="I41" s="300"/>
      <c r="J41" s="300"/>
      <c r="K41" s="300"/>
      <c r="L41" s="302"/>
      <c r="M41" s="20"/>
      <c r="N41" s="20"/>
    </row>
    <row r="42" spans="1:14" ht="30" x14ac:dyDescent="0.25">
      <c r="A42" s="9"/>
      <c r="B42" s="65" t="s">
        <v>2</v>
      </c>
      <c r="C42" s="68" t="s">
        <v>3</v>
      </c>
      <c r="D42" s="11" t="s">
        <v>16</v>
      </c>
      <c r="E42" s="65" t="s">
        <v>4</v>
      </c>
      <c r="F42" s="11" t="s">
        <v>5</v>
      </c>
      <c r="G42" s="211">
        <v>1</v>
      </c>
      <c r="H42" s="212">
        <v>2</v>
      </c>
      <c r="I42" s="212">
        <v>3</v>
      </c>
      <c r="J42" s="212">
        <v>4</v>
      </c>
      <c r="K42" s="212">
        <v>5</v>
      </c>
      <c r="L42" s="212">
        <v>6</v>
      </c>
      <c r="M42" s="20"/>
      <c r="N42" s="20"/>
    </row>
    <row r="43" spans="1:14" x14ac:dyDescent="0.25">
      <c r="A43" s="25">
        <v>1</v>
      </c>
      <c r="B43" s="71">
        <v>0.35069444444444442</v>
      </c>
      <c r="C43" s="72">
        <v>0.38472222222222219</v>
      </c>
      <c r="D43" s="73">
        <f>+MINUTE(C43-B43)+(60*HOUR(C43-B43))</f>
        <v>49</v>
      </c>
      <c r="E43" s="73">
        <f>+MINUTE(B44-C43)+(60*HOUR(B44-C43))</f>
        <v>4</v>
      </c>
      <c r="F43" s="111">
        <f>+D43+(E51/6)</f>
        <v>58.666666666666664</v>
      </c>
      <c r="G43" s="213">
        <f>+F43</f>
        <v>58.666666666666664</v>
      </c>
      <c r="H43" s="214"/>
      <c r="I43" s="214"/>
      <c r="J43" s="214"/>
      <c r="K43" s="215"/>
      <c r="L43" s="215"/>
      <c r="M43" s="20"/>
      <c r="N43" s="20"/>
    </row>
    <row r="44" spans="1:14" x14ac:dyDescent="0.25">
      <c r="A44" s="5">
        <v>2</v>
      </c>
      <c r="B44" s="48">
        <v>0.38750000000000001</v>
      </c>
      <c r="C44" s="17">
        <v>0.42152777777777778</v>
      </c>
      <c r="D44" s="31">
        <f>+MINUTE(C44-B44)+(60*HOUR(C44-B44))</f>
        <v>49</v>
      </c>
      <c r="E44" s="31">
        <f>+MINUTE(B45-C44)+(60*HOUR(B45-C44))</f>
        <v>4</v>
      </c>
      <c r="F44" s="136">
        <f>+D44+(E51/6)</f>
        <v>58.666666666666664</v>
      </c>
      <c r="G44" s="216"/>
      <c r="H44" s="125">
        <f>+F44</f>
        <v>58.666666666666664</v>
      </c>
      <c r="I44" s="125"/>
      <c r="J44" s="125"/>
      <c r="K44" s="126"/>
      <c r="L44" s="126"/>
      <c r="M44" s="20"/>
      <c r="N44" s="20"/>
    </row>
    <row r="45" spans="1:14" x14ac:dyDescent="0.25">
      <c r="A45" s="5">
        <v>3</v>
      </c>
      <c r="B45" s="195">
        <v>0.42430555555555555</v>
      </c>
      <c r="C45" s="17">
        <v>0.45833333333333331</v>
      </c>
      <c r="D45" s="31">
        <f>+MINUTE(C45-B45)+(60*HOUR(C45-B45))</f>
        <v>49</v>
      </c>
      <c r="E45" s="31">
        <f>+MINUTE(B46-C45)+(60*HOUR(B46-C45))</f>
        <v>0</v>
      </c>
      <c r="F45" s="136">
        <f>+D45+(E51/6)</f>
        <v>58.666666666666664</v>
      </c>
      <c r="G45" s="125"/>
      <c r="H45" s="125"/>
      <c r="I45" s="125">
        <f>+F45</f>
        <v>58.666666666666664</v>
      </c>
      <c r="J45" s="125"/>
      <c r="K45" s="125"/>
      <c r="L45" s="125"/>
      <c r="M45" s="20"/>
      <c r="N45" s="20"/>
    </row>
    <row r="46" spans="1:14" x14ac:dyDescent="0.25">
      <c r="A46" s="54" t="s">
        <v>6</v>
      </c>
      <c r="B46" s="48">
        <v>0.45833333333333331</v>
      </c>
      <c r="C46" s="17">
        <v>0.47916666666666669</v>
      </c>
      <c r="D46" s="31"/>
      <c r="E46" s="217"/>
      <c r="F46" s="136"/>
      <c r="G46" s="55"/>
      <c r="H46" s="55"/>
      <c r="I46" s="55"/>
      <c r="J46" s="55"/>
      <c r="K46" s="55"/>
      <c r="L46" s="55"/>
      <c r="M46" s="20"/>
      <c r="N46" s="20"/>
    </row>
    <row r="47" spans="1:14" x14ac:dyDescent="0.25">
      <c r="A47" s="5">
        <v>4</v>
      </c>
      <c r="B47" s="48">
        <v>0.48194444444444445</v>
      </c>
      <c r="C47" s="17">
        <v>0.51597222222222217</v>
      </c>
      <c r="D47" s="31">
        <f>+MINUTE(C47-B47)+(60*HOUR(C47-B47))</f>
        <v>49</v>
      </c>
      <c r="E47" s="31">
        <f>+MINUTE(B47-C46)+(60*HOUR(B47-C46))</f>
        <v>4</v>
      </c>
      <c r="F47" s="136">
        <f>+D47+(E51/6)</f>
        <v>58.666666666666664</v>
      </c>
      <c r="G47" s="55"/>
      <c r="H47" s="55"/>
      <c r="I47" s="55"/>
      <c r="J47" s="55">
        <f>+F47</f>
        <v>58.666666666666664</v>
      </c>
      <c r="K47" s="55"/>
      <c r="L47" s="55"/>
      <c r="M47" s="20"/>
      <c r="N47" s="20"/>
    </row>
    <row r="48" spans="1:14" x14ac:dyDescent="0.25">
      <c r="A48" s="67" t="s">
        <v>21</v>
      </c>
      <c r="B48" s="48">
        <v>0.52152777777777781</v>
      </c>
      <c r="C48" s="17">
        <v>0.5493055555555556</v>
      </c>
      <c r="D48" s="31"/>
      <c r="E48" s="31">
        <f>+MINUTE(C48-C47)+(60*HOUR(C48-C47))-10</f>
        <v>38</v>
      </c>
      <c r="F48" s="136"/>
      <c r="G48" s="55"/>
      <c r="H48" s="55"/>
      <c r="I48" s="55"/>
      <c r="J48" s="55"/>
      <c r="K48" s="55"/>
      <c r="L48" s="55"/>
      <c r="M48" s="20"/>
      <c r="N48" s="20"/>
    </row>
    <row r="49" spans="1:14" x14ac:dyDescent="0.25">
      <c r="A49" s="5">
        <v>5</v>
      </c>
      <c r="B49" s="48">
        <v>0.55208333333333337</v>
      </c>
      <c r="C49" s="17">
        <v>0.58611111111111114</v>
      </c>
      <c r="D49" s="31">
        <f>+MINUTE(C49-B49)+(60*HOUR(C49-B49))</f>
        <v>49</v>
      </c>
      <c r="E49" s="31">
        <f>+MINUTE(B49-C48)+(60*HOUR(B49-C48))</f>
        <v>4</v>
      </c>
      <c r="F49" s="136">
        <f>+D49+(E51/6)</f>
        <v>58.666666666666664</v>
      </c>
      <c r="G49" s="55"/>
      <c r="H49" s="55"/>
      <c r="I49" s="55"/>
      <c r="J49" s="55"/>
      <c r="K49" s="55">
        <f>+F49</f>
        <v>58.666666666666664</v>
      </c>
      <c r="L49" s="55"/>
      <c r="M49" s="20"/>
      <c r="N49" s="20"/>
    </row>
    <row r="50" spans="1:14" x14ac:dyDescent="0.25">
      <c r="A50" s="67">
        <v>6</v>
      </c>
      <c r="B50" s="50">
        <v>0.58888888888888891</v>
      </c>
      <c r="C50" s="50">
        <v>0.62291666666666667</v>
      </c>
      <c r="D50" s="32">
        <f t="shared" ref="D50" si="3">+MINUTE(C50-B50)+(60*HOUR(C50-B50))</f>
        <v>49</v>
      </c>
      <c r="E50" s="32">
        <f>+MINUTE(B50-C49)+(60*HOUR(B50-C49))</f>
        <v>4</v>
      </c>
      <c r="F50" s="143">
        <f>+D50+(E51/6)</f>
        <v>58.666666666666664</v>
      </c>
      <c r="G50" s="144"/>
      <c r="H50" s="144"/>
      <c r="I50" s="144"/>
      <c r="J50" s="144"/>
      <c r="K50" s="144"/>
      <c r="L50" s="144">
        <f>+F50</f>
        <v>58.666666666666664</v>
      </c>
      <c r="M50" s="20"/>
      <c r="N50" s="20"/>
    </row>
    <row r="51" spans="1:14" x14ac:dyDescent="0.25">
      <c r="A51" s="5"/>
      <c r="B51" s="203"/>
      <c r="C51" s="33" t="s">
        <v>17</v>
      </c>
      <c r="D51" s="218">
        <f>SUM(D43:D50)</f>
        <v>294</v>
      </c>
      <c r="E51" s="218">
        <f>SUM(E43:E50)</f>
        <v>58</v>
      </c>
      <c r="F51" s="218">
        <f>SUM(F43:F50)</f>
        <v>352</v>
      </c>
      <c r="G51" s="266">
        <f>+MINUTE(C50-B43)+(60*HOUR(C50-B43))-MINUTE(C46-B46)+(60*HOUR(C46-B46))-F51</f>
        <v>10</v>
      </c>
      <c r="H51" s="259" t="s">
        <v>15</v>
      </c>
      <c r="I51" s="259"/>
      <c r="J51" s="42"/>
      <c r="K51" s="259" t="s">
        <v>15</v>
      </c>
      <c r="L51" s="260">
        <f>SUM(G43:L50)-F51</f>
        <v>0</v>
      </c>
      <c r="M51" s="20"/>
      <c r="N51" s="20"/>
    </row>
    <row r="52" spans="1:14" x14ac:dyDescent="0.25">
      <c r="E52" s="18">
        <f>E51/D51</f>
        <v>0.19727891156462585</v>
      </c>
      <c r="F52" s="219" t="s">
        <v>7</v>
      </c>
      <c r="H52" s="208"/>
      <c r="I52" s="208" t="s">
        <v>42</v>
      </c>
      <c r="J52" s="162"/>
      <c r="M52" s="20"/>
      <c r="N52" s="20"/>
    </row>
    <row r="53" spans="1:14" ht="14.1" customHeight="1" thickBot="1" x14ac:dyDescent="0.3">
      <c r="E53" s="18"/>
      <c r="F53" s="19"/>
      <c r="M53" s="20"/>
      <c r="N53" s="20"/>
    </row>
    <row r="54" spans="1:14" ht="14.1" customHeight="1" thickBot="1" x14ac:dyDescent="0.3">
      <c r="A54" s="8" t="s">
        <v>14</v>
      </c>
      <c r="B54" s="9"/>
      <c r="C54" s="9"/>
      <c r="D54" s="28"/>
      <c r="E54" s="9"/>
      <c r="F54" s="10"/>
      <c r="G54" s="299" t="s">
        <v>1</v>
      </c>
      <c r="H54" s="300"/>
      <c r="I54" s="300"/>
      <c r="J54" s="300"/>
      <c r="K54" s="300"/>
      <c r="L54" s="302"/>
      <c r="M54" s="20"/>
      <c r="N54" s="20"/>
    </row>
    <row r="55" spans="1:14" ht="30" customHeight="1" x14ac:dyDescent="0.25">
      <c r="A55" s="9"/>
      <c r="B55" s="65" t="s">
        <v>2</v>
      </c>
      <c r="C55" s="68" t="s">
        <v>3</v>
      </c>
      <c r="D55" s="11" t="s">
        <v>16</v>
      </c>
      <c r="E55" s="65" t="s">
        <v>4</v>
      </c>
      <c r="F55" s="11" t="s">
        <v>5</v>
      </c>
      <c r="G55" s="211">
        <v>1</v>
      </c>
      <c r="H55" s="212">
        <v>2</v>
      </c>
      <c r="I55" s="212">
        <v>3</v>
      </c>
      <c r="J55" s="212">
        <v>4</v>
      </c>
      <c r="K55" s="212">
        <v>5</v>
      </c>
      <c r="L55" s="212">
        <v>6</v>
      </c>
      <c r="M55" s="20"/>
      <c r="N55" s="20"/>
    </row>
    <row r="56" spans="1:14" x14ac:dyDescent="0.25">
      <c r="A56" s="25">
        <v>1</v>
      </c>
      <c r="B56" s="71">
        <v>0.35069444444444442</v>
      </c>
      <c r="C56" s="72">
        <v>0.38472222222222219</v>
      </c>
      <c r="D56" s="73">
        <f>+MINUTE(C56-B56)+(60*HOUR(C56-B56))</f>
        <v>49</v>
      </c>
      <c r="E56" s="73">
        <f>+MINUTE(B57-C56)+(60*HOUR(B57-C56))</f>
        <v>4</v>
      </c>
      <c r="F56" s="111">
        <f>+D56+(E64/6)</f>
        <v>58.666666666666664</v>
      </c>
      <c r="G56" s="213">
        <f>+F56</f>
        <v>58.666666666666664</v>
      </c>
      <c r="H56" s="214"/>
      <c r="I56" s="214"/>
      <c r="J56" s="214"/>
      <c r="K56" s="215"/>
      <c r="L56" s="215"/>
      <c r="M56" s="20"/>
      <c r="N56" s="20"/>
    </row>
    <row r="57" spans="1:14" x14ac:dyDescent="0.25">
      <c r="A57" s="5">
        <v>2</v>
      </c>
      <c r="B57" s="48">
        <v>0.38750000000000001</v>
      </c>
      <c r="C57" s="17">
        <v>0.42152777777777778</v>
      </c>
      <c r="D57" s="31">
        <f>+MINUTE(C57-B57)+(60*HOUR(C57-B57))</f>
        <v>49</v>
      </c>
      <c r="E57" s="31">
        <f>+MINUTE(B58-C57)+(60*HOUR(B58-C57))</f>
        <v>4</v>
      </c>
      <c r="F57" s="136">
        <f>+D57+(E64/6)</f>
        <v>58.666666666666664</v>
      </c>
      <c r="G57" s="216"/>
      <c r="H57" s="125">
        <f>+F57</f>
        <v>58.666666666666664</v>
      </c>
      <c r="I57" s="125"/>
      <c r="J57" s="125"/>
      <c r="K57" s="126"/>
      <c r="L57" s="126"/>
      <c r="M57" s="20"/>
      <c r="N57" s="20"/>
    </row>
    <row r="58" spans="1:14" x14ac:dyDescent="0.25">
      <c r="A58" s="5">
        <v>3</v>
      </c>
      <c r="B58" s="195">
        <v>0.42430555555555555</v>
      </c>
      <c r="C58" s="17">
        <v>0.45833333333333331</v>
      </c>
      <c r="D58" s="31">
        <f>+MINUTE(C58-B58)+(60*HOUR(C58-B58))</f>
        <v>49</v>
      </c>
      <c r="E58" s="31">
        <f>+MINUTE(B59-C58)+(60*HOUR(B59-C58))</f>
        <v>0</v>
      </c>
      <c r="F58" s="136">
        <f>+D58+(E64/6)</f>
        <v>58.666666666666664</v>
      </c>
      <c r="G58" s="125"/>
      <c r="H58" s="125"/>
      <c r="I58" s="125">
        <f>+F58</f>
        <v>58.666666666666664</v>
      </c>
      <c r="J58" s="125"/>
      <c r="K58" s="125"/>
      <c r="L58" s="125"/>
      <c r="M58" s="20"/>
      <c r="N58" s="20"/>
    </row>
    <row r="59" spans="1:14" ht="14.1" customHeight="1" x14ac:dyDescent="0.25">
      <c r="A59" s="54" t="s">
        <v>6</v>
      </c>
      <c r="B59" s="48">
        <v>0.45833333333333331</v>
      </c>
      <c r="C59" s="17">
        <v>0.47916666666666669</v>
      </c>
      <c r="D59" s="31"/>
      <c r="E59" s="217"/>
      <c r="F59" s="136"/>
      <c r="G59" s="55"/>
      <c r="H59" s="55"/>
      <c r="I59" s="55"/>
      <c r="J59" s="55"/>
      <c r="K59" s="55"/>
      <c r="L59" s="55"/>
      <c r="M59" s="20"/>
      <c r="N59" s="20"/>
    </row>
    <row r="60" spans="1:14" ht="14.1" customHeight="1" x14ac:dyDescent="0.25">
      <c r="A60" s="5">
        <v>4</v>
      </c>
      <c r="B60" s="48">
        <v>0.48194444444444445</v>
      </c>
      <c r="C60" s="17">
        <v>0.51597222222222217</v>
      </c>
      <c r="D60" s="31">
        <f>+MINUTE(C60-B60)+(60*HOUR(C60-B60))</f>
        <v>49</v>
      </c>
      <c r="E60" s="31">
        <f>+MINUTE(B60-C59)+(60*HOUR(B60-C59))</f>
        <v>4</v>
      </c>
      <c r="F60" s="136">
        <f>+D60+(E64/6)</f>
        <v>58.666666666666664</v>
      </c>
      <c r="G60" s="55"/>
      <c r="H60" s="55"/>
      <c r="I60" s="55"/>
      <c r="J60" s="55">
        <f>+F60</f>
        <v>58.666666666666664</v>
      </c>
      <c r="K60" s="55"/>
      <c r="L60" s="55"/>
      <c r="M60" s="20"/>
      <c r="N60" s="20"/>
    </row>
    <row r="61" spans="1:14" ht="14.1" customHeight="1" x14ac:dyDescent="0.25">
      <c r="A61" s="67" t="s">
        <v>21</v>
      </c>
      <c r="B61" s="48">
        <v>0.52152777777777781</v>
      </c>
      <c r="C61" s="17">
        <v>0.5493055555555556</v>
      </c>
      <c r="D61" s="31"/>
      <c r="E61" s="31">
        <f>+MINUTE(C61-C60)+(60*HOUR(C61-C60))-10</f>
        <v>38</v>
      </c>
      <c r="F61" s="136"/>
      <c r="G61" s="55"/>
      <c r="H61" s="55"/>
      <c r="I61" s="55"/>
      <c r="J61" s="55"/>
      <c r="K61" s="55"/>
      <c r="L61" s="55"/>
      <c r="M61" s="20"/>
      <c r="N61" s="20"/>
    </row>
    <row r="62" spans="1:14" ht="14.1" customHeight="1" x14ac:dyDescent="0.25">
      <c r="A62" s="5">
        <v>5</v>
      </c>
      <c r="B62" s="48">
        <v>0.55208333333333337</v>
      </c>
      <c r="C62" s="17">
        <v>0.58611111111111114</v>
      </c>
      <c r="D62" s="31">
        <f>+MINUTE(C62-B62)+(60*HOUR(C62-B62))</f>
        <v>49</v>
      </c>
      <c r="E62" s="31">
        <f>+MINUTE(B62-C61)+(60*HOUR(B62-C61))</f>
        <v>4</v>
      </c>
      <c r="F62" s="136">
        <f>+D62+(E64/6)</f>
        <v>58.666666666666664</v>
      </c>
      <c r="G62" s="55"/>
      <c r="H62" s="55"/>
      <c r="I62" s="55"/>
      <c r="J62" s="55"/>
      <c r="K62" s="55">
        <f>+F62</f>
        <v>58.666666666666664</v>
      </c>
      <c r="L62" s="55"/>
      <c r="M62" s="20"/>
      <c r="N62" s="20"/>
    </row>
    <row r="63" spans="1:14" ht="14.1" customHeight="1" x14ac:dyDescent="0.25">
      <c r="A63" s="67">
        <v>6</v>
      </c>
      <c r="B63" s="50">
        <v>0.58888888888888891</v>
      </c>
      <c r="C63" s="50">
        <v>0.62291666666666667</v>
      </c>
      <c r="D63" s="32">
        <f t="shared" ref="D63" si="4">+MINUTE(C63-B63)+(60*HOUR(C63-B63))</f>
        <v>49</v>
      </c>
      <c r="E63" s="32">
        <f>+MINUTE(B63-C62)+(60*HOUR(B63-C62))</f>
        <v>4</v>
      </c>
      <c r="F63" s="143">
        <f>+D63+(E64/6)</f>
        <v>58.666666666666664</v>
      </c>
      <c r="G63" s="144"/>
      <c r="H63" s="144"/>
      <c r="I63" s="144"/>
      <c r="J63" s="144"/>
      <c r="K63" s="144"/>
      <c r="L63" s="144">
        <f>+F63</f>
        <v>58.666666666666664</v>
      </c>
      <c r="M63" s="20"/>
      <c r="N63" s="20"/>
    </row>
    <row r="64" spans="1:14" ht="14.1" customHeight="1" x14ac:dyDescent="0.25">
      <c r="A64" s="5"/>
      <c r="B64" s="203"/>
      <c r="C64" s="33" t="s">
        <v>17</v>
      </c>
      <c r="D64" s="218">
        <f>SUM(D56:D63)</f>
        <v>294</v>
      </c>
      <c r="E64" s="218">
        <f>SUM(E56:E63)</f>
        <v>58</v>
      </c>
      <c r="F64" s="218">
        <f>SUM(F56:F63)</f>
        <v>352</v>
      </c>
      <c r="G64" s="266">
        <f>+MINUTE(C63-B56)+(60*HOUR(C63-B56))-MINUTE(C59-B59)+(60*HOUR(C59-B59))-F64</f>
        <v>10</v>
      </c>
      <c r="H64" s="259" t="s">
        <v>15</v>
      </c>
      <c r="I64" s="259"/>
      <c r="J64" s="42"/>
      <c r="K64" s="259" t="s">
        <v>15</v>
      </c>
      <c r="L64" s="260">
        <f>SUM(G56:L63)-F64</f>
        <v>0</v>
      </c>
      <c r="M64" s="20"/>
      <c r="N64" s="20"/>
    </row>
    <row r="65" spans="1:14" ht="14.1" customHeight="1" x14ac:dyDescent="0.25">
      <c r="E65" s="18">
        <f>E64/D64</f>
        <v>0.19727891156462585</v>
      </c>
      <c r="F65" s="219" t="s">
        <v>7</v>
      </c>
      <c r="H65" s="208"/>
      <c r="I65" s="208" t="s">
        <v>42</v>
      </c>
      <c r="J65" s="162"/>
      <c r="M65" s="20"/>
      <c r="N65" s="20"/>
    </row>
    <row r="66" spans="1:14" ht="14.1" customHeight="1" x14ac:dyDescent="0.25">
      <c r="E66" s="18"/>
      <c r="F66" s="219"/>
      <c r="M66" s="20"/>
      <c r="N66" s="20"/>
    </row>
    <row r="67" spans="1:14" ht="14.1" customHeight="1" x14ac:dyDescent="0.25">
      <c r="E67" s="18"/>
      <c r="F67" s="19"/>
      <c r="G67" s="303" t="s">
        <v>1</v>
      </c>
      <c r="H67" s="303"/>
      <c r="I67" s="303"/>
      <c r="J67" s="303"/>
      <c r="K67" s="303"/>
      <c r="L67" s="303"/>
      <c r="M67" s="20"/>
      <c r="N67" s="20"/>
    </row>
    <row r="68" spans="1:14" ht="15" customHeight="1" x14ac:dyDescent="0.25">
      <c r="A68" s="6"/>
      <c r="G68" s="211">
        <v>1</v>
      </c>
      <c r="H68" s="212">
        <v>2</v>
      </c>
      <c r="I68" s="212">
        <v>3</v>
      </c>
      <c r="J68" s="212">
        <v>4</v>
      </c>
      <c r="K68" s="212">
        <v>5</v>
      </c>
      <c r="L68" s="212">
        <v>6</v>
      </c>
      <c r="M68" s="20"/>
      <c r="N68" s="20"/>
    </row>
    <row r="69" spans="1:14" ht="15" customHeight="1" x14ac:dyDescent="0.25">
      <c r="C69" s="43" t="s">
        <v>18</v>
      </c>
      <c r="D69" s="298" t="s">
        <v>11</v>
      </c>
      <c r="E69" s="298"/>
      <c r="F69" s="298"/>
      <c r="G69" s="41">
        <f>+SUM(G56:G63)+SUM(G43:G50)+SUM(G31:G37)+SUM(G18:G25)+SUM(G5:G12)</f>
        <v>276.83333333333331</v>
      </c>
      <c r="H69" s="41">
        <f t="shared" ref="H69:L69" si="5">+SUM(H56:H63)+SUM(H43:H50)+SUM(H31:H37)+SUM(H18:H25)+SUM(H5:H12)</f>
        <v>276.83333333333331</v>
      </c>
      <c r="I69" s="41">
        <f t="shared" si="5"/>
        <v>276.83333333333331</v>
      </c>
      <c r="J69" s="41">
        <f t="shared" si="5"/>
        <v>293.83333333333331</v>
      </c>
      <c r="K69" s="41">
        <f t="shared" si="5"/>
        <v>276.83333333333331</v>
      </c>
      <c r="L69" s="41">
        <f t="shared" si="5"/>
        <v>326.83333333333337</v>
      </c>
      <c r="M69" s="20"/>
      <c r="N69" s="20"/>
    </row>
    <row r="70" spans="1:14" ht="15" customHeight="1" x14ac:dyDescent="0.25">
      <c r="D70" s="298" t="s">
        <v>12</v>
      </c>
      <c r="E70" s="298"/>
      <c r="F70" s="298"/>
      <c r="G70" s="155">
        <v>1665</v>
      </c>
      <c r="H70" s="155">
        <v>1665</v>
      </c>
      <c r="I70" s="155">
        <v>1665</v>
      </c>
      <c r="J70" s="155">
        <v>1665</v>
      </c>
      <c r="K70" s="155">
        <v>1665</v>
      </c>
      <c r="L70" s="155">
        <v>1665</v>
      </c>
      <c r="M70" s="20"/>
      <c r="N70" s="20"/>
    </row>
    <row r="71" spans="1:14" ht="15" customHeight="1" x14ac:dyDescent="0.25">
      <c r="D71" s="291" t="s">
        <v>13</v>
      </c>
      <c r="E71" s="291"/>
      <c r="F71" s="291"/>
      <c r="G71" s="178">
        <f>+ROUND((G69/G70),2)</f>
        <v>0.17</v>
      </c>
      <c r="H71" s="178">
        <f t="shared" ref="H71:L71" si="6">+ROUND((H69/H70),2)</f>
        <v>0.17</v>
      </c>
      <c r="I71" s="178">
        <f t="shared" si="6"/>
        <v>0.17</v>
      </c>
      <c r="J71" s="178">
        <f t="shared" si="6"/>
        <v>0.18</v>
      </c>
      <c r="K71" s="178">
        <f t="shared" si="6"/>
        <v>0.17</v>
      </c>
      <c r="L71" s="178">
        <f t="shared" si="6"/>
        <v>0.2</v>
      </c>
      <c r="M71" s="20"/>
      <c r="N71" s="20"/>
    </row>
    <row r="72" spans="1:14" ht="16.5" customHeight="1" x14ac:dyDescent="0.25">
      <c r="K72" s="204"/>
      <c r="L72" s="2"/>
      <c r="M72" s="20"/>
      <c r="N72" s="20"/>
    </row>
    <row r="73" spans="1:14" x14ac:dyDescent="0.25">
      <c r="F73" s="20"/>
      <c r="G73" s="20"/>
      <c r="H73" s="220"/>
      <c r="J73" s="20"/>
      <c r="K73" s="63" t="s">
        <v>20</v>
      </c>
      <c r="L73" s="64">
        <f>SUM(G71:L71)</f>
        <v>1.06</v>
      </c>
    </row>
    <row r="90" spans="6:6" x14ac:dyDescent="0.25">
      <c r="F90" s="4"/>
    </row>
    <row r="91" spans="6:6" x14ac:dyDescent="0.25">
      <c r="F91" s="4"/>
    </row>
  </sheetData>
  <mergeCells count="9">
    <mergeCell ref="D70:F70"/>
    <mergeCell ref="D71:F71"/>
    <mergeCell ref="G3:L3"/>
    <mergeCell ref="G16:L16"/>
    <mergeCell ref="G29:L29"/>
    <mergeCell ref="G41:L41"/>
    <mergeCell ref="G54:L54"/>
    <mergeCell ref="G67:L67"/>
    <mergeCell ref="D69:F6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D94"/>
  <sheetViews>
    <sheetView workbookViewId="0">
      <selection activeCell="B1" sqref="B1"/>
    </sheetView>
  </sheetViews>
  <sheetFormatPr defaultColWidth="9.140625" defaultRowHeight="15" x14ac:dyDescent="0.25"/>
  <cols>
    <col min="1" max="1" width="9" style="3" customWidth="1"/>
    <col min="2" max="3" width="8.7109375" style="3" customWidth="1"/>
    <col min="4" max="4" width="8.5703125" style="3" bestFit="1" customWidth="1"/>
    <col min="5" max="5" width="8" style="3" customWidth="1"/>
    <col min="6" max="7" width="8.7109375" style="4" customWidth="1"/>
    <col min="8" max="8" width="8" style="4" customWidth="1"/>
    <col min="9" max="14" width="8" style="3" customWidth="1"/>
    <col min="15" max="15" width="1.85546875" style="3" customWidth="1"/>
    <col min="16" max="16" width="8.7109375" style="1" customWidth="1"/>
    <col min="17" max="17" width="15.7109375" style="3" customWidth="1"/>
    <col min="18" max="16384" width="9.140625" style="3"/>
  </cols>
  <sheetData>
    <row r="1" spans="1:30" ht="30" customHeight="1" thickBot="1" x14ac:dyDescent="0.35">
      <c r="B1" s="24" t="s">
        <v>19</v>
      </c>
      <c r="C1" s="22"/>
      <c r="D1" s="22"/>
      <c r="E1" s="22"/>
      <c r="F1" s="23"/>
      <c r="G1" s="23"/>
      <c r="H1" s="23"/>
      <c r="I1" s="22"/>
      <c r="J1" s="22"/>
      <c r="K1" s="22"/>
      <c r="L1" s="56"/>
      <c r="M1" s="56"/>
      <c r="N1" s="90"/>
    </row>
    <row r="2" spans="1:30" ht="15" customHeight="1" x14ac:dyDescent="0.25">
      <c r="A2" s="8"/>
    </row>
    <row r="3" spans="1:30" x14ac:dyDescent="0.25">
      <c r="A3" s="8" t="s">
        <v>0</v>
      </c>
      <c r="B3" s="9"/>
      <c r="C3" s="9"/>
      <c r="D3" s="28"/>
      <c r="E3" s="9"/>
      <c r="F3" s="10"/>
      <c r="G3" s="292" t="s">
        <v>1</v>
      </c>
      <c r="H3" s="293"/>
      <c r="I3" s="293"/>
      <c r="J3" s="293"/>
      <c r="K3" s="293"/>
      <c r="L3" s="293"/>
      <c r="M3" s="293"/>
      <c r="N3" s="294"/>
    </row>
    <row r="4" spans="1:30" ht="30" customHeight="1" x14ac:dyDescent="0.25">
      <c r="A4" s="9"/>
      <c r="B4" s="65" t="s">
        <v>2</v>
      </c>
      <c r="C4" s="68" t="s">
        <v>3</v>
      </c>
      <c r="D4" s="11" t="s">
        <v>16</v>
      </c>
      <c r="E4" s="65" t="s">
        <v>4</v>
      </c>
      <c r="F4" s="11" t="s">
        <v>5</v>
      </c>
      <c r="G4" s="11">
        <v>0</v>
      </c>
      <c r="H4" s="44">
        <v>1</v>
      </c>
      <c r="I4" s="12">
        <v>2</v>
      </c>
      <c r="J4" s="12">
        <v>3</v>
      </c>
      <c r="K4" s="12">
        <v>4</v>
      </c>
      <c r="L4" s="12">
        <v>5</v>
      </c>
      <c r="M4" s="12">
        <v>6</v>
      </c>
      <c r="N4" s="12">
        <v>7</v>
      </c>
      <c r="P4" s="20"/>
      <c r="Q4" s="20"/>
      <c r="R4" s="105"/>
      <c r="S4" s="105"/>
      <c r="T4" s="105"/>
      <c r="U4" s="105"/>
      <c r="V4" s="105"/>
      <c r="W4" s="105"/>
      <c r="X4" s="105"/>
      <c r="Y4" s="105"/>
      <c r="Z4" s="105"/>
      <c r="AA4" s="105"/>
      <c r="AB4" s="105"/>
      <c r="AC4" s="105"/>
      <c r="AD4" s="90"/>
    </row>
    <row r="5" spans="1:30" x14ac:dyDescent="0.25">
      <c r="A5" s="25">
        <v>0</v>
      </c>
      <c r="B5" s="166">
        <v>0.33680555555555558</v>
      </c>
      <c r="C5" s="167">
        <v>0.37152777777777773</v>
      </c>
      <c r="D5" s="168">
        <f>+MINUTE(C5-B5)+(60*HOUR(C5-B5))</f>
        <v>50</v>
      </c>
      <c r="E5" s="169"/>
      <c r="F5" s="170">
        <f>+D5+E5</f>
        <v>50</v>
      </c>
      <c r="G5" s="170">
        <f>+F5</f>
        <v>50</v>
      </c>
      <c r="H5" s="171"/>
      <c r="I5" s="172"/>
      <c r="J5" s="172"/>
      <c r="K5" s="172"/>
      <c r="L5" s="172"/>
      <c r="M5" s="172"/>
      <c r="N5" s="173"/>
      <c r="P5" s="20"/>
      <c r="Q5" s="20"/>
      <c r="R5" s="174"/>
      <c r="S5" s="174"/>
      <c r="T5" s="174"/>
      <c r="U5" s="174"/>
      <c r="V5" s="80"/>
      <c r="W5" s="80"/>
    </row>
    <row r="6" spans="1:30" ht="14.1" customHeight="1" x14ac:dyDescent="0.25">
      <c r="A6" s="5">
        <v>1</v>
      </c>
      <c r="B6" s="48">
        <v>0.375</v>
      </c>
      <c r="C6" s="17">
        <v>0.40972222222222227</v>
      </c>
      <c r="D6" s="31">
        <f>+MINUTE(C6-B6)+(60*HOUR(C6-B6))</f>
        <v>50</v>
      </c>
      <c r="E6" s="26"/>
      <c r="F6" s="30">
        <f>+D6+($E$14/7)</f>
        <v>54.285714285714285</v>
      </c>
      <c r="G6" s="30"/>
      <c r="H6" s="37">
        <f>+F6</f>
        <v>54.285714285714285</v>
      </c>
      <c r="I6" s="37"/>
      <c r="J6" s="37"/>
      <c r="K6" s="37"/>
      <c r="L6" s="37"/>
      <c r="M6" s="37"/>
      <c r="N6" s="38"/>
      <c r="P6" s="20"/>
      <c r="Q6" s="20"/>
      <c r="R6" s="80"/>
      <c r="S6" s="80"/>
      <c r="T6" s="80"/>
      <c r="U6" s="80"/>
      <c r="V6" s="80"/>
      <c r="W6" s="80"/>
    </row>
    <row r="7" spans="1:30" ht="14.1" customHeight="1" x14ac:dyDescent="0.25">
      <c r="A7" s="5">
        <v>2</v>
      </c>
      <c r="B7" s="48">
        <v>0.41319444444444442</v>
      </c>
      <c r="C7" s="17">
        <v>0.44791666666666669</v>
      </c>
      <c r="D7" s="31">
        <f>+MINUTE(C7-B7)+(60*HOUR(C7-B7))</f>
        <v>50</v>
      </c>
      <c r="E7" s="26">
        <f>+MINUTE(B7-C6)+(60*HOUR(B7-C6))</f>
        <v>5</v>
      </c>
      <c r="F7" s="30">
        <f>+D7+($E$14/7)</f>
        <v>54.285714285714285</v>
      </c>
      <c r="G7" s="30"/>
      <c r="H7" s="37"/>
      <c r="I7" s="37">
        <f>+F7</f>
        <v>54.285714285714285</v>
      </c>
      <c r="J7" s="37"/>
      <c r="K7" s="37"/>
      <c r="L7" s="37"/>
      <c r="M7" s="37"/>
      <c r="N7" s="38"/>
      <c r="P7" s="20"/>
      <c r="Q7" s="20"/>
      <c r="R7" s="20"/>
      <c r="S7" s="20"/>
      <c r="T7" s="20"/>
      <c r="U7" s="20"/>
      <c r="V7" s="20"/>
    </row>
    <row r="8" spans="1:30" ht="14.1" customHeight="1" x14ac:dyDescent="0.25">
      <c r="A8" s="5">
        <v>3</v>
      </c>
      <c r="B8" s="48">
        <v>0.4513888888888889</v>
      </c>
      <c r="C8" s="17">
        <v>0.47222222222222227</v>
      </c>
      <c r="D8" s="31">
        <f>+MINUTE(C8-B8)+(60*HOUR(C8-B8))</f>
        <v>30</v>
      </c>
      <c r="E8" s="26">
        <f>+MINUTE(B8-C7)+(60*HOUR(B8-C7))</f>
        <v>5</v>
      </c>
      <c r="F8" s="30">
        <f>+D8+($E$14/7)</f>
        <v>34.285714285714285</v>
      </c>
      <c r="G8" s="30"/>
      <c r="H8" s="37"/>
      <c r="I8" s="37"/>
      <c r="J8" s="37">
        <f>+F8</f>
        <v>34.285714285714285</v>
      </c>
      <c r="K8" s="37"/>
      <c r="L8" s="37"/>
      <c r="M8" s="37"/>
      <c r="N8" s="37"/>
      <c r="P8" s="20"/>
      <c r="Q8" s="20"/>
      <c r="R8" s="20"/>
      <c r="S8" s="20"/>
      <c r="T8" s="20"/>
      <c r="U8" s="20"/>
      <c r="V8" s="20"/>
    </row>
    <row r="9" spans="1:30" ht="14.1" customHeight="1" x14ac:dyDescent="0.25">
      <c r="A9" s="54">
        <v>4</v>
      </c>
      <c r="B9" s="48">
        <v>0.47569444444444442</v>
      </c>
      <c r="C9" s="17">
        <v>0.51041666666666663</v>
      </c>
      <c r="D9" s="31">
        <f>+MINUTE(C9-B9)+(60*HOUR(C9-B9))</f>
        <v>50</v>
      </c>
      <c r="E9" s="26">
        <f>+MINUTE(B9-C8)+(60*HOUR(B9-C8))</f>
        <v>5</v>
      </c>
      <c r="F9" s="30">
        <f>+D9+($E$14/7)</f>
        <v>54.285714285714285</v>
      </c>
      <c r="G9" s="30"/>
      <c r="H9" s="21"/>
      <c r="I9" s="21"/>
      <c r="J9" s="21"/>
      <c r="K9" s="55">
        <f>+F9</f>
        <v>54.285714285714285</v>
      </c>
      <c r="L9" s="21"/>
      <c r="M9" s="21"/>
      <c r="N9" s="21"/>
      <c r="O9" s="16"/>
      <c r="P9" s="20"/>
      <c r="Q9" s="20"/>
      <c r="R9" s="20"/>
      <c r="S9" s="20"/>
      <c r="T9" s="20"/>
      <c r="U9" s="20"/>
      <c r="V9" s="20"/>
    </row>
    <row r="10" spans="1:30" s="16" customFormat="1" ht="14.1" customHeight="1" x14ac:dyDescent="0.25">
      <c r="A10" s="13" t="s">
        <v>6</v>
      </c>
      <c r="B10" s="49">
        <v>0.51041666666666663</v>
      </c>
      <c r="C10" s="14">
        <v>0.53125</v>
      </c>
      <c r="D10" s="31"/>
      <c r="E10" s="15"/>
      <c r="F10" s="27"/>
      <c r="G10" s="27"/>
      <c r="H10" s="21"/>
      <c r="I10" s="21"/>
      <c r="J10" s="21"/>
      <c r="K10" s="21"/>
      <c r="L10" s="21"/>
      <c r="M10" s="21"/>
      <c r="N10" s="21"/>
      <c r="P10" s="20"/>
      <c r="Q10" s="20"/>
      <c r="R10" s="20"/>
      <c r="S10" s="20"/>
      <c r="T10" s="20"/>
      <c r="U10" s="20"/>
      <c r="V10" s="20"/>
    </row>
    <row r="11" spans="1:30" ht="14.1" customHeight="1" x14ac:dyDescent="0.25">
      <c r="A11" s="5">
        <v>5</v>
      </c>
      <c r="B11" s="48">
        <v>0.53472222222222221</v>
      </c>
      <c r="C11" s="17">
        <v>0.56944444444444442</v>
      </c>
      <c r="D11" s="31">
        <f>+MINUTE(C11-B11)+(60*HOUR(C11-B11))</f>
        <v>50</v>
      </c>
      <c r="E11" s="26">
        <f>+MINUTE(B11-C10)+(60*HOUR(B11-C10))</f>
        <v>5</v>
      </c>
      <c r="F11" s="30">
        <f>+D11+($E$14/7)</f>
        <v>54.285714285714285</v>
      </c>
      <c r="G11" s="30"/>
      <c r="H11" s="37"/>
      <c r="I11" s="37"/>
      <c r="J11" s="37"/>
      <c r="K11" s="37"/>
      <c r="L11" s="37">
        <f>+F11</f>
        <v>54.285714285714285</v>
      </c>
      <c r="M11" s="37"/>
      <c r="N11" s="37"/>
      <c r="P11" s="20"/>
      <c r="Q11" s="20"/>
      <c r="R11" s="20"/>
      <c r="S11" s="20"/>
      <c r="T11" s="20"/>
      <c r="U11" s="20"/>
      <c r="V11" s="20"/>
    </row>
    <row r="12" spans="1:30" ht="14.1" customHeight="1" x14ac:dyDescent="0.25">
      <c r="A12" s="5">
        <v>6</v>
      </c>
      <c r="B12" s="52">
        <v>0.57291666666666663</v>
      </c>
      <c r="C12" s="53">
        <v>0.60763888888888895</v>
      </c>
      <c r="D12" s="57">
        <f>+MINUTE(C12-B12)+(60*HOUR(C12-B12))</f>
        <v>50</v>
      </c>
      <c r="E12" s="26">
        <f>+MINUTE(B12-C11)+(60*HOUR(B12-C11))</f>
        <v>5</v>
      </c>
      <c r="F12" s="30">
        <f>+D12+($E$14/7)</f>
        <v>54.285714285714285</v>
      </c>
      <c r="G12" s="175"/>
      <c r="H12" s="39"/>
      <c r="I12" s="39"/>
      <c r="J12" s="39"/>
      <c r="K12" s="39"/>
      <c r="L12" s="39"/>
      <c r="M12" s="39">
        <f>+F12</f>
        <v>54.285714285714285</v>
      </c>
      <c r="N12" s="39"/>
      <c r="P12" s="20"/>
      <c r="Q12" s="20"/>
      <c r="R12" s="20"/>
      <c r="S12" s="20"/>
      <c r="T12" s="20"/>
      <c r="U12" s="20"/>
      <c r="V12" s="20"/>
    </row>
    <row r="13" spans="1:30" ht="14.1" customHeight="1" x14ac:dyDescent="0.25">
      <c r="A13" s="5">
        <v>7</v>
      </c>
      <c r="B13" s="50">
        <v>0.61111111111111105</v>
      </c>
      <c r="C13" s="35">
        <v>0.64583333333333337</v>
      </c>
      <c r="D13" s="32">
        <f>+MINUTE(C13-B13)+(60*HOUR(C13-B13))</f>
        <v>50</v>
      </c>
      <c r="E13" s="32">
        <f>+MINUTE(B13-C12)+(60*HOUR(B13-C12))</f>
        <v>5</v>
      </c>
      <c r="F13" s="29">
        <f>+D13+($E$14/7)</f>
        <v>54.285714285714285</v>
      </c>
      <c r="G13" s="29"/>
      <c r="H13" s="40"/>
      <c r="I13" s="40"/>
      <c r="J13" s="40"/>
      <c r="K13" s="40"/>
      <c r="L13" s="40"/>
      <c r="M13" s="40"/>
      <c r="N13" s="40">
        <f>+F13</f>
        <v>54.285714285714285</v>
      </c>
      <c r="P13" s="20"/>
      <c r="Q13" s="20"/>
      <c r="R13" s="20"/>
      <c r="S13" s="20"/>
      <c r="T13" s="20"/>
      <c r="U13" s="20"/>
      <c r="V13" s="20"/>
    </row>
    <row r="14" spans="1:30" ht="14.1" customHeight="1" x14ac:dyDescent="0.25">
      <c r="A14" s="5"/>
      <c r="B14" s="51"/>
      <c r="C14" s="33" t="s">
        <v>17</v>
      </c>
      <c r="D14" s="34">
        <f>SUM(D6:D13)</f>
        <v>330</v>
      </c>
      <c r="E14" s="34">
        <f>SUM(E6:E13)</f>
        <v>30</v>
      </c>
      <c r="F14" s="36">
        <f>SUM(F6:F13)</f>
        <v>360</v>
      </c>
      <c r="G14" s="258">
        <f>+MINUTE(C13-B6)+(60*HOUR(C13-B6))-MINUTE(C10-B10)+(60*HOUR(C10-B10))-F14</f>
        <v>0</v>
      </c>
      <c r="H14" s="261" t="s">
        <v>15</v>
      </c>
      <c r="I14" s="42"/>
      <c r="J14" s="259"/>
      <c r="K14" s="259"/>
      <c r="L14" s="259"/>
      <c r="M14" s="261" t="s">
        <v>15</v>
      </c>
      <c r="N14" s="263">
        <f>SUM(H6:N13)-F14</f>
        <v>0</v>
      </c>
      <c r="P14" s="20"/>
      <c r="Q14" s="20"/>
      <c r="R14" s="20"/>
      <c r="S14" s="20"/>
      <c r="T14" s="20"/>
      <c r="U14" s="20"/>
      <c r="V14" s="20"/>
    </row>
    <row r="15" spans="1:30" ht="14.1" customHeight="1" x14ac:dyDescent="0.25">
      <c r="B15" s="25"/>
      <c r="C15" s="25"/>
      <c r="E15" s="18">
        <f>E14/D14</f>
        <v>9.0909090909090912E-2</v>
      </c>
      <c r="F15" s="19" t="s">
        <v>7</v>
      </c>
      <c r="G15" s="19"/>
      <c r="H15" s="19"/>
      <c r="J15" s="162"/>
      <c r="P15" s="20"/>
      <c r="Q15" s="20"/>
      <c r="R15" s="20"/>
      <c r="S15" s="20"/>
      <c r="T15" s="20"/>
      <c r="U15" s="20"/>
      <c r="V15" s="20"/>
    </row>
    <row r="16" spans="1:30" ht="14.1" customHeight="1" x14ac:dyDescent="0.25">
      <c r="B16" s="25"/>
      <c r="C16" s="25"/>
      <c r="P16" s="20"/>
      <c r="Q16" s="20"/>
      <c r="R16" s="20"/>
      <c r="S16" s="20"/>
      <c r="T16" s="20"/>
      <c r="U16" s="20"/>
      <c r="V16" s="20"/>
    </row>
    <row r="17" spans="1:22" x14ac:dyDescent="0.25">
      <c r="A17" s="8" t="s">
        <v>8</v>
      </c>
      <c r="B17" s="9"/>
      <c r="C17" s="9"/>
      <c r="D17" s="28"/>
      <c r="E17" s="9"/>
      <c r="F17" s="10"/>
      <c r="G17" s="292" t="s">
        <v>1</v>
      </c>
      <c r="H17" s="293"/>
      <c r="I17" s="293"/>
      <c r="J17" s="293"/>
      <c r="K17" s="293"/>
      <c r="L17" s="293"/>
      <c r="M17" s="293"/>
      <c r="N17" s="294"/>
      <c r="P17" s="20"/>
      <c r="Q17" s="20"/>
      <c r="R17" s="20"/>
      <c r="S17" s="20"/>
      <c r="T17" s="20"/>
      <c r="U17" s="20"/>
      <c r="V17" s="20"/>
    </row>
    <row r="18" spans="1:22" ht="30" x14ac:dyDescent="0.25">
      <c r="A18" s="9"/>
      <c r="B18" s="65" t="s">
        <v>2</v>
      </c>
      <c r="C18" s="68" t="s">
        <v>3</v>
      </c>
      <c r="D18" s="11" t="s">
        <v>16</v>
      </c>
      <c r="E18" s="65" t="s">
        <v>4</v>
      </c>
      <c r="F18" s="11" t="s">
        <v>5</v>
      </c>
      <c r="G18" s="11">
        <v>0</v>
      </c>
      <c r="H18" s="44">
        <v>1</v>
      </c>
      <c r="I18" s="12">
        <v>2</v>
      </c>
      <c r="J18" s="12">
        <v>3</v>
      </c>
      <c r="K18" s="12">
        <v>4</v>
      </c>
      <c r="L18" s="12">
        <v>5</v>
      </c>
      <c r="M18" s="12">
        <v>6</v>
      </c>
      <c r="N18" s="12">
        <v>7</v>
      </c>
      <c r="P18" s="20"/>
      <c r="Q18" s="20"/>
      <c r="R18" s="20"/>
      <c r="S18" s="20"/>
      <c r="T18" s="20"/>
      <c r="U18" s="20"/>
      <c r="V18" s="20"/>
    </row>
    <row r="19" spans="1:22" ht="14.1" customHeight="1" x14ac:dyDescent="0.25">
      <c r="A19" s="25">
        <v>0</v>
      </c>
      <c r="B19" s="166">
        <v>0.33680555555555558</v>
      </c>
      <c r="C19" s="167">
        <v>0.37152777777777773</v>
      </c>
      <c r="D19" s="168">
        <f>+MINUTE(C19-B19)+(60*HOUR(C19-B19))</f>
        <v>50</v>
      </c>
      <c r="E19" s="169"/>
      <c r="F19" s="170">
        <f>+D19+E19</f>
        <v>50</v>
      </c>
      <c r="G19" s="170">
        <f>+F19</f>
        <v>50</v>
      </c>
      <c r="H19" s="171"/>
      <c r="I19" s="172"/>
      <c r="J19" s="172"/>
      <c r="K19" s="172"/>
      <c r="L19" s="172"/>
      <c r="M19" s="172"/>
      <c r="N19" s="173"/>
    </row>
    <row r="20" spans="1:22" ht="14.1" customHeight="1" x14ac:dyDescent="0.25">
      <c r="A20" s="5">
        <v>1</v>
      </c>
      <c r="B20" s="48">
        <v>0.375</v>
      </c>
      <c r="C20" s="17">
        <v>0.40972222222222227</v>
      </c>
      <c r="D20" s="31">
        <f>+MINUTE(C20-B20)+(60*HOUR(C20-B20))</f>
        <v>50</v>
      </c>
      <c r="E20" s="26"/>
      <c r="F20" s="30">
        <f>+D20+($E$28/7)</f>
        <v>54.285714285714285</v>
      </c>
      <c r="G20" s="30"/>
      <c r="H20" s="37">
        <f>+F20</f>
        <v>54.285714285714285</v>
      </c>
      <c r="I20" s="37"/>
      <c r="J20" s="37"/>
      <c r="K20" s="37"/>
      <c r="L20" s="37"/>
      <c r="M20" s="37"/>
      <c r="N20" s="38"/>
    </row>
    <row r="21" spans="1:22" ht="14.1" customHeight="1" x14ac:dyDescent="0.25">
      <c r="A21" s="5">
        <v>2</v>
      </c>
      <c r="B21" s="48">
        <v>0.41319444444444442</v>
      </c>
      <c r="C21" s="17">
        <v>0.44791666666666669</v>
      </c>
      <c r="D21" s="31">
        <f>+MINUTE(C21-B21)+(60*HOUR(C21-B21))</f>
        <v>50</v>
      </c>
      <c r="E21" s="26">
        <f>+MINUTE(B21-C20)+(60*HOUR(B21-C20))</f>
        <v>5</v>
      </c>
      <c r="F21" s="30">
        <f t="shared" ref="F21:F23" si="0">+D21+($E$28/7)</f>
        <v>54.285714285714285</v>
      </c>
      <c r="G21" s="30"/>
      <c r="H21" s="37"/>
      <c r="I21" s="37">
        <f>+F21</f>
        <v>54.285714285714285</v>
      </c>
      <c r="J21" s="37"/>
      <c r="K21" s="37"/>
      <c r="L21" s="37"/>
      <c r="M21" s="37"/>
      <c r="N21" s="38"/>
    </row>
    <row r="22" spans="1:22" ht="14.1" customHeight="1" x14ac:dyDescent="0.25">
      <c r="A22" s="5">
        <v>3</v>
      </c>
      <c r="B22" s="48">
        <v>0.4513888888888889</v>
      </c>
      <c r="C22" s="17">
        <v>0.47222222222222227</v>
      </c>
      <c r="D22" s="31">
        <f>+MINUTE(C22-B22)+(60*HOUR(C22-B22))</f>
        <v>30</v>
      </c>
      <c r="E22" s="26">
        <f>+MINUTE(B22-C21)+(60*HOUR(B22-C21))</f>
        <v>5</v>
      </c>
      <c r="F22" s="30">
        <f t="shared" si="0"/>
        <v>34.285714285714285</v>
      </c>
      <c r="G22" s="30"/>
      <c r="H22" s="37"/>
      <c r="I22" s="37"/>
      <c r="J22" s="37">
        <f>+F22</f>
        <v>34.285714285714285</v>
      </c>
      <c r="K22" s="37"/>
      <c r="L22" s="37"/>
      <c r="M22" s="37"/>
      <c r="N22" s="37"/>
    </row>
    <row r="23" spans="1:22" ht="14.1" customHeight="1" x14ac:dyDescent="0.25">
      <c r="A23" s="54">
        <v>4</v>
      </c>
      <c r="B23" s="48">
        <v>0.47569444444444442</v>
      </c>
      <c r="C23" s="17">
        <v>0.51041666666666663</v>
      </c>
      <c r="D23" s="31">
        <f>+MINUTE(C23-B23)+(60*HOUR(C23-B23))</f>
        <v>50</v>
      </c>
      <c r="E23" s="26">
        <f>+MINUTE(B23-C22)+(60*HOUR(B23-C22))</f>
        <v>5</v>
      </c>
      <c r="F23" s="30">
        <f t="shared" si="0"/>
        <v>54.285714285714285</v>
      </c>
      <c r="G23" s="30"/>
      <c r="H23" s="21"/>
      <c r="I23" s="21"/>
      <c r="J23" s="21"/>
      <c r="K23" s="55">
        <f>+F23</f>
        <v>54.285714285714285</v>
      </c>
      <c r="L23" s="21"/>
      <c r="M23" s="21"/>
      <c r="N23" s="21"/>
    </row>
    <row r="24" spans="1:22" ht="14.1" customHeight="1" x14ac:dyDescent="0.25">
      <c r="A24" s="13" t="s">
        <v>6</v>
      </c>
      <c r="B24" s="49">
        <v>0.51041666666666663</v>
      </c>
      <c r="C24" s="14">
        <v>0.53125</v>
      </c>
      <c r="D24" s="31"/>
      <c r="E24" s="15"/>
      <c r="F24" s="27"/>
      <c r="G24" s="27"/>
      <c r="H24" s="21"/>
      <c r="I24" s="21"/>
      <c r="J24" s="21"/>
      <c r="K24" s="21"/>
      <c r="L24" s="21"/>
      <c r="M24" s="21"/>
      <c r="N24" s="21"/>
      <c r="O24" s="42"/>
    </row>
    <row r="25" spans="1:22" ht="14.1" customHeight="1" x14ac:dyDescent="0.25">
      <c r="A25" s="5">
        <v>5</v>
      </c>
      <c r="B25" s="48">
        <v>0.53472222222222221</v>
      </c>
      <c r="C25" s="17">
        <v>0.56944444444444442</v>
      </c>
      <c r="D25" s="31">
        <f>+MINUTE(C25-B25)+(60*HOUR(C25-B25))</f>
        <v>50</v>
      </c>
      <c r="E25" s="26">
        <f>+MINUTE(B25-C24)+(60*HOUR(B25-C24))</f>
        <v>5</v>
      </c>
      <c r="F25" s="30">
        <f t="shared" ref="F25:F27" si="1">+D25+($E$28/7)</f>
        <v>54.285714285714285</v>
      </c>
      <c r="G25" s="30"/>
      <c r="H25" s="37"/>
      <c r="I25" s="37"/>
      <c r="J25" s="37"/>
      <c r="K25" s="37"/>
      <c r="L25" s="37">
        <f>+F25</f>
        <v>54.285714285714285</v>
      </c>
      <c r="M25" s="37"/>
      <c r="N25" s="37"/>
    </row>
    <row r="26" spans="1:22" ht="14.1" customHeight="1" x14ac:dyDescent="0.25">
      <c r="A26" s="5">
        <v>6</v>
      </c>
      <c r="B26" s="52">
        <v>0.57291666666666663</v>
      </c>
      <c r="C26" s="53">
        <v>0.60763888888888895</v>
      </c>
      <c r="D26" s="57">
        <f>+MINUTE(C26-B26)+(60*HOUR(C26-B26))</f>
        <v>50</v>
      </c>
      <c r="E26" s="26">
        <f>+MINUTE(B26-C25)+(60*HOUR(B26-C25))</f>
        <v>5</v>
      </c>
      <c r="F26" s="30">
        <f t="shared" si="1"/>
        <v>54.285714285714285</v>
      </c>
      <c r="G26" s="175"/>
      <c r="H26" s="39"/>
      <c r="I26" s="39"/>
      <c r="J26" s="39"/>
      <c r="K26" s="39"/>
      <c r="L26" s="39"/>
      <c r="M26" s="39">
        <f>+F26</f>
        <v>54.285714285714285</v>
      </c>
      <c r="N26" s="39"/>
    </row>
    <row r="27" spans="1:22" ht="14.1" customHeight="1" x14ac:dyDescent="0.25">
      <c r="A27" s="5">
        <v>7</v>
      </c>
      <c r="B27" s="50">
        <v>0.61111111111111105</v>
      </c>
      <c r="C27" s="35">
        <v>0.64583333333333337</v>
      </c>
      <c r="D27" s="32">
        <f>+MINUTE(C27-B27)+(60*HOUR(C27-B27))</f>
        <v>50</v>
      </c>
      <c r="E27" s="32">
        <f>+MINUTE(B27-C26)+(60*HOUR(B27-C26))</f>
        <v>5</v>
      </c>
      <c r="F27" s="29">
        <f t="shared" si="1"/>
        <v>54.285714285714285</v>
      </c>
      <c r="G27" s="29"/>
      <c r="H27" s="40"/>
      <c r="I27" s="40"/>
      <c r="J27" s="40"/>
      <c r="K27" s="40"/>
      <c r="L27" s="40"/>
      <c r="M27" s="40"/>
      <c r="N27" s="40">
        <f>+F27</f>
        <v>54.285714285714285</v>
      </c>
    </row>
    <row r="28" spans="1:22" ht="14.1" customHeight="1" x14ac:dyDescent="0.25">
      <c r="A28" s="5"/>
      <c r="B28" s="51"/>
      <c r="C28" s="33" t="s">
        <v>17</v>
      </c>
      <c r="D28" s="34">
        <f>SUM(D20:D27)</f>
        <v>330</v>
      </c>
      <c r="E28" s="34">
        <f>SUM(E20:E27)</f>
        <v>30</v>
      </c>
      <c r="F28" s="36">
        <f>SUM(F20:F27)</f>
        <v>360</v>
      </c>
      <c r="G28" s="258">
        <f>+MINUTE(C27-B20)+(60*HOUR(C27-B20))-MINUTE(C24-B24)+(60*HOUR(C24-B24))-F28</f>
        <v>0</v>
      </c>
      <c r="H28" s="261" t="s">
        <v>15</v>
      </c>
      <c r="I28" s="42"/>
      <c r="J28" s="259"/>
      <c r="K28" s="259"/>
      <c r="L28" s="259"/>
      <c r="M28" s="261" t="s">
        <v>15</v>
      </c>
      <c r="N28" s="263">
        <f>SUM(H20:N27)-F28</f>
        <v>0</v>
      </c>
    </row>
    <row r="29" spans="1:22" ht="14.1" customHeight="1" x14ac:dyDescent="0.25">
      <c r="B29" s="25"/>
      <c r="C29" s="25"/>
      <c r="E29" s="18">
        <f>E28/D28</f>
        <v>9.0909090909090912E-2</v>
      </c>
      <c r="F29" s="19" t="s">
        <v>7</v>
      </c>
      <c r="G29" s="19"/>
      <c r="H29" s="19"/>
      <c r="J29" s="162"/>
    </row>
    <row r="30" spans="1:22" x14ac:dyDescent="0.25">
      <c r="B30" s="25"/>
      <c r="C30" s="25"/>
      <c r="F30" s="3"/>
      <c r="G30" s="3"/>
      <c r="H30" s="3"/>
    </row>
    <row r="31" spans="1:22" x14ac:dyDescent="0.25">
      <c r="A31" s="8" t="s">
        <v>32</v>
      </c>
      <c r="B31" s="9"/>
      <c r="C31" s="9"/>
      <c r="D31" s="28"/>
      <c r="E31" s="9"/>
      <c r="F31" s="10"/>
      <c r="G31" s="292" t="s">
        <v>1</v>
      </c>
      <c r="H31" s="293"/>
      <c r="I31" s="293"/>
      <c r="J31" s="293"/>
      <c r="K31" s="293"/>
      <c r="L31" s="293"/>
      <c r="M31" s="293"/>
      <c r="N31" s="294"/>
      <c r="P31" s="20"/>
      <c r="Q31" s="20"/>
      <c r="R31" s="20"/>
      <c r="S31" s="20"/>
      <c r="T31" s="20"/>
      <c r="U31" s="20"/>
      <c r="V31" s="20"/>
    </row>
    <row r="32" spans="1:22" ht="30" x14ac:dyDescent="0.25">
      <c r="A32" s="9"/>
      <c r="B32" s="65" t="s">
        <v>2</v>
      </c>
      <c r="C32" s="68" t="s">
        <v>3</v>
      </c>
      <c r="D32" s="11" t="s">
        <v>16</v>
      </c>
      <c r="E32" s="65" t="s">
        <v>4</v>
      </c>
      <c r="F32" s="11" t="s">
        <v>5</v>
      </c>
      <c r="G32" s="11">
        <v>0</v>
      </c>
      <c r="H32" s="44">
        <v>1</v>
      </c>
      <c r="I32" s="12">
        <v>2</v>
      </c>
      <c r="J32" s="12">
        <v>3</v>
      </c>
      <c r="K32" s="12">
        <v>4</v>
      </c>
      <c r="L32" s="12">
        <v>5</v>
      </c>
      <c r="M32" s="12">
        <v>6</v>
      </c>
      <c r="N32" s="12">
        <v>7</v>
      </c>
      <c r="P32" s="20"/>
      <c r="Q32" s="20"/>
      <c r="R32" s="20"/>
      <c r="S32" s="20"/>
      <c r="T32" s="20"/>
      <c r="U32" s="20"/>
      <c r="V32" s="20"/>
    </row>
    <row r="33" spans="1:16" ht="14.1" customHeight="1" x14ac:dyDescent="0.25">
      <c r="A33" s="25">
        <v>0</v>
      </c>
      <c r="B33" s="166">
        <v>0.33680555555555558</v>
      </c>
      <c r="C33" s="167">
        <v>0.37152777777777773</v>
      </c>
      <c r="D33" s="168">
        <f>+MINUTE(C33-B33)+(60*HOUR(C33-B33))</f>
        <v>50</v>
      </c>
      <c r="E33" s="169"/>
      <c r="F33" s="170">
        <f>+D33+E33</f>
        <v>50</v>
      </c>
      <c r="G33" s="170">
        <f>+F33</f>
        <v>50</v>
      </c>
      <c r="H33" s="171"/>
      <c r="I33" s="172"/>
      <c r="J33" s="172"/>
      <c r="K33" s="172"/>
      <c r="L33" s="172"/>
      <c r="M33" s="172"/>
      <c r="N33" s="173"/>
    </row>
    <row r="34" spans="1:16" ht="14.1" customHeight="1" x14ac:dyDescent="0.25">
      <c r="A34" s="5">
        <v>1</v>
      </c>
      <c r="B34" s="48">
        <v>0.375</v>
      </c>
      <c r="C34" s="17">
        <v>0.40277777777777773</v>
      </c>
      <c r="D34" s="31">
        <f>+MINUTE(C34-B34)+(60*HOUR(C34-B34))</f>
        <v>40</v>
      </c>
      <c r="E34" s="26"/>
      <c r="F34" s="30">
        <f>+D34+($E$42/7)</f>
        <v>44.285714285714285</v>
      </c>
      <c r="G34" s="30"/>
      <c r="H34" s="37">
        <f>+F34</f>
        <v>44.285714285714285</v>
      </c>
      <c r="I34" s="37"/>
      <c r="J34" s="37"/>
      <c r="K34" s="37"/>
      <c r="L34" s="37"/>
      <c r="M34" s="37"/>
      <c r="N34" s="38"/>
    </row>
    <row r="35" spans="1:16" ht="14.1" customHeight="1" x14ac:dyDescent="0.25">
      <c r="A35" s="5">
        <v>2</v>
      </c>
      <c r="B35" s="48">
        <v>0.40625</v>
      </c>
      <c r="C35" s="17">
        <v>0.43402777777777773</v>
      </c>
      <c r="D35" s="31">
        <f>+MINUTE(C35-B35)+(60*HOUR(C35-B35))</f>
        <v>40</v>
      </c>
      <c r="E35" s="26">
        <f>+MINUTE(B35-C34)+(60*HOUR(B35-C34))</f>
        <v>5</v>
      </c>
      <c r="F35" s="30">
        <f t="shared" ref="F35:F37" si="2">+D35+($E$42/7)</f>
        <v>44.285714285714285</v>
      </c>
      <c r="G35" s="30"/>
      <c r="H35" s="37"/>
      <c r="I35" s="37">
        <f>+F35</f>
        <v>44.285714285714285</v>
      </c>
      <c r="J35" s="37"/>
      <c r="K35" s="37"/>
      <c r="L35" s="37"/>
      <c r="M35" s="37"/>
      <c r="N35" s="38"/>
    </row>
    <row r="36" spans="1:16" ht="14.1" customHeight="1" x14ac:dyDescent="0.25">
      <c r="A36" s="5">
        <v>3</v>
      </c>
      <c r="B36" s="48">
        <v>0.4375</v>
      </c>
      <c r="C36" s="17">
        <v>0.45833333333333331</v>
      </c>
      <c r="D36" s="31">
        <f>+MINUTE(C36-B36)+(60*HOUR(C36-B36))</f>
        <v>30</v>
      </c>
      <c r="E36" s="26">
        <f>+MINUTE(B36-C35)+(60*HOUR(B36-C35))</f>
        <v>5</v>
      </c>
      <c r="F36" s="30">
        <f t="shared" si="2"/>
        <v>34.285714285714285</v>
      </c>
      <c r="G36" s="30"/>
      <c r="H36" s="37"/>
      <c r="I36" s="37"/>
      <c r="J36" s="37">
        <f>+F36</f>
        <v>34.285714285714285</v>
      </c>
      <c r="K36" s="37"/>
      <c r="L36" s="37"/>
      <c r="M36" s="37"/>
      <c r="N36" s="37"/>
    </row>
    <row r="37" spans="1:16" ht="14.1" customHeight="1" x14ac:dyDescent="0.25">
      <c r="A37" s="54">
        <v>4</v>
      </c>
      <c r="B37" s="48">
        <v>0.46180555555555558</v>
      </c>
      <c r="C37" s="17">
        <v>0.48958333333333331</v>
      </c>
      <c r="D37" s="31">
        <f>+MINUTE(C37-B37)+(60*HOUR(C37-B37))</f>
        <v>40</v>
      </c>
      <c r="E37" s="26">
        <f>+MINUTE(B37-C36)+(60*HOUR(B37-C36))</f>
        <v>5</v>
      </c>
      <c r="F37" s="30">
        <f t="shared" si="2"/>
        <v>44.285714285714285</v>
      </c>
      <c r="G37" s="30"/>
      <c r="H37" s="21"/>
      <c r="I37" s="21"/>
      <c r="J37" s="21"/>
      <c r="K37" s="55">
        <f>+F37</f>
        <v>44.285714285714285</v>
      </c>
      <c r="L37" s="21"/>
      <c r="M37" s="21"/>
      <c r="N37" s="21"/>
    </row>
    <row r="38" spans="1:16" ht="14.1" customHeight="1" x14ac:dyDescent="0.25">
      <c r="A38" s="13" t="s">
        <v>6</v>
      </c>
      <c r="B38" s="49">
        <v>0.48958333333333331</v>
      </c>
      <c r="C38" s="14">
        <v>0.51041666666666663</v>
      </c>
      <c r="D38" s="31"/>
      <c r="E38" s="15"/>
      <c r="F38" s="27"/>
      <c r="G38" s="27"/>
      <c r="H38" s="21"/>
      <c r="I38" s="21"/>
      <c r="J38" s="21"/>
      <c r="K38" s="21"/>
      <c r="L38" s="21"/>
      <c r="M38" s="21"/>
      <c r="N38" s="21"/>
      <c r="O38" s="42"/>
    </row>
    <row r="39" spans="1:16" ht="14.1" customHeight="1" x14ac:dyDescent="0.25">
      <c r="A39" s="5">
        <v>5</v>
      </c>
      <c r="B39" s="48">
        <v>0.51388888888888895</v>
      </c>
      <c r="C39" s="17">
        <v>0.54166666666666663</v>
      </c>
      <c r="D39" s="31">
        <f>+MINUTE(C39-B39)+(60*HOUR(C39-B39))</f>
        <v>40</v>
      </c>
      <c r="E39" s="26">
        <f>+MINUTE(B39-C38)+(60*HOUR(B39-C38))</f>
        <v>5</v>
      </c>
      <c r="F39" s="30">
        <f t="shared" ref="F39:F41" si="3">+D39+($E$42/7)</f>
        <v>44.285714285714285</v>
      </c>
      <c r="G39" s="30"/>
      <c r="H39" s="37"/>
      <c r="I39" s="37"/>
      <c r="J39" s="37"/>
      <c r="K39" s="37"/>
      <c r="L39" s="37">
        <f>+F39</f>
        <v>44.285714285714285</v>
      </c>
      <c r="M39" s="37"/>
      <c r="N39" s="37"/>
    </row>
    <row r="40" spans="1:16" ht="14.1" customHeight="1" x14ac:dyDescent="0.25">
      <c r="A40" s="5">
        <v>6</v>
      </c>
      <c r="B40" s="52">
        <v>0.54513888888888895</v>
      </c>
      <c r="C40" s="53">
        <v>0.57291666666666663</v>
      </c>
      <c r="D40" s="57">
        <f>+MINUTE(C40-B40)+(60*HOUR(C40-B40))</f>
        <v>40</v>
      </c>
      <c r="E40" s="26">
        <f>+MINUTE(B40-C39)+(60*HOUR(B40-C39))</f>
        <v>5</v>
      </c>
      <c r="F40" s="30">
        <f t="shared" si="3"/>
        <v>44.285714285714285</v>
      </c>
      <c r="G40" s="175"/>
      <c r="H40" s="39"/>
      <c r="I40" s="39"/>
      <c r="J40" s="39"/>
      <c r="K40" s="39"/>
      <c r="L40" s="39"/>
      <c r="M40" s="39">
        <f>+F40</f>
        <v>44.285714285714285</v>
      </c>
      <c r="N40" s="39"/>
    </row>
    <row r="41" spans="1:16" ht="14.1" customHeight="1" x14ac:dyDescent="0.25">
      <c r="A41" s="5">
        <v>7</v>
      </c>
      <c r="B41" s="50">
        <v>0.57638888888888895</v>
      </c>
      <c r="C41" s="35">
        <v>0.60416666666666663</v>
      </c>
      <c r="D41" s="32">
        <f>+MINUTE(C41-B41)+(60*HOUR(C41-B41))</f>
        <v>40</v>
      </c>
      <c r="E41" s="32">
        <f>+MINUTE(B41-C40)+(60*HOUR(B41-C40))</f>
        <v>5</v>
      </c>
      <c r="F41" s="29">
        <f t="shared" si="3"/>
        <v>44.285714285714285</v>
      </c>
      <c r="G41" s="29"/>
      <c r="H41" s="40"/>
      <c r="I41" s="40"/>
      <c r="J41" s="40"/>
      <c r="K41" s="40"/>
      <c r="L41" s="40"/>
      <c r="M41" s="40"/>
      <c r="N41" s="40">
        <f>+F41</f>
        <v>44.285714285714285</v>
      </c>
    </row>
    <row r="42" spans="1:16" ht="14.1" customHeight="1" x14ac:dyDescent="0.25">
      <c r="A42" s="5"/>
      <c r="B42" s="51"/>
      <c r="C42" s="33" t="s">
        <v>17</v>
      </c>
      <c r="D42" s="34">
        <f>SUM(D34:D41)</f>
        <v>270</v>
      </c>
      <c r="E42" s="34">
        <f>SUM(E34:E41)</f>
        <v>30</v>
      </c>
      <c r="F42" s="36">
        <f>SUM(F34:F41)</f>
        <v>300</v>
      </c>
      <c r="G42" s="258">
        <f>+MINUTE(C41-B34)+(60*HOUR(C41-B34))-MINUTE(C38-B38)+(60*HOUR(C38-B38))-F42</f>
        <v>0</v>
      </c>
      <c r="H42" s="261" t="s">
        <v>15</v>
      </c>
      <c r="I42" s="42"/>
      <c r="J42" s="259"/>
      <c r="K42" s="259"/>
      <c r="L42" s="259"/>
      <c r="M42" s="261" t="s">
        <v>15</v>
      </c>
      <c r="N42" s="263">
        <f>SUM(H34:N41)-F42</f>
        <v>0</v>
      </c>
    </row>
    <row r="43" spans="1:16" ht="14.1" customHeight="1" x14ac:dyDescent="0.25">
      <c r="B43" s="25"/>
      <c r="C43" s="25"/>
      <c r="E43" s="18">
        <f>E42/D42</f>
        <v>0.1111111111111111</v>
      </c>
      <c r="F43" s="19" t="s">
        <v>7</v>
      </c>
      <c r="G43" s="19"/>
      <c r="H43" s="19"/>
      <c r="J43" s="162"/>
    </row>
    <row r="44" spans="1:16" x14ac:dyDescent="0.25">
      <c r="B44" s="25"/>
      <c r="C44" s="25"/>
      <c r="F44" s="3"/>
      <c r="G44" s="3"/>
      <c r="H44" s="3"/>
    </row>
    <row r="45" spans="1:16" x14ac:dyDescent="0.25">
      <c r="A45" s="8" t="s">
        <v>10</v>
      </c>
      <c r="B45" s="9"/>
      <c r="C45" s="9"/>
      <c r="D45" s="28"/>
      <c r="E45" s="9"/>
      <c r="F45" s="10"/>
      <c r="G45" s="292" t="s">
        <v>1</v>
      </c>
      <c r="H45" s="293"/>
      <c r="I45" s="293"/>
      <c r="J45" s="293"/>
      <c r="K45" s="293"/>
      <c r="L45" s="293"/>
      <c r="M45" s="293"/>
      <c r="N45" s="294"/>
      <c r="P45" s="3"/>
    </row>
    <row r="46" spans="1:16" ht="30" x14ac:dyDescent="0.25">
      <c r="A46" s="9"/>
      <c r="B46" s="65" t="s">
        <v>2</v>
      </c>
      <c r="C46" s="68" t="s">
        <v>3</v>
      </c>
      <c r="D46" s="11" t="s">
        <v>16</v>
      </c>
      <c r="E46" s="65" t="s">
        <v>4</v>
      </c>
      <c r="F46" s="11" t="s">
        <v>5</v>
      </c>
      <c r="G46" s="11">
        <v>0</v>
      </c>
      <c r="H46" s="44">
        <v>1</v>
      </c>
      <c r="I46" s="12">
        <v>2</v>
      </c>
      <c r="J46" s="12">
        <v>3</v>
      </c>
      <c r="K46" s="12">
        <v>4</v>
      </c>
      <c r="L46" s="12">
        <v>5</v>
      </c>
      <c r="M46" s="12">
        <v>6</v>
      </c>
      <c r="N46" s="12">
        <v>7</v>
      </c>
      <c r="P46" s="3"/>
    </row>
    <row r="47" spans="1:16" x14ac:dyDescent="0.25">
      <c r="A47" s="25">
        <v>0</v>
      </c>
      <c r="B47" s="166">
        <v>0.33680555555555558</v>
      </c>
      <c r="C47" s="167">
        <v>0.37152777777777773</v>
      </c>
      <c r="D47" s="168">
        <f>+MINUTE(C47-B47)+(60*HOUR(C47-B47))</f>
        <v>50</v>
      </c>
      <c r="E47" s="169"/>
      <c r="F47" s="170">
        <f>+D47+E47</f>
        <v>50</v>
      </c>
      <c r="G47" s="170">
        <f>+F47</f>
        <v>50</v>
      </c>
      <c r="H47" s="171"/>
      <c r="I47" s="172"/>
      <c r="J47" s="172"/>
      <c r="K47" s="172"/>
      <c r="L47" s="172"/>
      <c r="M47" s="172"/>
      <c r="N47" s="173"/>
      <c r="P47" s="3"/>
    </row>
    <row r="48" spans="1:16" x14ac:dyDescent="0.25">
      <c r="A48" s="5">
        <v>1</v>
      </c>
      <c r="B48" s="48">
        <v>0.375</v>
      </c>
      <c r="C48" s="17">
        <v>0.40972222222222227</v>
      </c>
      <c r="D48" s="31">
        <f>+MINUTE(C48-B48)+(60*HOUR(C48-B48))</f>
        <v>50</v>
      </c>
      <c r="E48" s="26"/>
      <c r="F48" s="30">
        <f>+D48+($E$56/7)</f>
        <v>54.285714285714285</v>
      </c>
      <c r="G48" s="30"/>
      <c r="H48" s="37">
        <f>+F48</f>
        <v>54.285714285714285</v>
      </c>
      <c r="I48" s="37"/>
      <c r="J48" s="37"/>
      <c r="K48" s="37"/>
      <c r="L48" s="37"/>
      <c r="M48" s="37"/>
      <c r="N48" s="38"/>
    </row>
    <row r="49" spans="1:16" x14ac:dyDescent="0.25">
      <c r="A49" s="5">
        <v>2</v>
      </c>
      <c r="B49" s="48">
        <v>0.41319444444444442</v>
      </c>
      <c r="C49" s="17">
        <v>0.44791666666666669</v>
      </c>
      <c r="D49" s="31">
        <f>+MINUTE(C49-B49)+(60*HOUR(C49-B49))</f>
        <v>50</v>
      </c>
      <c r="E49" s="26">
        <f>+MINUTE(B49-C48)+(60*HOUR(B49-C48))</f>
        <v>5</v>
      </c>
      <c r="F49" s="30">
        <f t="shared" ref="F49:F51" si="4">+D49+($E$56/7)</f>
        <v>54.285714285714285</v>
      </c>
      <c r="G49" s="30"/>
      <c r="H49" s="37"/>
      <c r="I49" s="37">
        <f>+F49</f>
        <v>54.285714285714285</v>
      </c>
      <c r="J49" s="37"/>
      <c r="K49" s="37"/>
      <c r="L49" s="37"/>
      <c r="M49" s="37"/>
      <c r="N49" s="38"/>
    </row>
    <row r="50" spans="1:16" x14ac:dyDescent="0.25">
      <c r="A50" s="5">
        <v>3</v>
      </c>
      <c r="B50" s="48">
        <v>0.4513888888888889</v>
      </c>
      <c r="C50" s="17">
        <v>0.47222222222222227</v>
      </c>
      <c r="D50" s="31">
        <f>+MINUTE(C50-B50)+(60*HOUR(C50-B50))</f>
        <v>30</v>
      </c>
      <c r="E50" s="26">
        <f>+MINUTE(B50-C49)+(60*HOUR(B50-C49))</f>
        <v>5</v>
      </c>
      <c r="F50" s="30">
        <f t="shared" si="4"/>
        <v>34.285714285714285</v>
      </c>
      <c r="G50" s="30"/>
      <c r="H50" s="37"/>
      <c r="I50" s="37"/>
      <c r="J50" s="37">
        <f>+F50</f>
        <v>34.285714285714285</v>
      </c>
      <c r="K50" s="37"/>
      <c r="L50" s="37"/>
      <c r="M50" s="37"/>
      <c r="N50" s="37"/>
    </row>
    <row r="51" spans="1:16" x14ac:dyDescent="0.25">
      <c r="A51" s="54">
        <v>4</v>
      </c>
      <c r="B51" s="48">
        <v>0.47569444444444442</v>
      </c>
      <c r="C51" s="17">
        <v>0.51041666666666663</v>
      </c>
      <c r="D51" s="31">
        <f>+MINUTE(C51-B51)+(60*HOUR(C51-B51))</f>
        <v>50</v>
      </c>
      <c r="E51" s="26">
        <f>+MINUTE(B51-C50)+(60*HOUR(B51-C50))</f>
        <v>5</v>
      </c>
      <c r="F51" s="30">
        <f t="shared" si="4"/>
        <v>54.285714285714285</v>
      </c>
      <c r="G51" s="30"/>
      <c r="H51" s="21"/>
      <c r="I51" s="21"/>
      <c r="J51" s="21"/>
      <c r="K51" s="55">
        <f>+F51</f>
        <v>54.285714285714285</v>
      </c>
      <c r="L51" s="21"/>
      <c r="M51" s="21"/>
      <c r="N51" s="21"/>
    </row>
    <row r="52" spans="1:16" x14ac:dyDescent="0.25">
      <c r="A52" s="13" t="s">
        <v>6</v>
      </c>
      <c r="B52" s="49">
        <v>0.51041666666666663</v>
      </c>
      <c r="C52" s="14">
        <v>0.53125</v>
      </c>
      <c r="D52" s="31"/>
      <c r="E52" s="15"/>
      <c r="F52" s="27"/>
      <c r="G52" s="27"/>
      <c r="H52" s="21"/>
      <c r="I52" s="21"/>
      <c r="J52" s="21"/>
      <c r="K52" s="21"/>
      <c r="L52" s="21"/>
      <c r="M52" s="21"/>
      <c r="N52" s="21"/>
      <c r="O52" s="42"/>
    </row>
    <row r="53" spans="1:16" x14ac:dyDescent="0.25">
      <c r="A53" s="5">
        <v>5</v>
      </c>
      <c r="B53" s="48">
        <v>0.53472222222222221</v>
      </c>
      <c r="C53" s="17">
        <v>0.56944444444444442</v>
      </c>
      <c r="D53" s="31">
        <f>+MINUTE(C53-B53)+(60*HOUR(C53-B53))</f>
        <v>50</v>
      </c>
      <c r="E53" s="26">
        <f>+MINUTE(B53-C52)+(60*HOUR(B53-C52))</f>
        <v>5</v>
      </c>
      <c r="F53" s="30">
        <f t="shared" ref="F53:F55" si="5">+D53+($E$56/7)</f>
        <v>54.285714285714285</v>
      </c>
      <c r="G53" s="30"/>
      <c r="H53" s="37"/>
      <c r="I53" s="37"/>
      <c r="J53" s="37"/>
      <c r="K53" s="37"/>
      <c r="L53" s="37">
        <f>+F53</f>
        <v>54.285714285714285</v>
      </c>
      <c r="M53" s="37"/>
      <c r="N53" s="37"/>
    </row>
    <row r="54" spans="1:16" x14ac:dyDescent="0.25">
      <c r="A54" s="5">
        <v>6</v>
      </c>
      <c r="B54" s="52">
        <v>0.57291666666666663</v>
      </c>
      <c r="C54" s="53">
        <v>0.60763888888888895</v>
      </c>
      <c r="D54" s="57">
        <f>+MINUTE(C54-B54)+(60*HOUR(C54-B54))</f>
        <v>50</v>
      </c>
      <c r="E54" s="26">
        <f>+MINUTE(B54-C53)+(60*HOUR(B54-C53))</f>
        <v>5</v>
      </c>
      <c r="F54" s="30">
        <f t="shared" si="5"/>
        <v>54.285714285714285</v>
      </c>
      <c r="G54" s="175"/>
      <c r="H54" s="39"/>
      <c r="I54" s="39"/>
      <c r="J54" s="39"/>
      <c r="K54" s="39"/>
      <c r="L54" s="39"/>
      <c r="M54" s="39">
        <f>+F54</f>
        <v>54.285714285714285</v>
      </c>
      <c r="N54" s="39"/>
    </row>
    <row r="55" spans="1:16" ht="14.1" customHeight="1" x14ac:dyDescent="0.25">
      <c r="A55" s="5">
        <v>7</v>
      </c>
      <c r="B55" s="50">
        <v>0.61111111111111105</v>
      </c>
      <c r="C55" s="35">
        <v>0.64583333333333337</v>
      </c>
      <c r="D55" s="32">
        <f>+MINUTE(C55-B55)+(60*HOUR(C55-B55))</f>
        <v>50</v>
      </c>
      <c r="E55" s="32">
        <f>+MINUTE(B55-C54)+(60*HOUR(B55-C54))</f>
        <v>5</v>
      </c>
      <c r="F55" s="29">
        <f t="shared" si="5"/>
        <v>54.285714285714285</v>
      </c>
      <c r="G55" s="29"/>
      <c r="H55" s="40"/>
      <c r="I55" s="40"/>
      <c r="J55" s="40"/>
      <c r="K55" s="40"/>
      <c r="L55" s="40"/>
      <c r="M55" s="40"/>
      <c r="N55" s="40">
        <f>+F55</f>
        <v>54.285714285714285</v>
      </c>
    </row>
    <row r="56" spans="1:16" ht="14.1" customHeight="1" x14ac:dyDescent="0.25">
      <c r="A56" s="5"/>
      <c r="B56" s="51"/>
      <c r="C56" s="33" t="s">
        <v>17</v>
      </c>
      <c r="D56" s="34">
        <f>SUM(D48:D55)</f>
        <v>330</v>
      </c>
      <c r="E56" s="34">
        <f>SUM(E48:E55)</f>
        <v>30</v>
      </c>
      <c r="F56" s="36">
        <f>SUM(F48:F55)</f>
        <v>360</v>
      </c>
      <c r="G56" s="258">
        <f>+MINUTE(C55-B48)+(60*HOUR(C55-B48))-MINUTE(C52-B52)+(60*HOUR(C52-B52))-F56</f>
        <v>0</v>
      </c>
      <c r="H56" s="261" t="s">
        <v>15</v>
      </c>
      <c r="I56" s="42"/>
      <c r="J56" s="259"/>
      <c r="K56" s="259"/>
      <c r="L56" s="259"/>
      <c r="M56" s="261" t="s">
        <v>15</v>
      </c>
      <c r="N56" s="263">
        <f>SUM(H48:N55)-F56</f>
        <v>0</v>
      </c>
    </row>
    <row r="57" spans="1:16" ht="14.1" customHeight="1" x14ac:dyDescent="0.25">
      <c r="B57" s="25"/>
      <c r="C57" s="25"/>
      <c r="E57" s="18">
        <f>E56/D56</f>
        <v>9.0909090909090912E-2</v>
      </c>
      <c r="F57" s="19" t="s">
        <v>7</v>
      </c>
      <c r="G57" s="19"/>
      <c r="H57" s="19"/>
      <c r="J57" s="162"/>
    </row>
    <row r="58" spans="1:16" ht="14.1" customHeight="1" x14ac:dyDescent="0.25">
      <c r="B58" s="25"/>
      <c r="C58" s="25"/>
      <c r="E58" s="18"/>
      <c r="F58" s="19"/>
      <c r="G58" s="19"/>
      <c r="H58" s="19"/>
    </row>
    <row r="59" spans="1:16" ht="14.1" customHeight="1" x14ac:dyDescent="0.25">
      <c r="A59" s="8" t="s">
        <v>14</v>
      </c>
      <c r="B59" s="9"/>
      <c r="C59" s="9"/>
      <c r="D59" s="28"/>
      <c r="E59" s="9"/>
      <c r="F59" s="10"/>
      <c r="G59" s="292" t="s">
        <v>1</v>
      </c>
      <c r="H59" s="293"/>
      <c r="I59" s="293"/>
      <c r="J59" s="293"/>
      <c r="K59" s="293"/>
      <c r="L59" s="293"/>
      <c r="M59" s="293"/>
      <c r="N59" s="294"/>
    </row>
    <row r="60" spans="1:16" ht="30" x14ac:dyDescent="0.25">
      <c r="A60" s="9"/>
      <c r="B60" s="65" t="s">
        <v>2</v>
      </c>
      <c r="C60" s="68" t="s">
        <v>3</v>
      </c>
      <c r="D60" s="11" t="s">
        <v>16</v>
      </c>
      <c r="E60" s="65" t="s">
        <v>4</v>
      </c>
      <c r="F60" s="11" t="s">
        <v>5</v>
      </c>
      <c r="G60" s="11">
        <v>0</v>
      </c>
      <c r="H60" s="44">
        <v>1</v>
      </c>
      <c r="I60" s="12">
        <v>2</v>
      </c>
      <c r="J60" s="12">
        <v>3</v>
      </c>
      <c r="K60" s="12">
        <v>4</v>
      </c>
      <c r="L60" s="12">
        <v>5</v>
      </c>
      <c r="M60" s="12">
        <v>6</v>
      </c>
      <c r="N60" s="12">
        <v>7</v>
      </c>
    </row>
    <row r="61" spans="1:16" x14ac:dyDescent="0.25">
      <c r="A61" s="25">
        <v>0</v>
      </c>
      <c r="B61" s="166">
        <v>0.33680555555555558</v>
      </c>
      <c r="C61" s="167">
        <v>0.37152777777777773</v>
      </c>
      <c r="D61" s="168">
        <f>+MINUTE(C61-B61)+(60*HOUR(C61-B61))</f>
        <v>50</v>
      </c>
      <c r="E61" s="169"/>
      <c r="F61" s="170">
        <f>+D61+E61</f>
        <v>50</v>
      </c>
      <c r="G61" s="170">
        <f>+F61</f>
        <v>50</v>
      </c>
      <c r="H61" s="171"/>
      <c r="I61" s="172"/>
      <c r="J61" s="172"/>
      <c r="K61" s="172"/>
      <c r="L61" s="172"/>
      <c r="M61" s="172"/>
      <c r="N61" s="173"/>
    </row>
    <row r="62" spans="1:16" ht="14.1" customHeight="1" x14ac:dyDescent="0.25">
      <c r="A62" s="5">
        <v>1</v>
      </c>
      <c r="B62" s="48">
        <v>0.375</v>
      </c>
      <c r="C62" s="17">
        <v>0.40972222222222227</v>
      </c>
      <c r="D62" s="31">
        <f>+MINUTE(C62-B62)+(60*HOUR(C62-B62))</f>
        <v>50</v>
      </c>
      <c r="E62" s="26"/>
      <c r="F62" s="30">
        <f>+D62+($E$70/7)</f>
        <v>54.285714285714285</v>
      </c>
      <c r="G62" s="30"/>
      <c r="H62" s="37">
        <f>+F62</f>
        <v>54.285714285714285</v>
      </c>
      <c r="I62" s="37"/>
      <c r="J62" s="37"/>
      <c r="K62" s="37"/>
      <c r="L62" s="37"/>
      <c r="M62" s="37"/>
      <c r="N62" s="38"/>
    </row>
    <row r="63" spans="1:16" ht="14.1" customHeight="1" x14ac:dyDescent="0.25">
      <c r="A63" s="5">
        <v>2</v>
      </c>
      <c r="B63" s="48">
        <v>0.41319444444444442</v>
      </c>
      <c r="C63" s="17">
        <v>0.44791666666666669</v>
      </c>
      <c r="D63" s="31">
        <f>+MINUTE(C63-B63)+(60*HOUR(C63-B63))</f>
        <v>50</v>
      </c>
      <c r="E63" s="26">
        <f>+MINUTE(B63-C62)+(60*HOUR(B63-C62))</f>
        <v>5</v>
      </c>
      <c r="F63" s="30">
        <f t="shared" ref="F63:F65" si="6">+D63+($E$70/7)</f>
        <v>54.285714285714285</v>
      </c>
      <c r="G63" s="30"/>
      <c r="H63" s="37"/>
      <c r="I63" s="37">
        <f>+F63</f>
        <v>54.285714285714285</v>
      </c>
      <c r="J63" s="37"/>
      <c r="K63" s="37"/>
      <c r="L63" s="37"/>
      <c r="M63" s="37"/>
      <c r="N63" s="38"/>
      <c r="P63" s="165"/>
    </row>
    <row r="64" spans="1:16" ht="14.1" customHeight="1" x14ac:dyDescent="0.25">
      <c r="A64" s="5">
        <v>3</v>
      </c>
      <c r="B64" s="48">
        <v>0.4513888888888889</v>
      </c>
      <c r="C64" s="17">
        <v>0.47222222222222227</v>
      </c>
      <c r="D64" s="31">
        <f>+MINUTE(C64-B64)+(60*HOUR(C64-B64))</f>
        <v>30</v>
      </c>
      <c r="E64" s="26">
        <f>+MINUTE(B64-C63)+(60*HOUR(B64-C63))</f>
        <v>5</v>
      </c>
      <c r="F64" s="30">
        <f t="shared" si="6"/>
        <v>34.285714285714285</v>
      </c>
      <c r="G64" s="30"/>
      <c r="H64" s="37"/>
      <c r="I64" s="37"/>
      <c r="J64" s="37">
        <f>+F64</f>
        <v>34.285714285714285</v>
      </c>
      <c r="K64" s="37"/>
      <c r="L64" s="37"/>
      <c r="M64" s="37"/>
      <c r="N64" s="37"/>
      <c r="P64" s="3"/>
    </row>
    <row r="65" spans="1:16" ht="14.1" customHeight="1" x14ac:dyDescent="0.25">
      <c r="A65" s="54">
        <v>4</v>
      </c>
      <c r="B65" s="48">
        <v>0.47569444444444442</v>
      </c>
      <c r="C65" s="17">
        <v>0.51041666666666663</v>
      </c>
      <c r="D65" s="31">
        <f>+MINUTE(C65-B65)+(60*HOUR(C65-B65))</f>
        <v>50</v>
      </c>
      <c r="E65" s="26">
        <f>+MINUTE(B65-C64)+(60*HOUR(B65-C64))</f>
        <v>5</v>
      </c>
      <c r="F65" s="30">
        <f t="shared" si="6"/>
        <v>54.285714285714285</v>
      </c>
      <c r="G65" s="30"/>
      <c r="H65" s="21"/>
      <c r="I65" s="21"/>
      <c r="J65" s="21"/>
      <c r="K65" s="55">
        <f>+F65</f>
        <v>54.285714285714285</v>
      </c>
      <c r="L65" s="21"/>
      <c r="M65" s="21"/>
      <c r="N65" s="21"/>
      <c r="P65" s="3"/>
    </row>
    <row r="66" spans="1:16" ht="14.1" customHeight="1" x14ac:dyDescent="0.25">
      <c r="A66" s="13" t="s">
        <v>6</v>
      </c>
      <c r="B66" s="49">
        <v>0.51041666666666663</v>
      </c>
      <c r="C66" s="14">
        <v>0.53125</v>
      </c>
      <c r="D66" s="31"/>
      <c r="E66" s="15"/>
      <c r="F66" s="27"/>
      <c r="G66" s="27"/>
      <c r="H66" s="21"/>
      <c r="I66" s="21"/>
      <c r="J66" s="21"/>
      <c r="K66" s="21"/>
      <c r="L66" s="21"/>
      <c r="M66" s="21"/>
      <c r="N66" s="21"/>
      <c r="O66" s="42"/>
      <c r="P66" s="3"/>
    </row>
    <row r="67" spans="1:16" ht="14.1" customHeight="1" x14ac:dyDescent="0.25">
      <c r="A67" s="5">
        <v>5</v>
      </c>
      <c r="B67" s="48">
        <v>0.53472222222222221</v>
      </c>
      <c r="C67" s="17">
        <v>0.56944444444444442</v>
      </c>
      <c r="D67" s="31">
        <f>+MINUTE(C67-B67)+(60*HOUR(C67-B67))</f>
        <v>50</v>
      </c>
      <c r="E67" s="26">
        <f>+MINUTE(B67-C66)+(60*HOUR(B67-C66))</f>
        <v>5</v>
      </c>
      <c r="F67" s="30">
        <f t="shared" ref="F67:F69" si="7">+D67+($E$70/7)</f>
        <v>54.285714285714285</v>
      </c>
      <c r="G67" s="30"/>
      <c r="H67" s="37"/>
      <c r="I67" s="37"/>
      <c r="J67" s="37"/>
      <c r="K67" s="37"/>
      <c r="L67" s="37">
        <f>+F67</f>
        <v>54.285714285714285</v>
      </c>
      <c r="M67" s="37"/>
      <c r="N67" s="37"/>
      <c r="P67" s="3"/>
    </row>
    <row r="68" spans="1:16" ht="14.1" customHeight="1" x14ac:dyDescent="0.25">
      <c r="A68" s="5">
        <v>6</v>
      </c>
      <c r="B68" s="52">
        <v>0.57291666666666663</v>
      </c>
      <c r="C68" s="53">
        <v>0.60763888888888895</v>
      </c>
      <c r="D68" s="57">
        <f>+MINUTE(C68-B68)+(60*HOUR(C68-B68))</f>
        <v>50</v>
      </c>
      <c r="E68" s="26">
        <f>+MINUTE(B68-C67)+(60*HOUR(B68-C67))</f>
        <v>5</v>
      </c>
      <c r="F68" s="30">
        <f t="shared" si="7"/>
        <v>54.285714285714285</v>
      </c>
      <c r="G68" s="179"/>
      <c r="H68" s="39"/>
      <c r="I68" s="39"/>
      <c r="J68" s="39"/>
      <c r="K68" s="39"/>
      <c r="L68" s="39"/>
      <c r="M68" s="39">
        <f>+F68</f>
        <v>54.285714285714285</v>
      </c>
      <c r="N68" s="39"/>
      <c r="P68" s="3"/>
    </row>
    <row r="69" spans="1:16" ht="14.1" customHeight="1" x14ac:dyDescent="0.25">
      <c r="A69" s="5">
        <v>7</v>
      </c>
      <c r="B69" s="50">
        <v>0.61111111111111105</v>
      </c>
      <c r="C69" s="35">
        <v>0.64583333333333337</v>
      </c>
      <c r="D69" s="32">
        <f>+MINUTE(C69-B69)+(60*HOUR(C69-B69))</f>
        <v>50</v>
      </c>
      <c r="E69" s="32">
        <f>+MINUTE(B69-C68)+(60*HOUR(B69-C68))</f>
        <v>5</v>
      </c>
      <c r="F69" s="29">
        <f t="shared" si="7"/>
        <v>54.285714285714285</v>
      </c>
      <c r="G69" s="83"/>
      <c r="H69" s="36"/>
      <c r="I69" s="36"/>
      <c r="J69" s="36"/>
      <c r="K69" s="36"/>
      <c r="L69" s="36"/>
      <c r="M69" s="36"/>
      <c r="N69" s="36">
        <f>+F69</f>
        <v>54.285714285714285</v>
      </c>
      <c r="P69" s="3"/>
    </row>
    <row r="70" spans="1:16" ht="14.1" customHeight="1" x14ac:dyDescent="0.25">
      <c r="A70" s="5"/>
      <c r="B70" s="51"/>
      <c r="C70" s="33" t="s">
        <v>17</v>
      </c>
      <c r="D70" s="34">
        <f>SUM(D62:D69)</f>
        <v>330</v>
      </c>
      <c r="E70" s="34">
        <f>SUM(E62:E69)</f>
        <v>30</v>
      </c>
      <c r="F70" s="36">
        <f>SUM(F62:F69)</f>
        <v>360</v>
      </c>
      <c r="G70" s="258">
        <f>+MINUTE(C69-B62)+(60*HOUR(C69-B62))-MINUTE(C66-B66)+(60*HOUR(C66-B66))-F70</f>
        <v>0</v>
      </c>
      <c r="H70" s="261" t="s">
        <v>15</v>
      </c>
      <c r="I70" s="42"/>
      <c r="J70" s="259"/>
      <c r="K70" s="259"/>
      <c r="L70" s="259"/>
      <c r="M70" s="261" t="s">
        <v>15</v>
      </c>
      <c r="N70" s="263">
        <f>SUM(H62:N69)-F70</f>
        <v>0</v>
      </c>
      <c r="P70" s="3"/>
    </row>
    <row r="71" spans="1:16" ht="14.1" customHeight="1" x14ac:dyDescent="0.25">
      <c r="B71" s="25"/>
      <c r="C71" s="25"/>
      <c r="E71" s="18">
        <f>E70/D70</f>
        <v>9.0909090909090912E-2</v>
      </c>
      <c r="F71" s="19" t="s">
        <v>7</v>
      </c>
      <c r="G71" s="19"/>
      <c r="H71" s="19"/>
      <c r="J71" s="162"/>
      <c r="P71" s="3"/>
    </row>
    <row r="72" spans="1:16" ht="14.1" customHeight="1" x14ac:dyDescent="0.25">
      <c r="B72" s="25"/>
      <c r="C72" s="25"/>
      <c r="E72" s="18"/>
      <c r="F72" s="19"/>
      <c r="G72" s="19"/>
      <c r="H72" s="19"/>
      <c r="P72" s="3"/>
    </row>
    <row r="73" spans="1:16" ht="13.5" customHeight="1" x14ac:dyDescent="0.25">
      <c r="A73" s="6"/>
      <c r="F73" s="3"/>
      <c r="G73" s="296" t="s">
        <v>1</v>
      </c>
      <c r="H73" s="293"/>
      <c r="I73" s="293"/>
      <c r="J73" s="293"/>
      <c r="K73" s="293"/>
      <c r="L73" s="293"/>
      <c r="M73" s="293"/>
      <c r="N73" s="294"/>
      <c r="P73" s="3"/>
    </row>
    <row r="74" spans="1:16" ht="15" customHeight="1" x14ac:dyDescent="0.25">
      <c r="A74" s="6"/>
      <c r="F74" s="3"/>
      <c r="G74" s="176">
        <v>0</v>
      </c>
      <c r="H74" s="177">
        <v>1</v>
      </c>
      <c r="I74" s="12">
        <v>2</v>
      </c>
      <c r="J74" s="12">
        <v>3</v>
      </c>
      <c r="K74" s="12">
        <v>4</v>
      </c>
      <c r="L74" s="12">
        <v>5</v>
      </c>
      <c r="M74" s="12">
        <v>6</v>
      </c>
      <c r="N74" s="12">
        <v>7</v>
      </c>
      <c r="P74" s="3"/>
    </row>
    <row r="75" spans="1:16" ht="15.95" customHeight="1" x14ac:dyDescent="0.25">
      <c r="C75" s="43" t="s">
        <v>18</v>
      </c>
      <c r="D75" s="285" t="s">
        <v>11</v>
      </c>
      <c r="E75" s="286"/>
      <c r="F75" s="287"/>
      <c r="G75" s="41">
        <f>+SUM(G61:G69)+SUM(G47:G55)+SUM(G33:G41)+SUM(G19:G27)+SUM(G5:G13)</f>
        <v>250</v>
      </c>
      <c r="H75" s="41">
        <f t="shared" ref="H75:N75" si="8">+SUM(H61:H69)+SUM(H47:H55)+SUM(H33:H41)+SUM(H19:H27)+SUM(H5:H13)</f>
        <v>261.42857142857144</v>
      </c>
      <c r="I75" s="41">
        <f t="shared" si="8"/>
        <v>261.42857142857144</v>
      </c>
      <c r="J75" s="41">
        <f t="shared" si="8"/>
        <v>171.42857142857142</v>
      </c>
      <c r="K75" s="41">
        <f t="shared" si="8"/>
        <v>261.42857142857144</v>
      </c>
      <c r="L75" s="41">
        <f t="shared" si="8"/>
        <v>261.42857142857144</v>
      </c>
      <c r="M75" s="41">
        <f t="shared" si="8"/>
        <v>261.42857142857144</v>
      </c>
      <c r="N75" s="41">
        <f t="shared" si="8"/>
        <v>261.42857142857144</v>
      </c>
      <c r="P75" s="3"/>
    </row>
    <row r="76" spans="1:16" ht="15.95" customHeight="1" x14ac:dyDescent="0.25">
      <c r="D76" s="288" t="s">
        <v>12</v>
      </c>
      <c r="E76" s="289"/>
      <c r="F76" s="290"/>
      <c r="G76" s="239">
        <v>1665</v>
      </c>
      <c r="H76" s="240">
        <v>1665</v>
      </c>
      <c r="I76" s="240">
        <v>1665</v>
      </c>
      <c r="J76" s="240">
        <v>1665</v>
      </c>
      <c r="K76" s="240">
        <v>1665</v>
      </c>
      <c r="L76" s="240">
        <v>1665</v>
      </c>
      <c r="M76" s="240">
        <v>1665</v>
      </c>
      <c r="N76" s="240">
        <v>1665</v>
      </c>
      <c r="P76" s="3"/>
    </row>
    <row r="77" spans="1:16" ht="16.5" customHeight="1" x14ac:dyDescent="0.25">
      <c r="D77" s="291" t="s">
        <v>13</v>
      </c>
      <c r="E77" s="291"/>
      <c r="F77" s="291"/>
      <c r="G77" s="65">
        <f t="shared" ref="G77:N77" si="9">+ROUND(G75/G76,2)</f>
        <v>0.15</v>
      </c>
      <c r="H77" s="65">
        <f t="shared" si="9"/>
        <v>0.16</v>
      </c>
      <c r="I77" s="65">
        <f t="shared" si="9"/>
        <v>0.16</v>
      </c>
      <c r="J77" s="180">
        <f t="shared" si="9"/>
        <v>0.1</v>
      </c>
      <c r="K77" s="65">
        <f t="shared" si="9"/>
        <v>0.16</v>
      </c>
      <c r="L77" s="65">
        <f t="shared" si="9"/>
        <v>0.16</v>
      </c>
      <c r="M77" s="65">
        <f t="shared" si="9"/>
        <v>0.16</v>
      </c>
      <c r="N77" s="65">
        <f t="shared" si="9"/>
        <v>0.16</v>
      </c>
      <c r="P77" s="3"/>
    </row>
    <row r="78" spans="1:16" x14ac:dyDescent="0.25">
      <c r="I78" s="20"/>
      <c r="J78" s="20"/>
      <c r="K78" s="20"/>
      <c r="L78" s="20"/>
      <c r="M78" s="20"/>
      <c r="N78" s="20"/>
      <c r="O78" s="20"/>
      <c r="P78" s="20"/>
    </row>
    <row r="79" spans="1:16" x14ac:dyDescent="0.25">
      <c r="I79" s="20"/>
      <c r="J79" s="20"/>
      <c r="K79" s="20"/>
      <c r="L79" s="20"/>
      <c r="M79" s="63" t="s">
        <v>20</v>
      </c>
      <c r="N79" s="64">
        <f>SUM(H77:N77)</f>
        <v>1.06</v>
      </c>
      <c r="O79" s="20"/>
      <c r="P79" s="20"/>
    </row>
    <row r="80" spans="1:16" x14ac:dyDescent="0.25">
      <c r="I80" s="20"/>
      <c r="J80" s="20"/>
      <c r="K80" s="20"/>
      <c r="L80" s="20"/>
      <c r="M80" s="20"/>
      <c r="N80" s="20"/>
      <c r="O80" s="20"/>
      <c r="P80" s="20"/>
    </row>
    <row r="81" spans="6:16" x14ac:dyDescent="0.25">
      <c r="F81" s="3"/>
      <c r="G81" s="3"/>
      <c r="H81" s="3"/>
      <c r="I81" s="20"/>
      <c r="J81" s="20"/>
      <c r="K81" s="20"/>
      <c r="L81" s="20"/>
      <c r="M81" s="20"/>
      <c r="N81" s="20"/>
      <c r="O81" s="20"/>
      <c r="P81" s="20"/>
    </row>
    <row r="82" spans="6:16" x14ac:dyDescent="0.25">
      <c r="F82" s="3"/>
      <c r="G82" s="3"/>
      <c r="H82" s="3"/>
      <c r="I82" s="20"/>
      <c r="J82" s="20"/>
      <c r="K82" s="20"/>
      <c r="L82" s="20"/>
      <c r="M82" s="20"/>
      <c r="N82" s="20"/>
      <c r="O82" s="20"/>
      <c r="P82" s="20"/>
    </row>
    <row r="83" spans="6:16" x14ac:dyDescent="0.25">
      <c r="F83" s="3"/>
      <c r="G83" s="3"/>
      <c r="H83" s="3"/>
      <c r="P83" s="3"/>
    </row>
    <row r="84" spans="6:16" x14ac:dyDescent="0.25">
      <c r="F84" s="3"/>
      <c r="G84" s="3"/>
      <c r="H84" s="3"/>
      <c r="P84" s="3"/>
    </row>
    <row r="85" spans="6:16" x14ac:dyDescent="0.25">
      <c r="F85" s="3"/>
      <c r="G85" s="3"/>
      <c r="H85" s="3"/>
      <c r="P85" s="3"/>
    </row>
    <row r="86" spans="6:16" x14ac:dyDescent="0.25">
      <c r="F86" s="3"/>
      <c r="G86" s="3"/>
      <c r="H86" s="3"/>
      <c r="P86" s="3"/>
    </row>
    <row r="87" spans="6:16" x14ac:dyDescent="0.25">
      <c r="F87" s="3"/>
      <c r="G87" s="3"/>
      <c r="H87" s="3"/>
      <c r="P87" s="3"/>
    </row>
    <row r="88" spans="6:16" x14ac:dyDescent="0.25">
      <c r="F88" s="3"/>
      <c r="G88" s="3"/>
      <c r="H88" s="3"/>
      <c r="P88" s="3"/>
    </row>
    <row r="89" spans="6:16" x14ac:dyDescent="0.25">
      <c r="F89" s="3"/>
      <c r="G89" s="3"/>
      <c r="H89" s="3"/>
      <c r="P89" s="3"/>
    </row>
    <row r="90" spans="6:16" x14ac:dyDescent="0.25">
      <c r="F90" s="3"/>
      <c r="G90" s="3"/>
      <c r="H90" s="3"/>
      <c r="P90" s="3"/>
    </row>
    <row r="91" spans="6:16" x14ac:dyDescent="0.25">
      <c r="F91" s="3"/>
      <c r="G91" s="3"/>
      <c r="H91" s="3"/>
      <c r="P91" s="3"/>
    </row>
    <row r="92" spans="6:16" x14ac:dyDescent="0.25">
      <c r="F92" s="3"/>
      <c r="G92" s="3"/>
      <c r="H92" s="3"/>
      <c r="P92" s="3"/>
    </row>
    <row r="93" spans="6:16" x14ac:dyDescent="0.25">
      <c r="F93" s="3"/>
      <c r="G93" s="3"/>
      <c r="H93" s="3"/>
      <c r="P93" s="3"/>
    </row>
    <row r="94" spans="6:16" x14ac:dyDescent="0.25">
      <c r="F94" s="3"/>
      <c r="G94" s="3"/>
      <c r="H94" s="3"/>
      <c r="P94" s="3"/>
    </row>
  </sheetData>
  <mergeCells count="9">
    <mergeCell ref="D75:F75"/>
    <mergeCell ref="D76:F76"/>
    <mergeCell ref="D77:F77"/>
    <mergeCell ref="G3:N3"/>
    <mergeCell ref="G17:N17"/>
    <mergeCell ref="G31:N31"/>
    <mergeCell ref="G45:N45"/>
    <mergeCell ref="G59:N59"/>
    <mergeCell ref="G73:N7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D90"/>
  <sheetViews>
    <sheetView workbookViewId="0">
      <selection activeCell="B1" sqref="B1"/>
    </sheetView>
  </sheetViews>
  <sheetFormatPr defaultColWidth="9.140625" defaultRowHeight="15" x14ac:dyDescent="0.25"/>
  <cols>
    <col min="1" max="1" width="9.7109375" style="3" customWidth="1"/>
    <col min="2" max="3" width="8.7109375" style="3" customWidth="1"/>
    <col min="4" max="4" width="8.5703125" style="3" bestFit="1" customWidth="1"/>
    <col min="5" max="5" width="8" style="3" customWidth="1"/>
    <col min="6" max="6" width="8.7109375" style="4" customWidth="1"/>
    <col min="7" max="7" width="8" style="4" customWidth="1"/>
    <col min="8" max="14" width="8" style="3" customWidth="1"/>
    <col min="15" max="15" width="1.85546875" style="3" customWidth="1"/>
    <col min="16" max="16" width="6.140625" style="3" customWidth="1"/>
    <col min="17" max="17" width="8.7109375" style="1" customWidth="1"/>
    <col min="18" max="18" width="15.7109375" style="3" customWidth="1"/>
    <col min="19" max="16384" width="9.140625" style="3"/>
  </cols>
  <sheetData>
    <row r="1" spans="1:30" ht="30" customHeight="1" thickBot="1" x14ac:dyDescent="0.35">
      <c r="B1" s="24" t="s">
        <v>19</v>
      </c>
      <c r="C1" s="22"/>
      <c r="D1" s="22"/>
      <c r="E1" s="22"/>
      <c r="F1" s="23"/>
      <c r="G1" s="23"/>
      <c r="H1" s="22"/>
      <c r="I1" s="22"/>
      <c r="J1" s="22"/>
      <c r="K1" s="22"/>
      <c r="L1" s="56"/>
      <c r="M1" s="56"/>
    </row>
    <row r="2" spans="1:30" ht="15" customHeight="1" x14ac:dyDescent="0.25">
      <c r="A2" s="8"/>
    </row>
    <row r="3" spans="1:30" x14ac:dyDescent="0.25">
      <c r="A3" s="8" t="s">
        <v>0</v>
      </c>
      <c r="B3" s="9"/>
      <c r="C3" s="9"/>
      <c r="D3" s="28"/>
      <c r="E3" s="9"/>
      <c r="F3" s="10"/>
      <c r="G3" s="292" t="s">
        <v>1</v>
      </c>
      <c r="H3" s="293"/>
      <c r="I3" s="293"/>
      <c r="J3" s="293"/>
      <c r="K3" s="293"/>
      <c r="L3" s="293"/>
      <c r="M3" s="293"/>
      <c r="N3" s="294"/>
    </row>
    <row r="4" spans="1:30" ht="30" customHeight="1" x14ac:dyDescent="0.25">
      <c r="A4" s="9"/>
      <c r="B4" s="244" t="s">
        <v>2</v>
      </c>
      <c r="C4" s="69" t="s">
        <v>3</v>
      </c>
      <c r="D4" s="11" t="s">
        <v>16</v>
      </c>
      <c r="E4" s="244" t="s">
        <v>4</v>
      </c>
      <c r="F4" s="11" t="s">
        <v>5</v>
      </c>
      <c r="G4" s="44">
        <v>1</v>
      </c>
      <c r="H4" s="12">
        <v>2</v>
      </c>
      <c r="I4" s="12">
        <v>3</v>
      </c>
      <c r="J4" s="12">
        <v>4</v>
      </c>
      <c r="K4" s="44" t="s">
        <v>22</v>
      </c>
      <c r="L4" s="12">
        <v>5</v>
      </c>
      <c r="M4" s="12">
        <v>6</v>
      </c>
      <c r="N4" s="12">
        <v>7</v>
      </c>
      <c r="P4" s="20"/>
      <c r="Q4" s="20"/>
      <c r="R4" s="20"/>
      <c r="S4" s="20"/>
      <c r="T4" s="20"/>
      <c r="U4" s="20"/>
      <c r="V4" s="20"/>
      <c r="W4" s="20"/>
      <c r="X4" s="20"/>
      <c r="Y4" s="20"/>
      <c r="Z4" s="20"/>
      <c r="AA4" s="20"/>
      <c r="AB4" s="20"/>
      <c r="AC4" s="20"/>
      <c r="AD4" s="20"/>
    </row>
    <row r="5" spans="1:30" ht="14.1" customHeight="1" x14ac:dyDescent="0.25">
      <c r="A5" s="5">
        <v>1</v>
      </c>
      <c r="B5" s="48">
        <v>0.33680555555555558</v>
      </c>
      <c r="C5" s="17">
        <v>0.37152777777777773</v>
      </c>
      <c r="D5" s="31">
        <f t="shared" ref="D5:D10" si="0">+MINUTE(C5-B5)+(60*HOUR(C5-B5))</f>
        <v>50</v>
      </c>
      <c r="E5" s="26"/>
      <c r="F5" s="30">
        <f>+D5+($E$13/7)</f>
        <v>54.285714285714285</v>
      </c>
      <c r="G5" s="37">
        <f>+F5</f>
        <v>54.285714285714285</v>
      </c>
      <c r="H5" s="37"/>
      <c r="I5" s="37"/>
      <c r="J5" s="37"/>
      <c r="K5" s="37"/>
      <c r="L5" s="37"/>
      <c r="M5" s="37"/>
      <c r="N5" s="38"/>
      <c r="P5" s="20"/>
      <c r="Q5" s="20"/>
      <c r="R5" s="20"/>
      <c r="S5" s="20"/>
      <c r="T5" s="20"/>
      <c r="U5" s="20"/>
      <c r="V5" s="20"/>
      <c r="W5" s="20"/>
      <c r="X5" s="20"/>
      <c r="Y5" s="20"/>
      <c r="Z5" s="20"/>
      <c r="AA5" s="20"/>
      <c r="AB5" s="20"/>
    </row>
    <row r="6" spans="1:30" ht="14.1" customHeight="1" x14ac:dyDescent="0.25">
      <c r="A6" s="5">
        <v>2</v>
      </c>
      <c r="B6" s="48">
        <v>0.375</v>
      </c>
      <c r="C6" s="17">
        <v>0.40972222222222227</v>
      </c>
      <c r="D6" s="31">
        <f t="shared" si="0"/>
        <v>50</v>
      </c>
      <c r="E6" s="26">
        <f>+MINUTE(B6-C5)+(60*HOUR(B6-C5))</f>
        <v>5</v>
      </c>
      <c r="F6" s="30">
        <f>+D6+($E$13/7)</f>
        <v>54.285714285714285</v>
      </c>
      <c r="G6" s="37"/>
      <c r="H6" s="37">
        <f>+F6</f>
        <v>54.285714285714285</v>
      </c>
      <c r="I6" s="37"/>
      <c r="J6" s="37"/>
      <c r="K6" s="37"/>
      <c r="L6" s="37"/>
      <c r="M6" s="37"/>
      <c r="N6" s="38"/>
      <c r="P6" s="20"/>
      <c r="Q6" s="20"/>
      <c r="R6" s="20"/>
      <c r="S6" s="20"/>
      <c r="T6" s="20"/>
      <c r="U6" s="20"/>
      <c r="V6" s="20"/>
      <c r="W6" s="20"/>
      <c r="X6" s="20"/>
      <c r="Y6" s="20"/>
      <c r="Z6" s="20"/>
      <c r="AA6" s="20"/>
      <c r="AB6" s="20"/>
    </row>
    <row r="7" spans="1:30" ht="14.1" customHeight="1" x14ac:dyDescent="0.25">
      <c r="A7" s="5">
        <v>3</v>
      </c>
      <c r="B7" s="48">
        <v>0.41319444444444442</v>
      </c>
      <c r="C7" s="17">
        <v>0.44791666666666669</v>
      </c>
      <c r="D7" s="31">
        <f t="shared" si="0"/>
        <v>50</v>
      </c>
      <c r="E7" s="26">
        <f>+MINUTE(B7-C6)+(60*HOUR(B7-C6))</f>
        <v>5</v>
      </c>
      <c r="F7" s="30">
        <f>+D7+($E$13/7)</f>
        <v>54.285714285714285</v>
      </c>
      <c r="G7" s="37"/>
      <c r="H7" s="37"/>
      <c r="I7" s="37">
        <f>+F7</f>
        <v>54.285714285714285</v>
      </c>
      <c r="J7" s="37"/>
      <c r="K7" s="37"/>
      <c r="L7" s="37"/>
      <c r="M7" s="37"/>
      <c r="N7" s="37"/>
      <c r="P7" s="20"/>
      <c r="Q7" s="20"/>
      <c r="R7" s="20"/>
      <c r="S7" s="20"/>
      <c r="T7" s="20"/>
      <c r="U7" s="20"/>
      <c r="V7" s="20"/>
      <c r="W7" s="20"/>
      <c r="X7" s="20"/>
      <c r="Y7" s="20"/>
      <c r="Z7" s="20"/>
      <c r="AA7" s="20"/>
      <c r="AB7" s="20"/>
    </row>
    <row r="8" spans="1:30" ht="14.1" customHeight="1" x14ac:dyDescent="0.25">
      <c r="A8" s="54">
        <v>4</v>
      </c>
      <c r="B8" s="48">
        <v>0.4513888888888889</v>
      </c>
      <c r="C8" s="17">
        <v>0.4861111111111111</v>
      </c>
      <c r="D8" s="31">
        <f t="shared" si="0"/>
        <v>50</v>
      </c>
      <c r="E8" s="26">
        <f>+MINUTE(B8-C7)+(60*HOUR(B8-C7))</f>
        <v>5</v>
      </c>
      <c r="F8" s="30">
        <f>+D8+($E$13/7)</f>
        <v>54.285714285714285</v>
      </c>
      <c r="G8" s="21"/>
      <c r="H8" s="21"/>
      <c r="I8" s="21"/>
      <c r="J8" s="55">
        <f>+F8</f>
        <v>54.285714285714285</v>
      </c>
      <c r="K8" s="55"/>
      <c r="L8" s="21"/>
      <c r="M8" s="21"/>
      <c r="N8" s="21"/>
      <c r="O8" s="16"/>
      <c r="P8" s="20"/>
      <c r="Q8" s="20"/>
      <c r="R8" s="20"/>
      <c r="S8" s="20"/>
      <c r="T8" s="20"/>
      <c r="U8" s="20"/>
      <c r="V8" s="20"/>
      <c r="W8" s="20"/>
      <c r="X8" s="20"/>
      <c r="Y8" s="20"/>
      <c r="Z8" s="20"/>
      <c r="AA8" s="20"/>
      <c r="AB8" s="20"/>
    </row>
    <row r="9" spans="1:30" ht="14.1" customHeight="1" x14ac:dyDescent="0.25">
      <c r="A9" s="13" t="s">
        <v>6</v>
      </c>
      <c r="B9" s="49">
        <v>0.4861111111111111</v>
      </c>
      <c r="C9" s="14">
        <v>0.50694444444444442</v>
      </c>
      <c r="D9" s="31"/>
      <c r="E9" s="15"/>
      <c r="F9" s="27"/>
      <c r="G9" s="21"/>
      <c r="H9" s="21"/>
      <c r="I9" s="21"/>
      <c r="J9" s="21"/>
      <c r="K9" s="21"/>
      <c r="L9" s="21"/>
      <c r="M9" s="21"/>
      <c r="N9" s="21"/>
      <c r="O9" s="16"/>
      <c r="P9" s="20"/>
      <c r="Q9" s="20"/>
      <c r="R9" s="20"/>
      <c r="S9" s="20"/>
      <c r="T9" s="20"/>
      <c r="U9" s="20"/>
      <c r="V9" s="20"/>
      <c r="W9" s="20"/>
      <c r="X9" s="20"/>
      <c r="Y9" s="20"/>
      <c r="Z9" s="20"/>
      <c r="AA9" s="20"/>
      <c r="AB9" s="20"/>
    </row>
    <row r="10" spans="1:30" ht="14.1" customHeight="1" x14ac:dyDescent="0.25">
      <c r="A10" s="5">
        <v>5</v>
      </c>
      <c r="B10" s="48">
        <v>0.51041666666666663</v>
      </c>
      <c r="C10" s="17">
        <v>0.54513888888888895</v>
      </c>
      <c r="D10" s="31">
        <f t="shared" si="0"/>
        <v>50</v>
      </c>
      <c r="E10" s="26">
        <f>+MINUTE(B10-C9)+(60*HOUR(B10-C9))</f>
        <v>5</v>
      </c>
      <c r="F10" s="30">
        <f>+D10+($E$13/7)</f>
        <v>54.285714285714285</v>
      </c>
      <c r="G10" s="37"/>
      <c r="H10" s="37"/>
      <c r="I10" s="37"/>
      <c r="J10" s="37"/>
      <c r="K10" s="37"/>
      <c r="L10" s="37">
        <f>+F10</f>
        <v>54.285714285714285</v>
      </c>
      <c r="M10" s="37"/>
      <c r="N10" s="37"/>
      <c r="P10" s="20"/>
      <c r="Q10" s="20"/>
      <c r="R10" s="20"/>
      <c r="S10" s="20"/>
      <c r="T10" s="20"/>
      <c r="U10" s="20"/>
      <c r="V10" s="20"/>
      <c r="W10" s="20"/>
      <c r="X10" s="20"/>
      <c r="Y10" s="20"/>
      <c r="Z10" s="20"/>
      <c r="AA10" s="20"/>
      <c r="AB10" s="20"/>
    </row>
    <row r="11" spans="1:30" ht="14.1" customHeight="1" x14ac:dyDescent="0.25">
      <c r="A11" s="5">
        <v>6</v>
      </c>
      <c r="B11" s="52">
        <v>0.54861111111111105</v>
      </c>
      <c r="C11" s="53">
        <v>0.58333333333333337</v>
      </c>
      <c r="D11" s="57">
        <f>+MINUTE(C11-B11)+(60*HOUR(C11-B11))</f>
        <v>50</v>
      </c>
      <c r="E11" s="26">
        <f>+MINUTE(B11-C10)+(60*HOUR(B11-C10))</f>
        <v>5</v>
      </c>
      <c r="F11" s="30">
        <f>+D11+($E$13/7)</f>
        <v>54.285714285714285</v>
      </c>
      <c r="G11" s="39"/>
      <c r="H11" s="39"/>
      <c r="I11" s="39"/>
      <c r="J11" s="39"/>
      <c r="K11" s="39"/>
      <c r="L11" s="39"/>
      <c r="M11" s="39">
        <f>+F11</f>
        <v>54.285714285714285</v>
      </c>
      <c r="N11" s="39"/>
      <c r="P11" s="20"/>
      <c r="Q11" s="20"/>
      <c r="R11" s="20"/>
      <c r="S11" s="20"/>
      <c r="T11" s="20"/>
      <c r="U11" s="20"/>
      <c r="V11" s="20"/>
      <c r="W11" s="20"/>
      <c r="X11" s="20"/>
      <c r="Y11" s="20"/>
      <c r="Z11" s="20"/>
      <c r="AA11" s="20"/>
      <c r="AB11" s="20"/>
    </row>
    <row r="12" spans="1:30" ht="14.1" customHeight="1" x14ac:dyDescent="0.25">
      <c r="A12" s="5">
        <v>7</v>
      </c>
      <c r="B12" s="50">
        <v>0.58680555555555558</v>
      </c>
      <c r="C12" s="35">
        <v>0.62152777777777779</v>
      </c>
      <c r="D12" s="32">
        <f>+MINUTE(C12-B12)+(60*HOUR(C12-B12))</f>
        <v>50</v>
      </c>
      <c r="E12" s="32">
        <f>+MINUTE(B12-C11)+(60*HOUR(B12-C11))</f>
        <v>5</v>
      </c>
      <c r="F12" s="29">
        <f>+D12+($E$13/7)</f>
        <v>54.285714285714285</v>
      </c>
      <c r="G12" s="39"/>
      <c r="H12" s="40"/>
      <c r="I12" s="39"/>
      <c r="J12" s="39"/>
      <c r="K12" s="39"/>
      <c r="L12" s="39"/>
      <c r="M12" s="39"/>
      <c r="N12" s="40">
        <f>+F12</f>
        <v>54.285714285714285</v>
      </c>
      <c r="P12" s="20"/>
      <c r="Q12" s="20"/>
      <c r="R12" s="20"/>
      <c r="S12" s="20"/>
      <c r="T12" s="20"/>
      <c r="U12" s="20"/>
      <c r="V12" s="20"/>
      <c r="W12" s="20"/>
      <c r="X12" s="20"/>
      <c r="Y12" s="20"/>
      <c r="Z12" s="20"/>
      <c r="AA12" s="20"/>
      <c r="AB12" s="20"/>
    </row>
    <row r="13" spans="1:30" ht="14.1" customHeight="1" x14ac:dyDescent="0.25">
      <c r="A13" s="5"/>
      <c r="B13" s="51"/>
      <c r="C13" s="33" t="s">
        <v>17</v>
      </c>
      <c r="D13" s="34">
        <f>SUM(D5:D12)</f>
        <v>350</v>
      </c>
      <c r="E13" s="34">
        <f>SUM(E5:E12)</f>
        <v>30</v>
      </c>
      <c r="F13" s="36">
        <f>SUM(F5:F12)</f>
        <v>380</v>
      </c>
      <c r="G13" s="264">
        <f>+MINUTE(C12-B5)+(60*HOUR(C12-B5))-MINUTE(C9-B9)+(60*HOUR(C9-B9))-F13</f>
        <v>0</v>
      </c>
      <c r="H13" s="265" t="s">
        <v>15</v>
      </c>
      <c r="I13" s="267"/>
      <c r="J13" s="267"/>
      <c r="K13" s="267"/>
      <c r="L13" s="267"/>
      <c r="M13" s="265" t="s">
        <v>15</v>
      </c>
      <c r="N13" s="262">
        <f>SUM(G5:N12)-F13</f>
        <v>0</v>
      </c>
      <c r="P13" s="2"/>
      <c r="Q13" s="20"/>
      <c r="R13" s="20"/>
      <c r="S13" s="20"/>
      <c r="T13" s="20"/>
      <c r="U13" s="20"/>
      <c r="V13" s="20"/>
      <c r="W13" s="20"/>
    </row>
    <row r="14" spans="1:30" ht="14.1" customHeight="1" x14ac:dyDescent="0.25">
      <c r="B14" s="25"/>
      <c r="C14" s="25"/>
      <c r="E14" s="18">
        <f>E13/D13</f>
        <v>8.5714285714285715E-2</v>
      </c>
      <c r="F14" s="19" t="s">
        <v>7</v>
      </c>
      <c r="G14" s="19"/>
      <c r="I14" s="20"/>
      <c r="Q14" s="20"/>
      <c r="R14" s="20"/>
      <c r="S14" s="20"/>
      <c r="T14" s="20"/>
      <c r="U14" s="20"/>
      <c r="V14" s="20"/>
      <c r="W14" s="20"/>
    </row>
    <row r="15" spans="1:30" ht="14.1" customHeight="1" x14ac:dyDescent="0.25">
      <c r="B15" s="25"/>
      <c r="C15" s="25"/>
      <c r="Q15" s="20"/>
      <c r="R15" s="20"/>
      <c r="S15" s="20"/>
      <c r="T15" s="20"/>
      <c r="U15" s="20"/>
      <c r="V15" s="20"/>
      <c r="W15" s="20"/>
    </row>
    <row r="16" spans="1:30" x14ac:dyDescent="0.25">
      <c r="A16" s="8" t="s">
        <v>8</v>
      </c>
      <c r="B16" s="9"/>
      <c r="C16" s="9"/>
      <c r="D16" s="28"/>
      <c r="E16" s="9"/>
      <c r="F16" s="10"/>
      <c r="G16" s="292" t="s">
        <v>1</v>
      </c>
      <c r="H16" s="293"/>
      <c r="I16" s="293"/>
      <c r="J16" s="293"/>
      <c r="K16" s="293"/>
      <c r="L16" s="293"/>
      <c r="M16" s="293"/>
      <c r="N16" s="294"/>
      <c r="Q16" s="20"/>
      <c r="R16" s="20"/>
      <c r="S16" s="20"/>
      <c r="T16" s="20"/>
      <c r="U16" s="20"/>
      <c r="V16" s="20"/>
      <c r="W16" s="20"/>
    </row>
    <row r="17" spans="1:29" ht="30" x14ac:dyDescent="0.25">
      <c r="A17" s="9"/>
      <c r="B17" s="244" t="s">
        <v>2</v>
      </c>
      <c r="C17" s="69" t="s">
        <v>3</v>
      </c>
      <c r="D17" s="11" t="s">
        <v>16</v>
      </c>
      <c r="E17" s="244" t="s">
        <v>4</v>
      </c>
      <c r="F17" s="11" t="s">
        <v>5</v>
      </c>
      <c r="G17" s="44">
        <v>1</v>
      </c>
      <c r="H17" s="12">
        <v>2</v>
      </c>
      <c r="I17" s="12">
        <v>3</v>
      </c>
      <c r="J17" s="12">
        <v>4</v>
      </c>
      <c r="K17" s="44" t="s">
        <v>22</v>
      </c>
      <c r="L17" s="12">
        <v>5</v>
      </c>
      <c r="M17" s="12">
        <v>6</v>
      </c>
      <c r="N17" s="12">
        <v>7</v>
      </c>
      <c r="P17" s="46"/>
      <c r="Q17" s="20"/>
      <c r="R17" s="20"/>
      <c r="S17" s="20"/>
      <c r="T17" s="20"/>
      <c r="U17" s="20"/>
      <c r="V17" s="20"/>
      <c r="W17" s="20"/>
    </row>
    <row r="18" spans="1:29" ht="14.1" customHeight="1" x14ac:dyDescent="0.25">
      <c r="A18" s="5">
        <v>1</v>
      </c>
      <c r="B18" s="48">
        <v>0.33680555555555558</v>
      </c>
      <c r="C18" s="17">
        <v>0.37152777777777773</v>
      </c>
      <c r="D18" s="31">
        <f t="shared" ref="D18:D21" si="1">+MINUTE(C18-B18)+(60*HOUR(C18-B18))</f>
        <v>50</v>
      </c>
      <c r="E18" s="26"/>
      <c r="F18" s="30">
        <f>+D18+($E$26/7)</f>
        <v>54.285714285714285</v>
      </c>
      <c r="G18" s="37">
        <f>+F18</f>
        <v>54.285714285714285</v>
      </c>
      <c r="H18" s="37"/>
      <c r="I18" s="37"/>
      <c r="J18" s="37"/>
      <c r="K18" s="37"/>
      <c r="L18" s="37"/>
      <c r="M18" s="37"/>
      <c r="N18" s="38"/>
    </row>
    <row r="19" spans="1:29" ht="14.1" customHeight="1" x14ac:dyDescent="0.25">
      <c r="A19" s="5">
        <v>2</v>
      </c>
      <c r="B19" s="48">
        <v>0.375</v>
      </c>
      <c r="C19" s="17">
        <v>0.40972222222222227</v>
      </c>
      <c r="D19" s="31">
        <f t="shared" si="1"/>
        <v>50</v>
      </c>
      <c r="E19" s="26">
        <f>+MINUTE(B19-C18)+(60*HOUR(B19-C18))</f>
        <v>5</v>
      </c>
      <c r="F19" s="30">
        <f t="shared" ref="F19:F21" si="2">+D19+($E$26/7)</f>
        <v>54.285714285714285</v>
      </c>
      <c r="G19" s="37"/>
      <c r="H19" s="37">
        <f>+F19</f>
        <v>54.285714285714285</v>
      </c>
      <c r="I19" s="37"/>
      <c r="J19" s="37"/>
      <c r="K19" s="37"/>
      <c r="L19" s="37"/>
      <c r="M19" s="37"/>
      <c r="N19" s="38"/>
      <c r="P19" s="20"/>
      <c r="Q19" s="20"/>
      <c r="R19" s="20"/>
      <c r="S19" s="20"/>
      <c r="T19" s="20"/>
      <c r="U19" s="20"/>
      <c r="V19" s="20"/>
      <c r="W19" s="20"/>
      <c r="X19" s="20"/>
      <c r="Y19" s="20"/>
      <c r="Z19" s="20"/>
      <c r="AA19" s="20"/>
      <c r="AB19" s="20"/>
      <c r="AC19" s="20"/>
    </row>
    <row r="20" spans="1:29" ht="14.1" customHeight="1" x14ac:dyDescent="0.25">
      <c r="A20" s="5">
        <v>3</v>
      </c>
      <c r="B20" s="48">
        <v>0.41319444444444442</v>
      </c>
      <c r="C20" s="17">
        <v>0.44791666666666669</v>
      </c>
      <c r="D20" s="31">
        <f t="shared" si="1"/>
        <v>50</v>
      </c>
      <c r="E20" s="26">
        <f>+MINUTE(B20-C19)+(60*HOUR(B20-C19))</f>
        <v>5</v>
      </c>
      <c r="F20" s="30">
        <f t="shared" si="2"/>
        <v>54.285714285714285</v>
      </c>
      <c r="G20" s="37"/>
      <c r="H20" s="37"/>
      <c r="I20" s="37">
        <f>+F20</f>
        <v>54.285714285714285</v>
      </c>
      <c r="J20" s="37"/>
      <c r="K20" s="37"/>
      <c r="L20" s="37"/>
      <c r="M20" s="37"/>
      <c r="N20" s="37"/>
      <c r="P20" s="20"/>
      <c r="Q20" s="20"/>
      <c r="R20" s="20"/>
      <c r="S20" s="20"/>
      <c r="T20" s="20"/>
      <c r="U20" s="20"/>
      <c r="V20" s="20"/>
      <c r="W20" s="20"/>
      <c r="X20" s="20"/>
      <c r="Y20" s="20"/>
      <c r="Z20" s="20"/>
      <c r="AA20" s="20"/>
      <c r="AB20" s="20"/>
      <c r="AC20" s="20"/>
    </row>
    <row r="21" spans="1:29" ht="14.1" customHeight="1" x14ac:dyDescent="0.25">
      <c r="A21" s="54">
        <v>4</v>
      </c>
      <c r="B21" s="48">
        <v>0.4513888888888889</v>
      </c>
      <c r="C21" s="17">
        <v>0.4861111111111111</v>
      </c>
      <c r="D21" s="31">
        <f t="shared" si="1"/>
        <v>50</v>
      </c>
      <c r="E21" s="26">
        <f>+MINUTE(B21-C20)+(60*HOUR(B21-C20))</f>
        <v>5</v>
      </c>
      <c r="F21" s="30">
        <f t="shared" si="2"/>
        <v>54.285714285714285</v>
      </c>
      <c r="G21" s="21"/>
      <c r="H21" s="21"/>
      <c r="I21" s="21"/>
      <c r="J21" s="55">
        <f>+F21</f>
        <v>54.285714285714285</v>
      </c>
      <c r="K21" s="55"/>
      <c r="L21" s="21"/>
      <c r="M21" s="21"/>
      <c r="N21" s="21"/>
      <c r="O21" s="16"/>
    </row>
    <row r="22" spans="1:29" ht="14.1" customHeight="1" x14ac:dyDescent="0.25">
      <c r="A22" s="13" t="s">
        <v>6</v>
      </c>
      <c r="B22" s="49">
        <v>0.4861111111111111</v>
      </c>
      <c r="C22" s="14">
        <v>0.50694444444444442</v>
      </c>
      <c r="D22" s="31"/>
      <c r="E22" s="15"/>
      <c r="F22" s="27"/>
      <c r="G22" s="21"/>
      <c r="H22" s="21"/>
      <c r="I22" s="21"/>
      <c r="J22" s="21"/>
      <c r="K22" s="21"/>
      <c r="L22" s="21"/>
      <c r="M22" s="21"/>
      <c r="N22" s="21"/>
      <c r="O22" s="16"/>
    </row>
    <row r="23" spans="1:29" ht="14.1" customHeight="1" x14ac:dyDescent="0.25">
      <c r="A23" s="5">
        <v>5</v>
      </c>
      <c r="B23" s="48">
        <v>0.51041666666666663</v>
      </c>
      <c r="C23" s="17">
        <v>0.54513888888888895</v>
      </c>
      <c r="D23" s="31">
        <f t="shared" ref="D23" si="3">+MINUTE(C23-B23)+(60*HOUR(C23-B23))</f>
        <v>50</v>
      </c>
      <c r="E23" s="26">
        <f>+MINUTE(B23-C22)+(60*HOUR(B23-C22))</f>
        <v>5</v>
      </c>
      <c r="F23" s="30">
        <f t="shared" ref="F23:F25" si="4">+D23+($E$26/7)</f>
        <v>54.285714285714285</v>
      </c>
      <c r="G23" s="37"/>
      <c r="H23" s="37"/>
      <c r="I23" s="37"/>
      <c r="J23" s="37"/>
      <c r="K23" s="37"/>
      <c r="L23" s="37">
        <f>+F23</f>
        <v>54.285714285714285</v>
      </c>
      <c r="M23" s="37"/>
      <c r="N23" s="37"/>
    </row>
    <row r="24" spans="1:29" ht="14.1" customHeight="1" x14ac:dyDescent="0.25">
      <c r="A24" s="5">
        <v>6</v>
      </c>
      <c r="B24" s="52">
        <v>0.54861111111111105</v>
      </c>
      <c r="C24" s="53">
        <v>0.58333333333333337</v>
      </c>
      <c r="D24" s="57">
        <f>+MINUTE(C24-B24)+(60*HOUR(C24-B24))</f>
        <v>50</v>
      </c>
      <c r="E24" s="26">
        <f>+MINUTE(B24-C23)+(60*HOUR(B24-C23))</f>
        <v>5</v>
      </c>
      <c r="F24" s="30">
        <f t="shared" si="4"/>
        <v>54.285714285714285</v>
      </c>
      <c r="G24" s="39"/>
      <c r="H24" s="39"/>
      <c r="I24" s="39"/>
      <c r="J24" s="39"/>
      <c r="K24" s="39"/>
      <c r="L24" s="39"/>
      <c r="M24" s="39">
        <f>+F24</f>
        <v>54.285714285714285</v>
      </c>
      <c r="N24" s="39"/>
    </row>
    <row r="25" spans="1:29" ht="14.1" customHeight="1" x14ac:dyDescent="0.25">
      <c r="A25" s="5">
        <v>7</v>
      </c>
      <c r="B25" s="50">
        <v>0.58680555555555558</v>
      </c>
      <c r="C25" s="35">
        <v>0.62152777777777779</v>
      </c>
      <c r="D25" s="32">
        <f>+MINUTE(C25-B25)+(60*HOUR(C25-B25))</f>
        <v>50</v>
      </c>
      <c r="E25" s="32">
        <f>+MINUTE(B25-C24)+(60*HOUR(B25-C24))</f>
        <v>5</v>
      </c>
      <c r="F25" s="29">
        <f t="shared" si="4"/>
        <v>54.285714285714285</v>
      </c>
      <c r="G25" s="39"/>
      <c r="H25" s="40"/>
      <c r="I25" s="39"/>
      <c r="J25" s="39"/>
      <c r="K25" s="39"/>
      <c r="L25" s="39"/>
      <c r="M25" s="39"/>
      <c r="N25" s="40">
        <f>+F25</f>
        <v>54.285714285714285</v>
      </c>
    </row>
    <row r="26" spans="1:29" ht="14.1" customHeight="1" x14ac:dyDescent="0.25">
      <c r="A26" s="5"/>
      <c r="B26" s="51"/>
      <c r="C26" s="33" t="s">
        <v>17</v>
      </c>
      <c r="D26" s="34">
        <f>SUM(D18:D25)</f>
        <v>350</v>
      </c>
      <c r="E26" s="34">
        <f>SUM(E18:E25)</f>
        <v>30</v>
      </c>
      <c r="F26" s="36">
        <f>SUM(F18:F25)</f>
        <v>380</v>
      </c>
      <c r="G26" s="264">
        <f>+MINUTE(C25-B18)+(60*HOUR(C25-B18))-MINUTE(C22-B22)+(60*HOUR(C22-B22))-F26</f>
        <v>0</v>
      </c>
      <c r="H26" s="265" t="s">
        <v>15</v>
      </c>
      <c r="I26" s="267"/>
      <c r="J26" s="267"/>
      <c r="K26" s="267"/>
      <c r="L26" s="267"/>
      <c r="M26" s="265" t="s">
        <v>15</v>
      </c>
      <c r="N26" s="262">
        <f>SUM(G18:N25)-F26</f>
        <v>0</v>
      </c>
    </row>
    <row r="27" spans="1:29" ht="14.1" customHeight="1" x14ac:dyDescent="0.25">
      <c r="B27" s="25"/>
      <c r="C27" s="25"/>
      <c r="E27" s="18">
        <f>E26/D26</f>
        <v>8.5714285714285715E-2</v>
      </c>
      <c r="F27" s="19" t="s">
        <v>7</v>
      </c>
      <c r="G27" s="19"/>
      <c r="I27" s="20"/>
    </row>
    <row r="28" spans="1:29" x14ac:dyDescent="0.25">
      <c r="B28" s="25"/>
      <c r="C28" s="25"/>
      <c r="F28" s="3"/>
      <c r="G28" s="3"/>
    </row>
    <row r="29" spans="1:29" x14ac:dyDescent="0.25">
      <c r="A29" s="8" t="s">
        <v>32</v>
      </c>
      <c r="B29" s="9"/>
      <c r="C29" s="9"/>
      <c r="D29" s="28"/>
      <c r="E29" s="9"/>
      <c r="F29" s="10"/>
      <c r="G29" s="292" t="s">
        <v>1</v>
      </c>
      <c r="H29" s="293"/>
      <c r="I29" s="293"/>
      <c r="J29" s="293"/>
      <c r="K29" s="293"/>
      <c r="L29" s="293"/>
      <c r="M29" s="293"/>
      <c r="N29" s="294"/>
    </row>
    <row r="30" spans="1:29" ht="30" customHeight="1" x14ac:dyDescent="0.25">
      <c r="A30" s="9"/>
      <c r="B30" s="244" t="s">
        <v>2</v>
      </c>
      <c r="C30" s="69" t="s">
        <v>3</v>
      </c>
      <c r="D30" s="11" t="s">
        <v>16</v>
      </c>
      <c r="E30" s="244" t="s">
        <v>4</v>
      </c>
      <c r="F30" s="11" t="s">
        <v>5</v>
      </c>
      <c r="G30" s="44">
        <v>1</v>
      </c>
      <c r="H30" s="12">
        <v>2</v>
      </c>
      <c r="I30" s="12">
        <v>3</v>
      </c>
      <c r="J30" s="12">
        <v>4</v>
      </c>
      <c r="K30" s="44" t="s">
        <v>22</v>
      </c>
      <c r="L30" s="12">
        <v>5</v>
      </c>
      <c r="M30" s="12">
        <v>6</v>
      </c>
      <c r="N30" s="12">
        <v>7</v>
      </c>
      <c r="Q30" s="61"/>
      <c r="R30" s="61"/>
      <c r="S30" s="61"/>
      <c r="T30" s="61"/>
      <c r="U30" s="61"/>
    </row>
    <row r="31" spans="1:29" ht="14.1" customHeight="1" x14ac:dyDescent="0.25">
      <c r="A31" s="5">
        <v>1</v>
      </c>
      <c r="B31" s="48">
        <v>0.33680555555555558</v>
      </c>
      <c r="C31" s="17">
        <v>0.35902777777777778</v>
      </c>
      <c r="D31" s="31">
        <f t="shared" ref="D31:D35" si="5">+MINUTE(C31-B31)+(60*HOUR(C31-B31))</f>
        <v>32</v>
      </c>
      <c r="E31" s="26"/>
      <c r="F31" s="30">
        <f>+D31+($E$40/8)</f>
        <v>37</v>
      </c>
      <c r="G31" s="37">
        <f>+F31</f>
        <v>37</v>
      </c>
      <c r="H31" s="37"/>
      <c r="I31" s="37"/>
      <c r="J31" s="37"/>
      <c r="K31" s="37"/>
      <c r="L31" s="37"/>
      <c r="M31" s="37"/>
      <c r="N31" s="38"/>
      <c r="Q31" s="3"/>
      <c r="R31" s="20"/>
      <c r="S31" s="59"/>
      <c r="T31" s="59"/>
      <c r="U31" s="59"/>
      <c r="V31" s="59"/>
      <c r="W31" s="59"/>
    </row>
    <row r="32" spans="1:29" ht="14.1" customHeight="1" x14ac:dyDescent="0.25">
      <c r="A32" s="5">
        <v>2</v>
      </c>
      <c r="B32" s="48">
        <v>0.36249999999999999</v>
      </c>
      <c r="C32" s="17">
        <v>0.38472222222222219</v>
      </c>
      <c r="D32" s="31">
        <f t="shared" si="5"/>
        <v>32</v>
      </c>
      <c r="E32" s="26">
        <f>+MINUTE(B32-C31)+(60*HOUR(B32-C31))</f>
        <v>5</v>
      </c>
      <c r="F32" s="30">
        <f>+D32+($E$40/8)</f>
        <v>37</v>
      </c>
      <c r="G32" s="37"/>
      <c r="H32" s="37">
        <f>+F32</f>
        <v>37</v>
      </c>
      <c r="I32" s="37"/>
      <c r="J32" s="37"/>
      <c r="K32" s="37"/>
      <c r="L32" s="37"/>
      <c r="M32" s="37"/>
      <c r="N32" s="38"/>
      <c r="Q32" s="3"/>
      <c r="R32" s="20"/>
      <c r="S32" s="60"/>
      <c r="T32" s="60"/>
      <c r="U32" s="60"/>
      <c r="V32" s="60"/>
      <c r="W32" s="60"/>
    </row>
    <row r="33" spans="1:23" ht="14.1" customHeight="1" x14ac:dyDescent="0.25">
      <c r="A33" s="5">
        <v>3</v>
      </c>
      <c r="B33" s="48">
        <v>0.38819444444444445</v>
      </c>
      <c r="C33" s="17">
        <v>0.41041666666666665</v>
      </c>
      <c r="D33" s="31">
        <f t="shared" si="5"/>
        <v>32</v>
      </c>
      <c r="E33" s="26">
        <f>+MINUTE(B33-C32)+(60*HOUR(B33-C32))</f>
        <v>5</v>
      </c>
      <c r="F33" s="30">
        <f>+D33+($E$40/8)</f>
        <v>37</v>
      </c>
      <c r="G33" s="37"/>
      <c r="H33" s="37"/>
      <c r="I33" s="37">
        <f>+F33</f>
        <v>37</v>
      </c>
      <c r="J33" s="37"/>
      <c r="K33" s="37"/>
      <c r="L33" s="37"/>
      <c r="M33" s="37"/>
      <c r="N33" s="37"/>
      <c r="O33" s="42"/>
      <c r="Q33" s="3"/>
      <c r="R33" s="20"/>
      <c r="S33" s="60"/>
      <c r="T33" s="60"/>
      <c r="U33" s="60"/>
      <c r="V33" s="60"/>
      <c r="W33" s="60"/>
    </row>
    <row r="34" spans="1:23" x14ac:dyDescent="0.25">
      <c r="A34" s="54">
        <v>4</v>
      </c>
      <c r="B34" s="48">
        <v>0.41388888888888892</v>
      </c>
      <c r="C34" s="17">
        <v>0.43611111111111112</v>
      </c>
      <c r="D34" s="31">
        <f t="shared" si="5"/>
        <v>32</v>
      </c>
      <c r="E34" s="26">
        <f>+MINUTE(B34-C33)+(60*HOUR(B34-C33))</f>
        <v>5</v>
      </c>
      <c r="F34" s="30">
        <f>+D34+($E$40/8)</f>
        <v>37</v>
      </c>
      <c r="G34" s="21"/>
      <c r="H34" s="21"/>
      <c r="I34" s="21"/>
      <c r="J34" s="55">
        <f>+F34</f>
        <v>37</v>
      </c>
      <c r="K34" s="55"/>
      <c r="L34" s="21"/>
      <c r="M34" s="21"/>
      <c r="N34" s="21"/>
      <c r="Q34" s="3"/>
      <c r="R34" s="20"/>
      <c r="S34" s="20"/>
      <c r="T34" s="20"/>
      <c r="U34" s="20"/>
      <c r="V34" s="20"/>
      <c r="W34" s="20"/>
    </row>
    <row r="35" spans="1:23" x14ac:dyDescent="0.25">
      <c r="A35" s="54" t="s">
        <v>21</v>
      </c>
      <c r="B35" s="48">
        <v>0.43958333333333338</v>
      </c>
      <c r="C35" s="17">
        <v>0.4770833333333333</v>
      </c>
      <c r="D35" s="31">
        <f t="shared" si="5"/>
        <v>54</v>
      </c>
      <c r="E35" s="26">
        <f>+MINUTE(B35-C34)+(60*HOUR(B35-C34))++MINUTE(B36-C35)+(60*HOUR(B36-C35))</f>
        <v>10</v>
      </c>
      <c r="F35" s="30">
        <f>+D35+($E$40/8)</f>
        <v>59</v>
      </c>
      <c r="G35" s="21"/>
      <c r="H35" s="21"/>
      <c r="I35" s="21"/>
      <c r="J35" s="55"/>
      <c r="K35" s="55">
        <f>+F35</f>
        <v>59</v>
      </c>
      <c r="L35" s="21"/>
      <c r="M35" s="21"/>
      <c r="N35" s="21"/>
      <c r="P35" s="62"/>
      <c r="Q35" s="3"/>
    </row>
    <row r="36" spans="1:23" x14ac:dyDescent="0.25">
      <c r="A36" s="13" t="s">
        <v>6</v>
      </c>
      <c r="B36" s="49">
        <v>0.48055555555555557</v>
      </c>
      <c r="C36" s="14">
        <v>0.50277777777777777</v>
      </c>
      <c r="D36" s="31"/>
      <c r="E36" s="15"/>
      <c r="F36" s="27"/>
      <c r="G36" s="21"/>
      <c r="H36" s="21"/>
      <c r="I36" s="21"/>
      <c r="J36" s="21"/>
      <c r="K36" s="21"/>
      <c r="L36" s="21"/>
      <c r="M36" s="21"/>
      <c r="N36" s="21"/>
      <c r="Q36" s="3"/>
    </row>
    <row r="37" spans="1:23" x14ac:dyDescent="0.25">
      <c r="A37" s="5">
        <v>5</v>
      </c>
      <c r="B37" s="48">
        <v>0.50624999999999998</v>
      </c>
      <c r="C37" s="17">
        <v>0.52847222222222223</v>
      </c>
      <c r="D37" s="31">
        <f t="shared" ref="D37" si="6">+MINUTE(C37-B37)+(60*HOUR(C37-B37))</f>
        <v>32</v>
      </c>
      <c r="E37" s="26">
        <f>+MINUTE(B37-C36)+(60*HOUR(B37-C36))</f>
        <v>5</v>
      </c>
      <c r="F37" s="30">
        <f>+D37+($E$40/8)</f>
        <v>37</v>
      </c>
      <c r="G37" s="37"/>
      <c r="H37" s="37"/>
      <c r="I37" s="37"/>
      <c r="J37" s="37"/>
      <c r="K37" s="37"/>
      <c r="L37" s="37">
        <f>+F37</f>
        <v>37</v>
      </c>
      <c r="M37" s="37"/>
      <c r="N37" s="37"/>
      <c r="Q37" s="3"/>
    </row>
    <row r="38" spans="1:23" x14ac:dyDescent="0.25">
      <c r="A38" s="5">
        <v>6</v>
      </c>
      <c r="B38" s="52">
        <v>0.53194444444444444</v>
      </c>
      <c r="C38" s="53">
        <v>0.5541666666666667</v>
      </c>
      <c r="D38" s="57">
        <f>+MINUTE(C38-B38)+(60*HOUR(C38-B38))</f>
        <v>32</v>
      </c>
      <c r="E38" s="26">
        <f>+MINUTE(B38-C37)+(60*HOUR(B38-C37))</f>
        <v>5</v>
      </c>
      <c r="F38" s="30">
        <f>+D38+($E$40/8)</f>
        <v>37</v>
      </c>
      <c r="G38" s="39"/>
      <c r="H38" s="39"/>
      <c r="I38" s="39"/>
      <c r="J38" s="39"/>
      <c r="K38" s="39"/>
      <c r="L38" s="39"/>
      <c r="M38" s="39">
        <f>+F38</f>
        <v>37</v>
      </c>
      <c r="N38" s="39"/>
      <c r="Q38" s="3"/>
    </row>
    <row r="39" spans="1:23" x14ac:dyDescent="0.25">
      <c r="A39" s="5">
        <v>7</v>
      </c>
      <c r="B39" s="50">
        <v>0.55763888888888891</v>
      </c>
      <c r="C39" s="35">
        <v>0.57986111111111105</v>
      </c>
      <c r="D39" s="32">
        <f>+MINUTE(C39-B39)+(60*HOUR(C39-B39))</f>
        <v>32</v>
      </c>
      <c r="E39" s="32">
        <f>+MINUTE(B39-C38)+(60*HOUR(B39-C38))</f>
        <v>5</v>
      </c>
      <c r="F39" s="29">
        <f>+D39+($E$40/8)</f>
        <v>37</v>
      </c>
      <c r="G39" s="39"/>
      <c r="H39" s="40"/>
      <c r="I39" s="39"/>
      <c r="J39" s="39"/>
      <c r="K39" s="39"/>
      <c r="L39" s="39"/>
      <c r="M39" s="39"/>
      <c r="N39" s="40">
        <f>+F39</f>
        <v>37</v>
      </c>
      <c r="Q39" s="3"/>
    </row>
    <row r="40" spans="1:23" x14ac:dyDescent="0.25">
      <c r="A40" s="5"/>
      <c r="B40" s="51"/>
      <c r="C40" s="33" t="s">
        <v>17</v>
      </c>
      <c r="D40" s="34">
        <f>SUM(D31:D39)</f>
        <v>278</v>
      </c>
      <c r="E40" s="34">
        <f>SUM(E31:E39)</f>
        <v>40</v>
      </c>
      <c r="F40" s="36">
        <f>SUM(F31:F39)</f>
        <v>318</v>
      </c>
      <c r="G40" s="264">
        <f>+MINUTE(C39-B31)+(60*HOUR(C39-B31))-MINUTE(C36-B36)+(60*HOUR(C36-B36))-F40</f>
        <v>0</v>
      </c>
      <c r="H40" s="265" t="s">
        <v>15</v>
      </c>
      <c r="I40" s="267"/>
      <c r="J40" s="267"/>
      <c r="K40" s="267"/>
      <c r="L40" s="267"/>
      <c r="M40" s="265" t="s">
        <v>15</v>
      </c>
      <c r="N40" s="262">
        <f>SUM(G31:N39)-F40</f>
        <v>0</v>
      </c>
      <c r="Q40" s="3"/>
    </row>
    <row r="41" spans="1:23" x14ac:dyDescent="0.25">
      <c r="B41" s="25"/>
      <c r="C41" s="25"/>
      <c r="E41" s="18">
        <f>E40/D40</f>
        <v>0.14388489208633093</v>
      </c>
      <c r="F41" s="19" t="s">
        <v>7</v>
      </c>
      <c r="G41" s="19"/>
      <c r="I41" s="151"/>
      <c r="Q41" s="3"/>
    </row>
    <row r="42" spans="1:23" x14ac:dyDescent="0.25">
      <c r="B42" s="25"/>
      <c r="C42" s="25"/>
      <c r="E42" s="18"/>
      <c r="F42" s="19"/>
      <c r="G42" s="19"/>
      <c r="I42" s="20"/>
      <c r="Q42" s="3"/>
    </row>
    <row r="43" spans="1:23" x14ac:dyDescent="0.25">
      <c r="A43" s="8" t="s">
        <v>10</v>
      </c>
      <c r="B43" s="9"/>
      <c r="C43" s="9"/>
      <c r="D43" s="28"/>
      <c r="E43" s="9"/>
      <c r="F43" s="10"/>
      <c r="G43" s="292" t="s">
        <v>1</v>
      </c>
      <c r="H43" s="293"/>
      <c r="I43" s="293"/>
      <c r="J43" s="293"/>
      <c r="K43" s="293"/>
      <c r="L43" s="293"/>
      <c r="M43" s="293"/>
      <c r="N43" s="294"/>
      <c r="Q43" s="3"/>
    </row>
    <row r="44" spans="1:23" ht="30" x14ac:dyDescent="0.25">
      <c r="A44" s="9"/>
      <c r="B44" s="244" t="s">
        <v>2</v>
      </c>
      <c r="C44" s="69" t="s">
        <v>3</v>
      </c>
      <c r="D44" s="11" t="s">
        <v>16</v>
      </c>
      <c r="E44" s="244" t="s">
        <v>4</v>
      </c>
      <c r="F44" s="11" t="s">
        <v>5</v>
      </c>
      <c r="G44" s="44">
        <v>1</v>
      </c>
      <c r="H44" s="12">
        <v>2</v>
      </c>
      <c r="I44" s="12">
        <v>3</v>
      </c>
      <c r="J44" s="12">
        <v>4</v>
      </c>
      <c r="K44" s="44" t="s">
        <v>22</v>
      </c>
      <c r="L44" s="12">
        <v>5</v>
      </c>
      <c r="M44" s="12">
        <v>6</v>
      </c>
      <c r="N44" s="12">
        <v>7</v>
      </c>
      <c r="Q44" s="3"/>
    </row>
    <row r="45" spans="1:23" x14ac:dyDescent="0.25">
      <c r="A45" s="5">
        <v>1</v>
      </c>
      <c r="B45" s="48">
        <v>0.33680555555555558</v>
      </c>
      <c r="C45" s="17">
        <v>0.37152777777777773</v>
      </c>
      <c r="D45" s="31">
        <f t="shared" ref="D45:D48" si="7">+MINUTE(C45-B45)+(60*HOUR(C45-B45))</f>
        <v>50</v>
      </c>
      <c r="E45" s="26"/>
      <c r="F45" s="30">
        <f>+D45+($E$53/7)</f>
        <v>54.285714285714285</v>
      </c>
      <c r="G45" s="37">
        <f>+F45</f>
        <v>54.285714285714285</v>
      </c>
      <c r="H45" s="37"/>
      <c r="I45" s="37"/>
      <c r="J45" s="37"/>
      <c r="K45" s="37"/>
      <c r="L45" s="37"/>
      <c r="M45" s="37"/>
      <c r="N45" s="38"/>
    </row>
    <row r="46" spans="1:23" x14ac:dyDescent="0.25">
      <c r="A46" s="5">
        <v>2</v>
      </c>
      <c r="B46" s="48">
        <v>0.375</v>
      </c>
      <c r="C46" s="17">
        <v>0.40972222222222227</v>
      </c>
      <c r="D46" s="31">
        <f t="shared" si="7"/>
        <v>50</v>
      </c>
      <c r="E46" s="26">
        <f>+MINUTE(B46-C45)+(60*HOUR(B46-C45))</f>
        <v>5</v>
      </c>
      <c r="F46" s="30">
        <f t="shared" ref="F46:F48" si="8">+D46+($E$53/7)</f>
        <v>54.285714285714285</v>
      </c>
      <c r="G46" s="37"/>
      <c r="H46" s="37">
        <f>+F46</f>
        <v>54.285714285714285</v>
      </c>
      <c r="I46" s="37"/>
      <c r="J46" s="37"/>
      <c r="K46" s="37"/>
      <c r="L46" s="37"/>
      <c r="M46" s="37"/>
      <c r="N46" s="38"/>
    </row>
    <row r="47" spans="1:23" x14ac:dyDescent="0.25">
      <c r="A47" s="5">
        <v>3</v>
      </c>
      <c r="B47" s="48">
        <v>0.41319444444444442</v>
      </c>
      <c r="C47" s="17">
        <v>0.44791666666666669</v>
      </c>
      <c r="D47" s="31">
        <f t="shared" si="7"/>
        <v>50</v>
      </c>
      <c r="E47" s="26">
        <f>+MINUTE(B47-C46)+(60*HOUR(B47-C46))</f>
        <v>5</v>
      </c>
      <c r="F47" s="30">
        <f t="shared" si="8"/>
        <v>54.285714285714285</v>
      </c>
      <c r="G47" s="37"/>
      <c r="H47" s="37"/>
      <c r="I47" s="37">
        <f>+F47</f>
        <v>54.285714285714285</v>
      </c>
      <c r="J47" s="37"/>
      <c r="K47" s="37"/>
      <c r="L47" s="37"/>
      <c r="M47" s="37"/>
      <c r="N47" s="37"/>
    </row>
    <row r="48" spans="1:23" x14ac:dyDescent="0.25">
      <c r="A48" s="54">
        <v>4</v>
      </c>
      <c r="B48" s="48">
        <v>0.4513888888888889</v>
      </c>
      <c r="C48" s="17">
        <v>0.4861111111111111</v>
      </c>
      <c r="D48" s="31">
        <f t="shared" si="7"/>
        <v>50</v>
      </c>
      <c r="E48" s="26">
        <f>+MINUTE(B48-C47)+(60*HOUR(B48-C47))</f>
        <v>5</v>
      </c>
      <c r="F48" s="30">
        <f t="shared" si="8"/>
        <v>54.285714285714285</v>
      </c>
      <c r="G48" s="21"/>
      <c r="H48" s="21"/>
      <c r="I48" s="21"/>
      <c r="J48" s="55">
        <f>+F48</f>
        <v>54.285714285714285</v>
      </c>
      <c r="K48" s="55"/>
      <c r="L48" s="21"/>
      <c r="M48" s="21"/>
      <c r="N48" s="21"/>
    </row>
    <row r="49" spans="1:17" ht="14.1" customHeight="1" x14ac:dyDescent="0.25">
      <c r="A49" s="13" t="s">
        <v>6</v>
      </c>
      <c r="B49" s="49">
        <v>0.4861111111111111</v>
      </c>
      <c r="C49" s="14">
        <v>0.50694444444444442</v>
      </c>
      <c r="D49" s="31"/>
      <c r="E49" s="15"/>
      <c r="F49" s="27"/>
      <c r="G49" s="21"/>
      <c r="H49" s="21"/>
      <c r="I49" s="21"/>
      <c r="J49" s="21"/>
      <c r="K49" s="21"/>
      <c r="L49" s="21"/>
      <c r="M49" s="21"/>
      <c r="N49" s="21"/>
    </row>
    <row r="50" spans="1:17" ht="14.1" customHeight="1" x14ac:dyDescent="0.25">
      <c r="A50" s="5">
        <v>5</v>
      </c>
      <c r="B50" s="48">
        <v>0.51041666666666663</v>
      </c>
      <c r="C50" s="17">
        <v>0.54513888888888895</v>
      </c>
      <c r="D50" s="31">
        <f t="shared" ref="D50" si="9">+MINUTE(C50-B50)+(60*HOUR(C50-B50))</f>
        <v>50</v>
      </c>
      <c r="E50" s="26">
        <f>+MINUTE(B50-C49)+(60*HOUR(B50-C49))</f>
        <v>5</v>
      </c>
      <c r="F50" s="30">
        <f t="shared" ref="F50:F52" si="10">+D50+($E$53/7)</f>
        <v>54.285714285714285</v>
      </c>
      <c r="G50" s="37"/>
      <c r="H50" s="37"/>
      <c r="I50" s="37"/>
      <c r="J50" s="37"/>
      <c r="K50" s="37"/>
      <c r="L50" s="37">
        <f>+F50</f>
        <v>54.285714285714285</v>
      </c>
      <c r="M50" s="37"/>
      <c r="N50" s="37"/>
    </row>
    <row r="51" spans="1:17" ht="14.1" customHeight="1" x14ac:dyDescent="0.25">
      <c r="A51" s="5">
        <v>6</v>
      </c>
      <c r="B51" s="52">
        <v>0.54861111111111105</v>
      </c>
      <c r="C51" s="53">
        <v>0.58333333333333337</v>
      </c>
      <c r="D51" s="57">
        <f>+MINUTE(C51-B51)+(60*HOUR(C51-B51))</f>
        <v>50</v>
      </c>
      <c r="E51" s="26">
        <f>+MINUTE(B51-C50)+(60*HOUR(B51-C50))</f>
        <v>5</v>
      </c>
      <c r="F51" s="30">
        <f t="shared" si="10"/>
        <v>54.285714285714285</v>
      </c>
      <c r="G51" s="39"/>
      <c r="H51" s="39"/>
      <c r="I51" s="39"/>
      <c r="J51" s="39"/>
      <c r="K51" s="39"/>
      <c r="L51" s="39"/>
      <c r="M51" s="39">
        <f>+F51</f>
        <v>54.285714285714285</v>
      </c>
      <c r="N51" s="39"/>
    </row>
    <row r="52" spans="1:17" ht="14.1" customHeight="1" x14ac:dyDescent="0.25">
      <c r="A52" s="5">
        <v>7</v>
      </c>
      <c r="B52" s="50">
        <v>0.58680555555555558</v>
      </c>
      <c r="C52" s="35">
        <v>0.62152777777777779</v>
      </c>
      <c r="D52" s="32">
        <f>+MINUTE(C52-B52)+(60*HOUR(C52-B52))</f>
        <v>50</v>
      </c>
      <c r="E52" s="32">
        <f>+MINUTE(B52-C51)+(60*HOUR(B52-C51))</f>
        <v>5</v>
      </c>
      <c r="F52" s="29">
        <f t="shared" si="10"/>
        <v>54.285714285714285</v>
      </c>
      <c r="G52" s="39"/>
      <c r="H52" s="40"/>
      <c r="I52" s="39"/>
      <c r="J52" s="39"/>
      <c r="K52" s="39"/>
      <c r="L52" s="39"/>
      <c r="M52" s="39"/>
      <c r="N52" s="40">
        <f>+F52</f>
        <v>54.285714285714285</v>
      </c>
    </row>
    <row r="53" spans="1:17" ht="14.1" customHeight="1" x14ac:dyDescent="0.25">
      <c r="A53" s="5"/>
      <c r="B53" s="51"/>
      <c r="C53" s="33" t="s">
        <v>17</v>
      </c>
      <c r="D53" s="34">
        <f>SUM(D45:D52)</f>
        <v>350</v>
      </c>
      <c r="E53" s="34">
        <f>SUM(E45:E52)</f>
        <v>30</v>
      </c>
      <c r="F53" s="36">
        <f>SUM(F45:F52)</f>
        <v>380</v>
      </c>
      <c r="G53" s="264">
        <f>+MINUTE(C52-B45)+(60*HOUR(C52-B45))-MINUTE(C49-B49)+(60*HOUR(C49-B49))-F53</f>
        <v>0</v>
      </c>
      <c r="H53" s="265" t="s">
        <v>15</v>
      </c>
      <c r="I53" s="267"/>
      <c r="J53" s="267"/>
      <c r="K53" s="267"/>
      <c r="L53" s="267"/>
      <c r="M53" s="265" t="s">
        <v>15</v>
      </c>
      <c r="N53" s="262">
        <f>SUM(G45:N52)-F53</f>
        <v>0</v>
      </c>
    </row>
    <row r="54" spans="1:17" ht="14.1" customHeight="1" x14ac:dyDescent="0.25">
      <c r="B54" s="25"/>
      <c r="C54" s="25"/>
      <c r="E54" s="18">
        <f>E53/D53</f>
        <v>8.5714285714285715E-2</v>
      </c>
      <c r="F54" s="19" t="s">
        <v>7</v>
      </c>
      <c r="G54" s="19"/>
      <c r="I54" s="20"/>
    </row>
    <row r="55" spans="1:17" ht="14.1" customHeight="1" x14ac:dyDescent="0.25">
      <c r="B55" s="25"/>
      <c r="C55" s="25"/>
      <c r="E55" s="18"/>
      <c r="F55" s="19"/>
      <c r="G55" s="19"/>
      <c r="I55" s="20"/>
    </row>
    <row r="56" spans="1:17" ht="14.1" customHeight="1" x14ac:dyDescent="0.25">
      <c r="A56" s="8" t="s">
        <v>14</v>
      </c>
      <c r="B56" s="9"/>
      <c r="C56" s="9"/>
      <c r="D56" s="28"/>
      <c r="E56" s="9"/>
      <c r="F56" s="10"/>
      <c r="G56" s="292" t="s">
        <v>1</v>
      </c>
      <c r="H56" s="293"/>
      <c r="I56" s="293"/>
      <c r="J56" s="293"/>
      <c r="K56" s="293"/>
      <c r="L56" s="293"/>
      <c r="M56" s="293"/>
      <c r="N56" s="294"/>
      <c r="P56" s="7"/>
    </row>
    <row r="57" spans="1:17" ht="30" x14ac:dyDescent="0.25">
      <c r="A57" s="9"/>
      <c r="B57" s="244" t="s">
        <v>2</v>
      </c>
      <c r="C57" s="69" t="s">
        <v>3</v>
      </c>
      <c r="D57" s="11" t="s">
        <v>16</v>
      </c>
      <c r="E57" s="244" t="s">
        <v>4</v>
      </c>
      <c r="F57" s="11" t="s">
        <v>5</v>
      </c>
      <c r="G57" s="44">
        <v>1</v>
      </c>
      <c r="H57" s="12">
        <v>2</v>
      </c>
      <c r="I57" s="12">
        <v>3</v>
      </c>
      <c r="J57" s="12">
        <v>4</v>
      </c>
      <c r="K57" s="44" t="s">
        <v>22</v>
      </c>
      <c r="L57" s="12">
        <v>5</v>
      </c>
      <c r="M57" s="12">
        <v>6</v>
      </c>
      <c r="N57" s="12">
        <v>7</v>
      </c>
    </row>
    <row r="58" spans="1:17" ht="14.1" customHeight="1" x14ac:dyDescent="0.25">
      <c r="A58" s="5">
        <v>1</v>
      </c>
      <c r="B58" s="48">
        <v>0.33680555555555558</v>
      </c>
      <c r="C58" s="17">
        <v>0.37152777777777773</v>
      </c>
      <c r="D58" s="31">
        <f t="shared" ref="D58:D61" si="11">+MINUTE(C58-B58)+(60*HOUR(C58-B58))</f>
        <v>50</v>
      </c>
      <c r="E58" s="26"/>
      <c r="F58" s="30">
        <f>+D58+($E$66/7)</f>
        <v>54.285714285714285</v>
      </c>
      <c r="G58" s="37">
        <f>+F58</f>
        <v>54.285714285714285</v>
      </c>
      <c r="H58" s="37"/>
      <c r="I58" s="37"/>
      <c r="J58" s="37"/>
      <c r="K58" s="37"/>
      <c r="L58" s="37"/>
      <c r="M58" s="37"/>
      <c r="N58" s="38"/>
    </row>
    <row r="59" spans="1:17" ht="14.1" customHeight="1" x14ac:dyDescent="0.25">
      <c r="A59" s="5">
        <v>2</v>
      </c>
      <c r="B59" s="48">
        <v>0.375</v>
      </c>
      <c r="C59" s="17">
        <v>0.40972222222222227</v>
      </c>
      <c r="D59" s="31">
        <f t="shared" si="11"/>
        <v>50</v>
      </c>
      <c r="E59" s="26">
        <f>+MINUTE(B59-C58)+(60*HOUR(B59-C58))</f>
        <v>5</v>
      </c>
      <c r="F59" s="30">
        <f t="shared" ref="F59:F61" si="12">+D59+($E$66/7)</f>
        <v>54.285714285714285</v>
      </c>
      <c r="G59" s="37"/>
      <c r="H59" s="37">
        <f>+F59</f>
        <v>54.285714285714285</v>
      </c>
      <c r="I59" s="37"/>
      <c r="J59" s="37"/>
      <c r="K59" s="37"/>
      <c r="L59" s="37"/>
      <c r="M59" s="37"/>
      <c r="N59" s="38"/>
      <c r="Q59" s="165"/>
    </row>
    <row r="60" spans="1:17" ht="14.1" customHeight="1" x14ac:dyDescent="0.25">
      <c r="A60" s="5">
        <v>3</v>
      </c>
      <c r="B60" s="48">
        <v>0.41319444444444442</v>
      </c>
      <c r="C60" s="17">
        <v>0.44791666666666669</v>
      </c>
      <c r="D60" s="31">
        <f t="shared" si="11"/>
        <v>50</v>
      </c>
      <c r="E60" s="26">
        <f>+MINUTE(B60-C59)+(60*HOUR(B60-C59))</f>
        <v>5</v>
      </c>
      <c r="F60" s="30">
        <f t="shared" si="12"/>
        <v>54.285714285714285</v>
      </c>
      <c r="G60" s="37"/>
      <c r="H60" s="37"/>
      <c r="I60" s="37">
        <f>+F60</f>
        <v>54.285714285714285</v>
      </c>
      <c r="J60" s="37"/>
      <c r="K60" s="37"/>
      <c r="L60" s="37"/>
      <c r="M60" s="37"/>
      <c r="N60" s="37"/>
      <c r="Q60" s="3"/>
    </row>
    <row r="61" spans="1:17" ht="14.1" customHeight="1" x14ac:dyDescent="0.25">
      <c r="A61" s="54">
        <v>4</v>
      </c>
      <c r="B61" s="48">
        <v>0.4513888888888889</v>
      </c>
      <c r="C61" s="17">
        <v>0.4861111111111111</v>
      </c>
      <c r="D61" s="31">
        <f t="shared" si="11"/>
        <v>50</v>
      </c>
      <c r="E61" s="26">
        <f>+MINUTE(B61-C60)+(60*HOUR(B61-C60))</f>
        <v>5</v>
      </c>
      <c r="F61" s="30">
        <f t="shared" si="12"/>
        <v>54.285714285714285</v>
      </c>
      <c r="G61" s="21"/>
      <c r="H61" s="21"/>
      <c r="I61" s="21"/>
      <c r="J61" s="55">
        <f>+F61</f>
        <v>54.285714285714285</v>
      </c>
      <c r="K61" s="55"/>
      <c r="L61" s="21"/>
      <c r="M61" s="21"/>
      <c r="N61" s="21"/>
      <c r="Q61" s="3"/>
    </row>
    <row r="62" spans="1:17" ht="14.1" customHeight="1" x14ac:dyDescent="0.25">
      <c r="A62" s="13" t="s">
        <v>6</v>
      </c>
      <c r="B62" s="49">
        <v>0.4861111111111111</v>
      </c>
      <c r="C62" s="14">
        <v>0.50694444444444442</v>
      </c>
      <c r="D62" s="31"/>
      <c r="E62" s="15"/>
      <c r="F62" s="27"/>
      <c r="G62" s="21"/>
      <c r="H62" s="21"/>
      <c r="I62" s="21"/>
      <c r="J62" s="21"/>
      <c r="K62" s="21"/>
      <c r="L62" s="21"/>
      <c r="M62" s="21"/>
      <c r="N62" s="21"/>
      <c r="O62" s="42"/>
      <c r="Q62" s="3"/>
    </row>
    <row r="63" spans="1:17" ht="14.1" customHeight="1" x14ac:dyDescent="0.25">
      <c r="A63" s="5">
        <v>5</v>
      </c>
      <c r="B63" s="48">
        <v>0.51041666666666663</v>
      </c>
      <c r="C63" s="17">
        <v>0.54513888888888895</v>
      </c>
      <c r="D63" s="31">
        <f t="shared" ref="D63" si="13">+MINUTE(C63-B63)+(60*HOUR(C63-B63))</f>
        <v>50</v>
      </c>
      <c r="E63" s="26">
        <f>+MINUTE(B63-C62)+(60*HOUR(B63-C62))</f>
        <v>5</v>
      </c>
      <c r="F63" s="30">
        <f t="shared" ref="F63:F65" si="14">+D63+($E$66/7)</f>
        <v>54.285714285714285</v>
      </c>
      <c r="G63" s="37"/>
      <c r="H63" s="37"/>
      <c r="I63" s="37"/>
      <c r="J63" s="37"/>
      <c r="K63" s="37"/>
      <c r="L63" s="37">
        <f>+F63</f>
        <v>54.285714285714285</v>
      </c>
      <c r="M63" s="37"/>
      <c r="N63" s="37"/>
      <c r="Q63" s="3"/>
    </row>
    <row r="64" spans="1:17" ht="14.1" customHeight="1" x14ac:dyDescent="0.25">
      <c r="A64" s="5">
        <v>6</v>
      </c>
      <c r="B64" s="52">
        <v>0.54861111111111105</v>
      </c>
      <c r="C64" s="53">
        <v>0.58333333333333337</v>
      </c>
      <c r="D64" s="57">
        <f>+MINUTE(C64-B64)+(60*HOUR(C64-B64))</f>
        <v>50</v>
      </c>
      <c r="E64" s="26">
        <f>+MINUTE(B64-C63)+(60*HOUR(B64-C63))</f>
        <v>5</v>
      </c>
      <c r="F64" s="30">
        <f t="shared" si="14"/>
        <v>54.285714285714285</v>
      </c>
      <c r="G64" s="39"/>
      <c r="H64" s="39"/>
      <c r="I64" s="39"/>
      <c r="J64" s="39"/>
      <c r="K64" s="39"/>
      <c r="L64" s="39"/>
      <c r="M64" s="39">
        <f>+F64</f>
        <v>54.285714285714285</v>
      </c>
      <c r="N64" s="39"/>
      <c r="Q64" s="3"/>
    </row>
    <row r="65" spans="1:17" ht="14.1" customHeight="1" x14ac:dyDescent="0.25">
      <c r="A65" s="5">
        <v>7</v>
      </c>
      <c r="B65" s="50">
        <v>0.58680555555555558</v>
      </c>
      <c r="C65" s="35">
        <v>0.62152777777777779</v>
      </c>
      <c r="D65" s="32">
        <f>+MINUTE(C65-B65)+(60*HOUR(C65-B65))</f>
        <v>50</v>
      </c>
      <c r="E65" s="32">
        <f>+MINUTE(B65-C64)+(60*HOUR(B65-C64))</f>
        <v>5</v>
      </c>
      <c r="F65" s="29">
        <f t="shared" si="14"/>
        <v>54.285714285714285</v>
      </c>
      <c r="G65" s="39"/>
      <c r="H65" s="40"/>
      <c r="I65" s="39"/>
      <c r="J65" s="39"/>
      <c r="K65" s="39"/>
      <c r="L65" s="39"/>
      <c r="M65" s="39"/>
      <c r="N65" s="40">
        <f>+F65</f>
        <v>54.285714285714285</v>
      </c>
      <c r="Q65" s="3"/>
    </row>
    <row r="66" spans="1:17" ht="14.1" customHeight="1" x14ac:dyDescent="0.25">
      <c r="A66" s="5"/>
      <c r="B66" s="51"/>
      <c r="C66" s="33" t="s">
        <v>17</v>
      </c>
      <c r="D66" s="34">
        <f>SUM(D58:D65)</f>
        <v>350</v>
      </c>
      <c r="E66" s="34">
        <f>SUM(E58:E65)</f>
        <v>30</v>
      </c>
      <c r="F66" s="36">
        <f>SUM(F58:F65)</f>
        <v>380</v>
      </c>
      <c r="G66" s="264">
        <f>+MINUTE(C65-B58)+(60*HOUR(C65-B58))-MINUTE(C62-B62)+(60*HOUR(C62-B62))-F66</f>
        <v>0</v>
      </c>
      <c r="H66" s="265" t="s">
        <v>15</v>
      </c>
      <c r="I66" s="267"/>
      <c r="J66" s="267"/>
      <c r="K66" s="267"/>
      <c r="L66" s="267"/>
      <c r="M66" s="265" t="s">
        <v>15</v>
      </c>
      <c r="N66" s="262">
        <f>SUM(G58:N65)-F66</f>
        <v>0</v>
      </c>
      <c r="Q66" s="3"/>
    </row>
    <row r="67" spans="1:17" ht="14.1" customHeight="1" x14ac:dyDescent="0.25">
      <c r="B67" s="25"/>
      <c r="C67" s="25"/>
      <c r="E67" s="18">
        <f>E66/D66</f>
        <v>8.5714285714285715E-2</v>
      </c>
      <c r="F67" s="19" t="s">
        <v>7</v>
      </c>
      <c r="G67" s="19"/>
      <c r="I67" s="151"/>
      <c r="J67" s="162"/>
      <c r="K67" s="162"/>
      <c r="L67" s="162"/>
      <c r="M67" s="162"/>
      <c r="N67" s="162"/>
      <c r="O67" s="162"/>
      <c r="P67" s="162"/>
      <c r="Q67" s="162"/>
    </row>
    <row r="68" spans="1:17" ht="14.1" customHeight="1" x14ac:dyDescent="0.25">
      <c r="B68" s="25"/>
      <c r="C68" s="25"/>
      <c r="E68" s="18"/>
      <c r="F68" s="19"/>
      <c r="G68" s="19"/>
      <c r="Q68" s="3"/>
    </row>
    <row r="69" spans="1:17" ht="13.5" customHeight="1" x14ac:dyDescent="0.25">
      <c r="A69" s="6"/>
      <c r="F69" s="3"/>
      <c r="G69" s="292" t="s">
        <v>1</v>
      </c>
      <c r="H69" s="293"/>
      <c r="I69" s="293"/>
      <c r="J69" s="293"/>
      <c r="K69" s="293"/>
      <c r="L69" s="293"/>
      <c r="M69" s="293"/>
      <c r="N69" s="294"/>
      <c r="Q69" s="3"/>
    </row>
    <row r="70" spans="1:17" ht="30" customHeight="1" x14ac:dyDescent="0.25">
      <c r="A70" s="6"/>
      <c r="F70" s="3"/>
      <c r="G70" s="44">
        <v>1</v>
      </c>
      <c r="H70" s="12">
        <v>2</v>
      </c>
      <c r="I70" s="12">
        <v>3</v>
      </c>
      <c r="J70" s="12">
        <v>4</v>
      </c>
      <c r="K70" s="44" t="s">
        <v>22</v>
      </c>
      <c r="L70" s="12">
        <v>5</v>
      </c>
      <c r="M70" s="12">
        <v>6</v>
      </c>
      <c r="N70" s="12">
        <v>7</v>
      </c>
      <c r="Q70" s="3"/>
    </row>
    <row r="71" spans="1:17" ht="15.95" customHeight="1" x14ac:dyDescent="0.25">
      <c r="C71" s="43" t="s">
        <v>18</v>
      </c>
      <c r="D71" s="285" t="s">
        <v>11</v>
      </c>
      <c r="E71" s="286"/>
      <c r="F71" s="287"/>
      <c r="G71" s="41">
        <f t="shared" ref="G71:N71" si="15">+SUM(G58:G65)+SUM(G45:G52)+SUM(G31:G39)+SUM(G18:G25)+SUM(G5:G12)</f>
        <v>254.14285714285711</v>
      </c>
      <c r="H71" s="41">
        <f t="shared" si="15"/>
        <v>254.14285714285711</v>
      </c>
      <c r="I71" s="41">
        <f t="shared" si="15"/>
        <v>254.14285714285711</v>
      </c>
      <c r="J71" s="41">
        <f t="shared" si="15"/>
        <v>254.14285714285711</v>
      </c>
      <c r="K71" s="41">
        <f t="shared" si="15"/>
        <v>59</v>
      </c>
      <c r="L71" s="41">
        <f t="shared" si="15"/>
        <v>254.14285714285711</v>
      </c>
      <c r="M71" s="41">
        <f t="shared" si="15"/>
        <v>254.14285714285711</v>
      </c>
      <c r="N71" s="41">
        <f t="shared" si="15"/>
        <v>254.14285714285711</v>
      </c>
      <c r="P71" s="47"/>
      <c r="Q71" s="3"/>
    </row>
    <row r="72" spans="1:17" ht="15.95" customHeight="1" x14ac:dyDescent="0.25">
      <c r="D72" s="288" t="s">
        <v>12</v>
      </c>
      <c r="E72" s="289"/>
      <c r="F72" s="290"/>
      <c r="G72" s="240">
        <v>1665</v>
      </c>
      <c r="H72" s="240">
        <v>1665</v>
      </c>
      <c r="I72" s="240">
        <v>1665</v>
      </c>
      <c r="J72" s="240">
        <v>1665</v>
      </c>
      <c r="K72" s="240">
        <v>1665</v>
      </c>
      <c r="L72" s="240">
        <v>1665</v>
      </c>
      <c r="M72" s="240">
        <v>1665</v>
      </c>
      <c r="N72" s="240">
        <v>1665</v>
      </c>
      <c r="P72" s="47"/>
      <c r="Q72" s="3"/>
    </row>
    <row r="73" spans="1:17" ht="16.5" customHeight="1" x14ac:dyDescent="0.25">
      <c r="D73" s="291" t="s">
        <v>13</v>
      </c>
      <c r="E73" s="291"/>
      <c r="F73" s="291"/>
      <c r="G73" s="178">
        <f t="shared" ref="G73:N73" si="16">ROUND((G71/G72),2)</f>
        <v>0.15</v>
      </c>
      <c r="H73" s="178">
        <f t="shared" si="16"/>
        <v>0.15</v>
      </c>
      <c r="I73" s="178">
        <f t="shared" si="16"/>
        <v>0.15</v>
      </c>
      <c r="J73" s="178">
        <f t="shared" si="16"/>
        <v>0.15</v>
      </c>
      <c r="K73" s="178">
        <f t="shared" si="16"/>
        <v>0.04</v>
      </c>
      <c r="L73" s="178">
        <f t="shared" si="16"/>
        <v>0.15</v>
      </c>
      <c r="M73" s="178">
        <f t="shared" si="16"/>
        <v>0.15</v>
      </c>
      <c r="N73" s="178">
        <f t="shared" si="16"/>
        <v>0.15</v>
      </c>
      <c r="Q73" s="3"/>
    </row>
    <row r="74" spans="1:17" x14ac:dyDescent="0.25">
      <c r="H74" s="20"/>
      <c r="I74" s="20"/>
      <c r="J74" s="20"/>
      <c r="K74" s="20"/>
      <c r="L74" s="20"/>
      <c r="M74" s="20"/>
      <c r="N74" s="20"/>
      <c r="O74" s="20"/>
      <c r="P74" s="20"/>
      <c r="Q74" s="20"/>
    </row>
    <row r="75" spans="1:17" x14ac:dyDescent="0.25">
      <c r="G75" s="58"/>
      <c r="H75" s="20"/>
      <c r="I75" s="20"/>
      <c r="J75" s="20"/>
      <c r="K75" s="20"/>
      <c r="L75" s="20"/>
      <c r="M75" s="63" t="s">
        <v>20</v>
      </c>
      <c r="N75" s="64">
        <f>SUM(G73:N73)</f>
        <v>1.0900000000000001</v>
      </c>
      <c r="O75" s="20"/>
      <c r="P75" s="20"/>
      <c r="Q75" s="20"/>
    </row>
    <row r="76" spans="1:17" x14ac:dyDescent="0.25">
      <c r="G76" s="58"/>
      <c r="H76" s="20"/>
      <c r="I76" s="20"/>
      <c r="J76" s="20"/>
      <c r="K76" s="20"/>
      <c r="L76" s="20"/>
      <c r="M76" s="20"/>
      <c r="N76" s="20"/>
      <c r="O76" s="20"/>
      <c r="P76" s="20"/>
      <c r="Q76" s="20"/>
    </row>
    <row r="77" spans="1:17" x14ac:dyDescent="0.25">
      <c r="F77" s="3"/>
      <c r="G77" s="3"/>
      <c r="H77" s="20"/>
      <c r="I77" s="20"/>
      <c r="J77" s="20"/>
      <c r="K77" s="20"/>
      <c r="L77" s="20"/>
      <c r="M77" s="20"/>
      <c r="N77" s="20"/>
      <c r="O77" s="20"/>
      <c r="P77" s="20"/>
      <c r="Q77" s="20"/>
    </row>
    <row r="78" spans="1:17" x14ac:dyDescent="0.25">
      <c r="F78" s="3"/>
      <c r="G78" s="3"/>
      <c r="H78" s="20"/>
      <c r="I78" s="20"/>
      <c r="J78" s="20"/>
      <c r="K78" s="20"/>
      <c r="L78" s="20"/>
      <c r="M78" s="20"/>
      <c r="N78" s="20"/>
      <c r="O78" s="20"/>
      <c r="P78" s="20"/>
      <c r="Q78" s="20"/>
    </row>
    <row r="79" spans="1:17" x14ac:dyDescent="0.25">
      <c r="F79" s="3"/>
      <c r="G79" s="3"/>
      <c r="Q79" s="3"/>
    </row>
    <row r="80" spans="1:17" x14ac:dyDescent="0.25">
      <c r="F80" s="3"/>
      <c r="G80" s="3"/>
      <c r="Q80" s="3"/>
    </row>
    <row r="81" spans="6:17" x14ac:dyDescent="0.25">
      <c r="F81" s="3"/>
      <c r="G81" s="3"/>
      <c r="Q81" s="3"/>
    </row>
    <row r="82" spans="6:17" x14ac:dyDescent="0.25">
      <c r="F82" s="3"/>
      <c r="G82" s="3"/>
      <c r="Q82" s="3"/>
    </row>
    <row r="83" spans="6:17" x14ac:dyDescent="0.25">
      <c r="F83" s="3"/>
      <c r="G83" s="3"/>
      <c r="Q83" s="3"/>
    </row>
    <row r="84" spans="6:17" x14ac:dyDescent="0.25">
      <c r="F84" s="3"/>
      <c r="G84" s="3"/>
      <c r="Q84" s="3"/>
    </row>
    <row r="85" spans="6:17" x14ac:dyDescent="0.25">
      <c r="F85" s="3"/>
      <c r="G85" s="3"/>
      <c r="Q85" s="3"/>
    </row>
    <row r="86" spans="6:17" x14ac:dyDescent="0.25">
      <c r="F86" s="3"/>
      <c r="G86" s="3"/>
      <c r="Q86" s="3"/>
    </row>
    <row r="87" spans="6:17" x14ac:dyDescent="0.25">
      <c r="F87" s="3"/>
      <c r="G87" s="3"/>
      <c r="Q87" s="3"/>
    </row>
    <row r="88" spans="6:17" x14ac:dyDescent="0.25">
      <c r="F88" s="3"/>
      <c r="G88" s="3"/>
      <c r="Q88" s="3"/>
    </row>
    <row r="89" spans="6:17" x14ac:dyDescent="0.25">
      <c r="F89" s="3"/>
      <c r="G89" s="3"/>
      <c r="Q89" s="3"/>
    </row>
    <row r="90" spans="6:17" x14ac:dyDescent="0.25">
      <c r="F90" s="3"/>
      <c r="G90" s="3"/>
      <c r="Q90" s="3"/>
    </row>
  </sheetData>
  <mergeCells count="9">
    <mergeCell ref="D71:F71"/>
    <mergeCell ref="D72:F72"/>
    <mergeCell ref="D73:F73"/>
    <mergeCell ref="G3:N3"/>
    <mergeCell ref="G16:N16"/>
    <mergeCell ref="G29:N29"/>
    <mergeCell ref="G43:N43"/>
    <mergeCell ref="G56:N56"/>
    <mergeCell ref="G69:N6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T98"/>
  <sheetViews>
    <sheetView workbookViewId="0">
      <selection activeCell="B1" sqref="B1"/>
    </sheetView>
  </sheetViews>
  <sheetFormatPr defaultColWidth="9.140625" defaultRowHeight="15" x14ac:dyDescent="0.25"/>
  <cols>
    <col min="1" max="1" width="12.42578125" style="20" customWidth="1"/>
    <col min="2" max="3" width="8.7109375" style="20" customWidth="1"/>
    <col min="4" max="4" width="8.5703125" style="20" bestFit="1" customWidth="1"/>
    <col min="5" max="5" width="8" style="20" customWidth="1"/>
    <col min="6" max="6" width="8.7109375" style="96" customWidth="1"/>
    <col min="7" max="9" width="7.7109375" style="96" customWidth="1"/>
    <col min="10" max="15" width="7.7109375" style="20" customWidth="1"/>
    <col min="16" max="16" width="1.85546875" style="20" customWidth="1"/>
    <col min="17" max="17" width="11.28515625" style="20" customWidth="1"/>
    <col min="18" max="19" width="8.7109375" style="20" customWidth="1"/>
    <col min="20" max="20" width="8.42578125" style="20" customWidth="1"/>
    <col min="21" max="22" width="8.7109375" style="20" customWidth="1"/>
    <col min="23" max="30" width="7.7109375" style="20" customWidth="1"/>
    <col min="31" max="33" width="1.85546875" style="20" customWidth="1"/>
    <col min="34" max="34" width="1.7109375" style="20" customWidth="1"/>
    <col min="35" max="16384" width="9.140625" style="20"/>
  </cols>
  <sheetData>
    <row r="1" spans="1:46" ht="30" customHeight="1" thickBot="1" x14ac:dyDescent="0.35">
      <c r="B1" s="91" t="s">
        <v>19</v>
      </c>
      <c r="C1" s="92"/>
      <c r="D1" s="92"/>
      <c r="E1" s="92"/>
      <c r="F1" s="93"/>
      <c r="G1" s="93"/>
      <c r="H1" s="93"/>
      <c r="I1" s="93"/>
      <c r="J1" s="92"/>
      <c r="K1" s="94"/>
      <c r="L1" s="94"/>
      <c r="M1" s="94"/>
      <c r="N1" s="94"/>
    </row>
    <row r="2" spans="1:46" ht="15" customHeight="1" x14ac:dyDescent="0.25">
      <c r="A2" s="95"/>
    </row>
    <row r="3" spans="1:46" x14ac:dyDescent="0.25">
      <c r="A3" s="95" t="s">
        <v>0</v>
      </c>
      <c r="B3" s="97"/>
      <c r="C3" s="97"/>
      <c r="D3" s="98"/>
      <c r="E3" s="97"/>
      <c r="F3" s="99"/>
      <c r="G3" s="306" t="s">
        <v>1</v>
      </c>
      <c r="H3" s="307"/>
      <c r="I3" s="307"/>
      <c r="J3" s="307"/>
      <c r="K3" s="307"/>
      <c r="L3" s="307"/>
      <c r="M3" s="307"/>
      <c r="N3" s="307"/>
      <c r="O3" s="308"/>
    </row>
    <row r="4" spans="1:46" ht="30" customHeight="1" x14ac:dyDescent="0.25">
      <c r="A4" s="97"/>
      <c r="B4" s="100" t="s">
        <v>2</v>
      </c>
      <c r="C4" s="101" t="s">
        <v>3</v>
      </c>
      <c r="D4" s="102" t="s">
        <v>16</v>
      </c>
      <c r="E4" s="100" t="s">
        <v>4</v>
      </c>
      <c r="F4" s="102" t="s">
        <v>5</v>
      </c>
      <c r="G4" s="102">
        <v>0</v>
      </c>
      <c r="H4" s="103">
        <v>1</v>
      </c>
      <c r="I4" s="103">
        <v>2</v>
      </c>
      <c r="J4" s="104">
        <v>3</v>
      </c>
      <c r="K4" s="104">
        <v>4</v>
      </c>
      <c r="L4" s="104">
        <v>5</v>
      </c>
      <c r="M4" s="104">
        <v>6</v>
      </c>
      <c r="N4" s="104">
        <v>7</v>
      </c>
      <c r="O4" s="104">
        <v>8</v>
      </c>
      <c r="AK4" s="105"/>
      <c r="AL4" s="105"/>
      <c r="AM4" s="105"/>
      <c r="AN4" s="105"/>
      <c r="AO4" s="105"/>
      <c r="AP4" s="105"/>
      <c r="AQ4" s="105"/>
      <c r="AR4" s="105"/>
      <c r="AS4" s="105"/>
      <c r="AT4" s="105"/>
    </row>
    <row r="5" spans="1:46" ht="15" customHeight="1" x14ac:dyDescent="0.25">
      <c r="A5" s="106">
        <v>0</v>
      </c>
      <c r="B5" s="107">
        <v>0.33333333333333331</v>
      </c>
      <c r="C5" s="108">
        <v>0.35347222222222219</v>
      </c>
      <c r="D5" s="109">
        <f t="shared" ref="D5:D10" si="0">+MINUTE(C5-B5)+(60*HOUR(C5-B5))</f>
        <v>29</v>
      </c>
      <c r="E5" s="110"/>
      <c r="F5" s="111">
        <f>+D5</f>
        <v>29</v>
      </c>
      <c r="G5" s="112">
        <f>+F5</f>
        <v>29</v>
      </c>
      <c r="H5" s="113"/>
      <c r="I5" s="113"/>
      <c r="J5" s="114"/>
      <c r="K5" s="114"/>
      <c r="L5" s="114"/>
      <c r="M5" s="114"/>
      <c r="N5" s="114"/>
      <c r="O5" s="115"/>
      <c r="AK5" s="105"/>
      <c r="AL5" s="105"/>
      <c r="AM5" s="105"/>
      <c r="AN5" s="105"/>
      <c r="AO5" s="105"/>
      <c r="AP5" s="105"/>
      <c r="AQ5" s="105"/>
      <c r="AR5" s="105"/>
      <c r="AS5" s="105"/>
      <c r="AT5" s="105"/>
    </row>
    <row r="6" spans="1:46" ht="14.1" customHeight="1" x14ac:dyDescent="0.25">
      <c r="A6" s="106">
        <v>1</v>
      </c>
      <c r="B6" s="116">
        <v>0.35416666666666669</v>
      </c>
      <c r="C6" s="117">
        <v>0.37847222222222227</v>
      </c>
      <c r="D6" s="118">
        <f t="shared" si="0"/>
        <v>35</v>
      </c>
      <c r="E6" s="119">
        <f>+MINUTE(B7-C6)+(60*HOUR(B7-C6))</f>
        <v>5</v>
      </c>
      <c r="F6" s="30">
        <f>+D6+(E15/8)</f>
        <v>38.75</v>
      </c>
      <c r="G6" s="120"/>
      <c r="H6" s="121">
        <f>+F6</f>
        <v>38.75</v>
      </c>
      <c r="I6" s="121"/>
      <c r="J6" s="121"/>
      <c r="K6" s="121"/>
      <c r="L6" s="121"/>
      <c r="M6" s="121"/>
      <c r="N6" s="121"/>
      <c r="O6" s="122"/>
      <c r="AK6" s="80"/>
      <c r="AL6" s="80"/>
      <c r="AM6" s="80"/>
      <c r="AN6" s="80"/>
    </row>
    <row r="7" spans="1:46" ht="14.1" customHeight="1" x14ac:dyDescent="0.25">
      <c r="A7" s="106">
        <v>2</v>
      </c>
      <c r="B7" s="123">
        <v>0.38194444444444442</v>
      </c>
      <c r="C7" s="124">
        <v>0.41319444444444442</v>
      </c>
      <c r="D7" s="118">
        <f t="shared" si="0"/>
        <v>45</v>
      </c>
      <c r="E7" s="119">
        <f>+MINUTE(B8-C7)+(60*HOUR(B8-C7))</f>
        <v>5</v>
      </c>
      <c r="F7" s="30">
        <f>+D7+(E15/8)</f>
        <v>48.75</v>
      </c>
      <c r="G7" s="120"/>
      <c r="H7" s="125"/>
      <c r="I7" s="125">
        <f>+F7</f>
        <v>48.75</v>
      </c>
      <c r="J7" s="125"/>
      <c r="K7" s="125"/>
      <c r="L7" s="125"/>
      <c r="M7" s="125"/>
      <c r="N7" s="125"/>
      <c r="O7" s="126"/>
    </row>
    <row r="8" spans="1:46" ht="14.1" customHeight="1" x14ac:dyDescent="0.25">
      <c r="A8" s="127">
        <v>3</v>
      </c>
      <c r="B8" s="123">
        <v>0.41666666666666669</v>
      </c>
      <c r="C8" s="124">
        <v>0.44444444444444442</v>
      </c>
      <c r="D8" s="118">
        <f t="shared" si="0"/>
        <v>40</v>
      </c>
      <c r="E8" s="119">
        <f>+MINUTE(B9-C8)+(60*HOUR(B9-C8))</f>
        <v>5</v>
      </c>
      <c r="F8" s="30">
        <f>+D8+(E15/8)</f>
        <v>43.75</v>
      </c>
      <c r="G8" s="120"/>
      <c r="H8" s="55"/>
      <c r="I8" s="55"/>
      <c r="J8" s="55">
        <f>+F8</f>
        <v>43.75</v>
      </c>
      <c r="K8" s="55"/>
      <c r="L8" s="55"/>
      <c r="M8" s="55"/>
      <c r="N8" s="55"/>
      <c r="O8" s="55"/>
      <c r="P8" s="128"/>
    </row>
    <row r="9" spans="1:46" ht="14.1" customHeight="1" x14ac:dyDescent="0.25">
      <c r="A9" s="127">
        <v>4</v>
      </c>
      <c r="B9" s="123">
        <v>0.44791666666666669</v>
      </c>
      <c r="C9" s="124">
        <v>0.47916666666666669</v>
      </c>
      <c r="D9" s="118">
        <f t="shared" si="0"/>
        <v>45</v>
      </c>
      <c r="E9" s="119">
        <f>+MINUTE(B10-C9)+(60*HOUR(B10-C9))</f>
        <v>5</v>
      </c>
      <c r="F9" s="30">
        <f>+D9+(E15/8)</f>
        <v>48.75</v>
      </c>
      <c r="G9" s="120"/>
      <c r="H9" s="55"/>
      <c r="I9" s="55"/>
      <c r="J9" s="55"/>
      <c r="K9" s="55">
        <f>+F9</f>
        <v>48.75</v>
      </c>
      <c r="L9" s="55"/>
      <c r="M9" s="55"/>
      <c r="N9" s="55"/>
      <c r="O9" s="55"/>
      <c r="P9" s="128"/>
    </row>
    <row r="10" spans="1:46" ht="14.1" customHeight="1" x14ac:dyDescent="0.25">
      <c r="A10" s="127">
        <v>5</v>
      </c>
      <c r="B10" s="123">
        <v>0.4826388888888889</v>
      </c>
      <c r="C10" s="124">
        <v>0.51041666666666663</v>
      </c>
      <c r="D10" s="118">
        <f t="shared" si="0"/>
        <v>40</v>
      </c>
      <c r="E10" s="119">
        <f>+MINUTE(B11-C10)+(60*HOUR(B11-C10))</f>
        <v>0</v>
      </c>
      <c r="F10" s="30">
        <f>+D10+(E15/8)</f>
        <v>43.75</v>
      </c>
      <c r="G10" s="120"/>
      <c r="H10" s="55"/>
      <c r="I10" s="55"/>
      <c r="J10" s="55"/>
      <c r="K10" s="55"/>
      <c r="L10" s="55">
        <f>+F10</f>
        <v>43.75</v>
      </c>
      <c r="M10" s="55"/>
      <c r="N10" s="55"/>
      <c r="O10" s="55"/>
      <c r="P10" s="128"/>
    </row>
    <row r="11" spans="1:46" s="128" customFormat="1" ht="14.1" customHeight="1" x14ac:dyDescent="0.25">
      <c r="A11" s="129" t="s">
        <v>6</v>
      </c>
      <c r="B11" s="130">
        <v>0.51041666666666663</v>
      </c>
      <c r="C11" s="131">
        <v>0.53472222222222221</v>
      </c>
      <c r="D11" s="132"/>
      <c r="E11" s="133"/>
      <c r="F11" s="134"/>
      <c r="G11" s="134"/>
      <c r="H11" s="55"/>
      <c r="I11" s="55"/>
      <c r="J11" s="55"/>
      <c r="K11" s="55"/>
      <c r="L11" s="55"/>
      <c r="M11" s="55"/>
      <c r="N11" s="55"/>
      <c r="O11" s="55"/>
      <c r="Q11" s="20"/>
      <c r="R11" s="20"/>
      <c r="S11" s="20"/>
      <c r="T11" s="20"/>
      <c r="U11" s="20"/>
      <c r="V11" s="20"/>
      <c r="W11" s="20"/>
      <c r="X11" s="20"/>
      <c r="Y11" s="20"/>
      <c r="Z11" s="20"/>
      <c r="AA11" s="20"/>
      <c r="AB11" s="20"/>
      <c r="AC11" s="20"/>
      <c r="AD11" s="20"/>
      <c r="AE11" s="20"/>
      <c r="AF11" s="20"/>
      <c r="AG11" s="20"/>
      <c r="AH11" s="20"/>
      <c r="AI11" s="20"/>
      <c r="AJ11" s="20"/>
      <c r="AK11" s="20"/>
      <c r="AL11" s="20"/>
      <c r="AM11" s="20"/>
    </row>
    <row r="12" spans="1:46" s="128" customFormat="1" ht="14.1" customHeight="1" x14ac:dyDescent="0.25">
      <c r="A12" s="127">
        <v>6</v>
      </c>
      <c r="B12" s="123">
        <v>0.53472222222222221</v>
      </c>
      <c r="C12" s="124">
        <v>0.56597222222222221</v>
      </c>
      <c r="D12" s="132">
        <f>+MINUTE(C12-B12)+(60*HOUR(C12-B12))</f>
        <v>45</v>
      </c>
      <c r="E12" s="135">
        <f>+MINUTE(B12-C11)+(60*HOUR(B12-C11))</f>
        <v>0</v>
      </c>
      <c r="F12" s="136">
        <f>+D12+(E15/8)</f>
        <v>48.75</v>
      </c>
      <c r="G12" s="137"/>
      <c r="H12" s="55"/>
      <c r="I12" s="55"/>
      <c r="J12" s="55"/>
      <c r="K12" s="55"/>
      <c r="L12" s="55"/>
      <c r="M12" s="55">
        <f>+F12</f>
        <v>48.75</v>
      </c>
      <c r="N12" s="55"/>
      <c r="O12" s="55"/>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46" s="128" customFormat="1" ht="14.1" customHeight="1" x14ac:dyDescent="0.25">
      <c r="A13" s="127">
        <v>7</v>
      </c>
      <c r="B13" s="123">
        <v>0.56944444444444442</v>
      </c>
      <c r="C13" s="124">
        <v>0.60069444444444442</v>
      </c>
      <c r="D13" s="132">
        <f>+MINUTE(C13-B13)+(60*HOUR(C13-B13))</f>
        <v>45</v>
      </c>
      <c r="E13" s="135">
        <f>+MINUTE(B13-C12)+(60*HOUR(B13-C12))</f>
        <v>5</v>
      </c>
      <c r="F13" s="136">
        <f>+D13+(E15/8)</f>
        <v>48.75</v>
      </c>
      <c r="G13" s="270"/>
      <c r="H13" s="138"/>
      <c r="I13" s="138"/>
      <c r="J13" s="138"/>
      <c r="K13" s="138"/>
      <c r="L13" s="138"/>
      <c r="M13" s="138"/>
      <c r="N13" s="138">
        <f>+F13</f>
        <v>48.75</v>
      </c>
      <c r="O13" s="138"/>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46" s="128" customFormat="1" ht="14.1" customHeight="1" x14ac:dyDescent="0.25">
      <c r="A14" s="127">
        <v>8</v>
      </c>
      <c r="B14" s="139">
        <v>0.60416666666666663</v>
      </c>
      <c r="C14" s="140">
        <v>0.63194444444444442</v>
      </c>
      <c r="D14" s="141">
        <f>+MINUTE(C14-B14)+(60*HOUR(C14-B14))</f>
        <v>40</v>
      </c>
      <c r="E14" s="142">
        <f>+MINUTE(B14-C13)+(60*HOUR(B14-C13))</f>
        <v>5</v>
      </c>
      <c r="F14" s="143">
        <f>+D14+(E15/8)</f>
        <v>43.75</v>
      </c>
      <c r="G14" s="271"/>
      <c r="H14" s="144"/>
      <c r="I14" s="144"/>
      <c r="J14" s="144"/>
      <c r="K14" s="144"/>
      <c r="L14" s="144"/>
      <c r="M14" s="144"/>
      <c r="N14" s="144"/>
      <c r="O14" s="144">
        <f>+F14</f>
        <v>43.75</v>
      </c>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46" ht="14.1" customHeight="1" x14ac:dyDescent="0.25">
      <c r="A15" s="145"/>
      <c r="B15" s="146"/>
      <c r="C15" s="147" t="s">
        <v>17</v>
      </c>
      <c r="D15" s="148">
        <f>SUM(D6:D14)</f>
        <v>335</v>
      </c>
      <c r="E15" s="148">
        <f>SUM(E6:E14)</f>
        <v>30</v>
      </c>
      <c r="F15" s="36">
        <f>SUM(F6:F14)</f>
        <v>365</v>
      </c>
      <c r="G15" s="258">
        <f>+MINUTE(C14-B6)+(60*HOUR(C14-B6))-MINUTE(C11-B11)+(60*HOUR(C11-B11))-F15</f>
        <v>0</v>
      </c>
      <c r="H15" s="268" t="s">
        <v>15</v>
      </c>
      <c r="I15" s="268"/>
      <c r="J15" s="60"/>
      <c r="K15" s="60"/>
      <c r="L15" s="60"/>
      <c r="M15" s="60"/>
      <c r="N15" s="268" t="s">
        <v>15</v>
      </c>
      <c r="O15" s="269">
        <f>SUM(G6:O14)-F15</f>
        <v>0</v>
      </c>
    </row>
    <row r="16" spans="1:46" ht="14.1" customHeight="1" x14ac:dyDescent="0.25">
      <c r="B16" s="149"/>
      <c r="C16" s="149"/>
      <c r="E16" s="18">
        <f>E15/D15</f>
        <v>8.9552238805970144E-2</v>
      </c>
      <c r="F16" s="150" t="s">
        <v>7</v>
      </c>
      <c r="G16" s="150"/>
      <c r="H16" s="150"/>
      <c r="I16" s="150"/>
    </row>
    <row r="17" spans="1:41" ht="14.1" customHeight="1" x14ac:dyDescent="0.25">
      <c r="B17" s="149"/>
      <c r="C17" s="149"/>
    </row>
    <row r="18" spans="1:41" x14ac:dyDescent="0.25">
      <c r="A18" s="95" t="s">
        <v>8</v>
      </c>
      <c r="B18" s="97"/>
      <c r="C18" s="97"/>
      <c r="D18" s="98"/>
      <c r="E18" s="97"/>
      <c r="F18" s="99"/>
      <c r="G18" s="306" t="s">
        <v>1</v>
      </c>
      <c r="H18" s="307"/>
      <c r="I18" s="307"/>
      <c r="J18" s="307"/>
      <c r="K18" s="307"/>
      <c r="L18" s="307"/>
      <c r="M18" s="307"/>
      <c r="N18" s="307"/>
      <c r="O18" s="308"/>
    </row>
    <row r="19" spans="1:41" ht="30" customHeight="1" x14ac:dyDescent="0.25">
      <c r="A19" s="97"/>
      <c r="B19" s="100" t="s">
        <v>2</v>
      </c>
      <c r="C19" s="101" t="s">
        <v>3</v>
      </c>
      <c r="D19" s="102" t="s">
        <v>16</v>
      </c>
      <c r="E19" s="100" t="s">
        <v>4</v>
      </c>
      <c r="F19" s="102" t="s">
        <v>5</v>
      </c>
      <c r="G19" s="102">
        <v>0</v>
      </c>
      <c r="H19" s="103">
        <v>1</v>
      </c>
      <c r="I19" s="103">
        <v>2</v>
      </c>
      <c r="J19" s="104">
        <v>3</v>
      </c>
      <c r="K19" s="104">
        <v>4</v>
      </c>
      <c r="L19" s="104">
        <v>5</v>
      </c>
      <c r="M19" s="104">
        <v>6</v>
      </c>
      <c r="N19" s="104">
        <v>7</v>
      </c>
      <c r="O19" s="104">
        <v>8</v>
      </c>
    </row>
    <row r="20" spans="1:41" ht="14.1" customHeight="1" x14ac:dyDescent="0.25">
      <c r="A20" s="106">
        <v>0</v>
      </c>
      <c r="B20" s="107">
        <v>0.33333333333333331</v>
      </c>
      <c r="C20" s="108">
        <v>0.35347222222222219</v>
      </c>
      <c r="D20" s="109">
        <f t="shared" ref="D20:D25" si="1">+MINUTE(C20-B20)+(60*HOUR(C20-B20))</f>
        <v>29</v>
      </c>
      <c r="E20" s="110"/>
      <c r="F20" s="111">
        <f>+D20</f>
        <v>29</v>
      </c>
      <c r="G20" s="112">
        <f>+F20</f>
        <v>29</v>
      </c>
      <c r="H20" s="113"/>
      <c r="I20" s="113"/>
      <c r="J20" s="114"/>
      <c r="K20" s="114"/>
      <c r="L20" s="114"/>
      <c r="M20" s="114"/>
      <c r="N20" s="114"/>
      <c r="O20" s="115"/>
    </row>
    <row r="21" spans="1:41" ht="14.1" customHeight="1" x14ac:dyDescent="0.25">
      <c r="A21" s="106">
        <v>1</v>
      </c>
      <c r="B21" s="116">
        <v>0.35416666666666669</v>
      </c>
      <c r="C21" s="117">
        <v>0.37847222222222227</v>
      </c>
      <c r="D21" s="118">
        <f t="shared" si="1"/>
        <v>35</v>
      </c>
      <c r="E21" s="119">
        <f>+MINUTE(B22-C21)+(60*HOUR(B22-C21))</f>
        <v>5</v>
      </c>
      <c r="F21" s="30">
        <f>+D21+(E30/8)</f>
        <v>38.75</v>
      </c>
      <c r="G21" s="120"/>
      <c r="H21" s="121">
        <f>+F21</f>
        <v>38.75</v>
      </c>
      <c r="I21" s="121"/>
      <c r="J21" s="121"/>
      <c r="K21" s="121"/>
      <c r="L21" s="121"/>
      <c r="M21" s="121"/>
      <c r="N21" s="121"/>
      <c r="O21" s="122"/>
      <c r="AK21" s="151"/>
      <c r="AL21" s="151"/>
      <c r="AM21" s="151"/>
      <c r="AN21" s="151"/>
      <c r="AO21" s="151"/>
    </row>
    <row r="22" spans="1:41" ht="14.1" customHeight="1" x14ac:dyDescent="0.25">
      <c r="A22" s="106">
        <v>2</v>
      </c>
      <c r="B22" s="123">
        <v>0.38194444444444442</v>
      </c>
      <c r="C22" s="124">
        <v>0.41319444444444442</v>
      </c>
      <c r="D22" s="118">
        <f t="shared" si="1"/>
        <v>45</v>
      </c>
      <c r="E22" s="119">
        <f>+MINUTE(B23-C22)+(60*HOUR(B23-C22))</f>
        <v>5</v>
      </c>
      <c r="F22" s="30">
        <f>+D22+(E30/8)</f>
        <v>48.75</v>
      </c>
      <c r="G22" s="120"/>
      <c r="H22" s="125"/>
      <c r="I22" s="125">
        <f>+F22</f>
        <v>48.75</v>
      </c>
      <c r="J22" s="125"/>
      <c r="K22" s="125"/>
      <c r="L22" s="125"/>
      <c r="M22" s="125"/>
      <c r="N22" s="125"/>
      <c r="O22" s="126"/>
      <c r="P22" s="128"/>
      <c r="AK22" s="151"/>
      <c r="AL22" s="151"/>
      <c r="AM22" s="151"/>
      <c r="AN22" s="151"/>
      <c r="AO22" s="151"/>
    </row>
    <row r="23" spans="1:41" ht="14.1" customHeight="1" x14ac:dyDescent="0.25">
      <c r="A23" s="127">
        <v>3</v>
      </c>
      <c r="B23" s="123">
        <v>0.41666666666666669</v>
      </c>
      <c r="C23" s="124">
        <v>0.44444444444444442</v>
      </c>
      <c r="D23" s="118">
        <f t="shared" si="1"/>
        <v>40</v>
      </c>
      <c r="E23" s="119">
        <f>+MINUTE(B24-C23)+(60*HOUR(B24-C23))</f>
        <v>5</v>
      </c>
      <c r="F23" s="30">
        <f>+D23+(E30/8)</f>
        <v>43.75</v>
      </c>
      <c r="G23" s="120"/>
      <c r="H23" s="55"/>
      <c r="I23" s="55"/>
      <c r="J23" s="55">
        <f>+F23</f>
        <v>43.75</v>
      </c>
      <c r="K23" s="55"/>
      <c r="L23" s="55"/>
      <c r="M23" s="55"/>
      <c r="N23" s="55"/>
      <c r="O23" s="55"/>
      <c r="P23" s="128"/>
      <c r="AK23" s="151"/>
      <c r="AL23" s="151"/>
      <c r="AM23" s="151"/>
      <c r="AN23" s="151"/>
      <c r="AO23" s="151"/>
    </row>
    <row r="24" spans="1:41" ht="14.1" customHeight="1" x14ac:dyDescent="0.25">
      <c r="A24" s="127">
        <v>4</v>
      </c>
      <c r="B24" s="123">
        <v>0.44791666666666669</v>
      </c>
      <c r="C24" s="124">
        <v>0.47916666666666669</v>
      </c>
      <c r="D24" s="118">
        <f t="shared" si="1"/>
        <v>45</v>
      </c>
      <c r="E24" s="119">
        <f>+MINUTE(B25-C24)+(60*HOUR(B25-C24))</f>
        <v>5</v>
      </c>
      <c r="F24" s="30">
        <f>+D24+(E30/8)</f>
        <v>48.75</v>
      </c>
      <c r="G24" s="120"/>
      <c r="H24" s="55"/>
      <c r="I24" s="55"/>
      <c r="J24" s="55"/>
      <c r="K24" s="55">
        <f>+F24</f>
        <v>48.75</v>
      </c>
      <c r="L24" s="55"/>
      <c r="M24" s="55"/>
      <c r="N24" s="55"/>
      <c r="O24" s="55"/>
      <c r="P24" s="128"/>
      <c r="AK24" s="151"/>
      <c r="AL24" s="151"/>
      <c r="AM24" s="151"/>
      <c r="AN24" s="151"/>
      <c r="AO24" s="151"/>
    </row>
    <row r="25" spans="1:41" ht="14.1" customHeight="1" x14ac:dyDescent="0.25">
      <c r="A25" s="127">
        <v>5</v>
      </c>
      <c r="B25" s="123">
        <v>0.4826388888888889</v>
      </c>
      <c r="C25" s="124">
        <v>0.51041666666666663</v>
      </c>
      <c r="D25" s="118">
        <f t="shared" si="1"/>
        <v>40</v>
      </c>
      <c r="E25" s="119">
        <f>+MINUTE(B26-C25)+(60*HOUR(B26-C25))</f>
        <v>0</v>
      </c>
      <c r="F25" s="30">
        <f>+D25+(E30/8)</f>
        <v>43.75</v>
      </c>
      <c r="G25" s="120"/>
      <c r="H25" s="55"/>
      <c r="I25" s="55"/>
      <c r="J25" s="55"/>
      <c r="K25" s="55"/>
      <c r="L25" s="55">
        <f>+F25</f>
        <v>43.75</v>
      </c>
      <c r="M25" s="55"/>
      <c r="N25" s="55"/>
      <c r="O25" s="55"/>
      <c r="P25" s="128"/>
      <c r="AK25" s="151"/>
      <c r="AL25" s="151"/>
      <c r="AM25" s="151"/>
      <c r="AN25" s="151"/>
      <c r="AO25" s="151"/>
    </row>
    <row r="26" spans="1:41" ht="14.1" customHeight="1" x14ac:dyDescent="0.25">
      <c r="A26" s="129" t="s">
        <v>6</v>
      </c>
      <c r="B26" s="130">
        <v>0.51041666666666663</v>
      </c>
      <c r="C26" s="131">
        <v>0.53472222222222221</v>
      </c>
      <c r="D26" s="132"/>
      <c r="E26" s="133"/>
      <c r="F26" s="134"/>
      <c r="G26" s="134"/>
      <c r="H26" s="55"/>
      <c r="I26" s="55"/>
      <c r="J26" s="55"/>
      <c r="K26" s="55"/>
      <c r="L26" s="55"/>
      <c r="M26" s="55"/>
      <c r="N26" s="55"/>
      <c r="O26" s="55"/>
    </row>
    <row r="27" spans="1:41" ht="14.1" customHeight="1" x14ac:dyDescent="0.25">
      <c r="A27" s="127">
        <v>6</v>
      </c>
      <c r="B27" s="123">
        <v>0.53472222222222221</v>
      </c>
      <c r="C27" s="124">
        <v>0.56597222222222221</v>
      </c>
      <c r="D27" s="132">
        <f>+MINUTE(C27-B27)+(60*HOUR(C27-B27))</f>
        <v>45</v>
      </c>
      <c r="E27" s="135">
        <f>+MINUTE(B27-C26)+(60*HOUR(B27-C26))</f>
        <v>0</v>
      </c>
      <c r="F27" s="136">
        <f>+D27+(E30/8)</f>
        <v>48.75</v>
      </c>
      <c r="G27" s="137"/>
      <c r="H27" s="55"/>
      <c r="I27" s="55"/>
      <c r="J27" s="55"/>
      <c r="K27" s="55"/>
      <c r="L27" s="55"/>
      <c r="M27" s="55">
        <f>+F27</f>
        <v>48.75</v>
      </c>
      <c r="N27" s="55"/>
      <c r="O27" s="55"/>
    </row>
    <row r="28" spans="1:41" ht="14.1" customHeight="1" x14ac:dyDescent="0.25">
      <c r="A28" s="127">
        <v>7</v>
      </c>
      <c r="B28" s="123">
        <v>0.56944444444444442</v>
      </c>
      <c r="C28" s="124">
        <v>0.60069444444444442</v>
      </c>
      <c r="D28" s="132">
        <f>+MINUTE(C28-B28)+(60*HOUR(C28-B28))</f>
        <v>45</v>
      </c>
      <c r="E28" s="135">
        <f>+MINUTE(B28-C27)+(60*HOUR(B28-C27))</f>
        <v>5</v>
      </c>
      <c r="F28" s="136">
        <f>+D28+(E30/8)</f>
        <v>48.75</v>
      </c>
      <c r="G28" s="270"/>
      <c r="H28" s="138"/>
      <c r="I28" s="138"/>
      <c r="J28" s="138"/>
      <c r="K28" s="138"/>
      <c r="L28" s="138"/>
      <c r="M28" s="138"/>
      <c r="N28" s="138">
        <f>+F28</f>
        <v>48.75</v>
      </c>
      <c r="O28" s="138"/>
    </row>
    <row r="29" spans="1:41" ht="14.1" customHeight="1" x14ac:dyDescent="0.25">
      <c r="A29" s="127">
        <v>8</v>
      </c>
      <c r="B29" s="139">
        <v>0.60416666666666663</v>
      </c>
      <c r="C29" s="140">
        <v>0.63194444444444442</v>
      </c>
      <c r="D29" s="141">
        <f>+MINUTE(C29-B29)+(60*HOUR(C29-B29))</f>
        <v>40</v>
      </c>
      <c r="E29" s="142">
        <f>+MINUTE(B29-C28)+(60*HOUR(B29-C28))</f>
        <v>5</v>
      </c>
      <c r="F29" s="143">
        <f>+D29+(E30/8)</f>
        <v>43.75</v>
      </c>
      <c r="G29" s="271"/>
      <c r="H29" s="144"/>
      <c r="I29" s="144"/>
      <c r="J29" s="144"/>
      <c r="K29" s="144"/>
      <c r="L29" s="144"/>
      <c r="M29" s="144"/>
      <c r="N29" s="144"/>
      <c r="O29" s="144">
        <f>+F29</f>
        <v>43.75</v>
      </c>
    </row>
    <row r="30" spans="1:41" ht="14.1" customHeight="1" x14ac:dyDescent="0.25">
      <c r="A30" s="145"/>
      <c r="B30" s="146"/>
      <c r="C30" s="147" t="s">
        <v>17</v>
      </c>
      <c r="D30" s="148">
        <f>SUM(D21:D29)</f>
        <v>335</v>
      </c>
      <c r="E30" s="148">
        <f>SUM(E21:E29)</f>
        <v>30</v>
      </c>
      <c r="F30" s="36">
        <f>SUM(F21:F29)</f>
        <v>365</v>
      </c>
      <c r="G30" s="258">
        <f>+MINUTE(C29-B21)+(60*HOUR(C29-B21))-MINUTE(C26-B26)+(60*HOUR(C26-B26))-F30</f>
        <v>0</v>
      </c>
      <c r="H30" s="268" t="s">
        <v>15</v>
      </c>
      <c r="I30" s="268"/>
      <c r="J30" s="60"/>
      <c r="K30" s="60"/>
      <c r="L30" s="60"/>
      <c r="M30" s="60"/>
      <c r="N30" s="268" t="s">
        <v>15</v>
      </c>
      <c r="O30" s="269">
        <f>SUM(G21:O29)-F30</f>
        <v>0</v>
      </c>
    </row>
    <row r="31" spans="1:41" ht="14.1" customHeight="1" x14ac:dyDescent="0.25">
      <c r="B31" s="149"/>
      <c r="C31" s="149"/>
      <c r="E31" s="18">
        <f>E30/D30</f>
        <v>8.9552238805970144E-2</v>
      </c>
      <c r="F31" s="150" t="s">
        <v>7</v>
      </c>
      <c r="G31" s="150"/>
      <c r="H31" s="150"/>
      <c r="I31" s="150"/>
    </row>
    <row r="32" spans="1:41" x14ac:dyDescent="0.25">
      <c r="B32" s="149"/>
      <c r="C32" s="149"/>
      <c r="E32" s="18"/>
      <c r="F32" s="150"/>
      <c r="G32" s="150"/>
      <c r="H32" s="150"/>
      <c r="I32" s="150"/>
    </row>
    <row r="33" spans="1:42" x14ac:dyDescent="0.25">
      <c r="A33" s="95" t="s">
        <v>9</v>
      </c>
      <c r="B33" s="97"/>
      <c r="C33" s="97"/>
      <c r="D33" s="98"/>
      <c r="E33" s="9"/>
      <c r="F33" s="10"/>
      <c r="G33" s="306" t="s">
        <v>1</v>
      </c>
      <c r="H33" s="307"/>
      <c r="I33" s="307"/>
      <c r="J33" s="307"/>
      <c r="K33" s="307"/>
      <c r="L33" s="307"/>
      <c r="M33" s="307"/>
      <c r="N33" s="307"/>
      <c r="O33" s="308"/>
    </row>
    <row r="34" spans="1:42" ht="30" customHeight="1" x14ac:dyDescent="0.25">
      <c r="A34" s="97"/>
      <c r="B34" s="100" t="s">
        <v>2</v>
      </c>
      <c r="C34" s="101" t="s">
        <v>3</v>
      </c>
      <c r="D34" s="102" t="s">
        <v>16</v>
      </c>
      <c r="E34" s="100" t="s">
        <v>4</v>
      </c>
      <c r="F34" s="102" t="s">
        <v>5</v>
      </c>
      <c r="G34" s="102">
        <v>0</v>
      </c>
      <c r="H34" s="103">
        <v>1</v>
      </c>
      <c r="I34" s="103">
        <v>2</v>
      </c>
      <c r="J34" s="104">
        <v>3</v>
      </c>
      <c r="K34" s="104">
        <v>4</v>
      </c>
      <c r="L34" s="104">
        <v>5</v>
      </c>
      <c r="M34" s="104">
        <v>6</v>
      </c>
      <c r="N34" s="104">
        <v>7</v>
      </c>
      <c r="O34" s="104">
        <v>8</v>
      </c>
    </row>
    <row r="35" spans="1:42" x14ac:dyDescent="0.25">
      <c r="A35" s="106">
        <v>0</v>
      </c>
      <c r="B35" s="107">
        <v>0.33333333333333331</v>
      </c>
      <c r="C35" s="108">
        <v>0.35347222222222219</v>
      </c>
      <c r="D35" s="109">
        <f t="shared" ref="D35:D40" si="2">+MINUTE(C35-B35)+(60*HOUR(C35-B35))</f>
        <v>29</v>
      </c>
      <c r="E35" s="110"/>
      <c r="F35" s="111">
        <f>+D35</f>
        <v>29</v>
      </c>
      <c r="G35" s="112">
        <f>+F35</f>
        <v>29</v>
      </c>
      <c r="H35" s="113"/>
      <c r="I35" s="113"/>
      <c r="J35" s="114"/>
      <c r="K35" s="114"/>
      <c r="L35" s="114"/>
      <c r="M35" s="114"/>
      <c r="N35" s="114"/>
      <c r="O35" s="115"/>
      <c r="AK35" s="60"/>
      <c r="AL35" s="60"/>
      <c r="AM35" s="60"/>
      <c r="AN35" s="60"/>
      <c r="AO35" s="60"/>
      <c r="AP35" s="60"/>
    </row>
    <row r="36" spans="1:42" ht="14.1" customHeight="1" x14ac:dyDescent="0.25">
      <c r="A36" s="106">
        <v>1</v>
      </c>
      <c r="B36" s="116">
        <v>0.35416666666666669</v>
      </c>
      <c r="C36" s="117">
        <v>0.37847222222222227</v>
      </c>
      <c r="D36" s="118">
        <f t="shared" si="2"/>
        <v>35</v>
      </c>
      <c r="E36" s="119">
        <f>+MINUTE(B37-C36)+(60*HOUR(B37-C36))</f>
        <v>5</v>
      </c>
      <c r="F36" s="30">
        <f>+D36+(E45/8)</f>
        <v>38.75</v>
      </c>
      <c r="G36" s="120"/>
      <c r="H36" s="121">
        <f>+F36</f>
        <v>38.75</v>
      </c>
      <c r="I36" s="121"/>
      <c r="J36" s="121"/>
      <c r="K36" s="121"/>
      <c r="L36" s="121"/>
      <c r="M36" s="121"/>
      <c r="N36" s="121"/>
      <c r="O36" s="122"/>
      <c r="AK36" s="60"/>
      <c r="AL36" s="60"/>
      <c r="AM36" s="60"/>
      <c r="AN36" s="60"/>
      <c r="AO36" s="60"/>
      <c r="AP36" s="60"/>
    </row>
    <row r="37" spans="1:42" ht="14.1" customHeight="1" x14ac:dyDescent="0.25">
      <c r="A37" s="106">
        <v>2</v>
      </c>
      <c r="B37" s="123">
        <v>0.38194444444444442</v>
      </c>
      <c r="C37" s="124">
        <v>0.41319444444444442</v>
      </c>
      <c r="D37" s="118">
        <f t="shared" si="2"/>
        <v>45</v>
      </c>
      <c r="E37" s="119">
        <f>+MINUTE(B38-C37)+(60*HOUR(B38-C37))</f>
        <v>5</v>
      </c>
      <c r="F37" s="30">
        <f>+D37+(E45/8)</f>
        <v>48.75</v>
      </c>
      <c r="G37" s="120"/>
      <c r="H37" s="125"/>
      <c r="I37" s="125">
        <f>+F37</f>
        <v>48.75</v>
      </c>
      <c r="J37" s="125"/>
      <c r="K37" s="125"/>
      <c r="L37" s="125"/>
      <c r="M37" s="125"/>
      <c r="N37" s="125"/>
      <c r="O37" s="126"/>
      <c r="AK37" s="60"/>
      <c r="AL37" s="60"/>
      <c r="AM37" s="60"/>
      <c r="AN37" s="60"/>
      <c r="AO37" s="60"/>
      <c r="AP37" s="60"/>
    </row>
    <row r="38" spans="1:42" ht="14.1" customHeight="1" x14ac:dyDescent="0.25">
      <c r="A38" s="127">
        <v>3</v>
      </c>
      <c r="B38" s="123">
        <v>0.41666666666666669</v>
      </c>
      <c r="C38" s="124">
        <v>0.44444444444444442</v>
      </c>
      <c r="D38" s="118">
        <f t="shared" si="2"/>
        <v>40</v>
      </c>
      <c r="E38" s="119">
        <f>+MINUTE(B39-C38)+(60*HOUR(B39-C38))</f>
        <v>5</v>
      </c>
      <c r="F38" s="30">
        <f>+D38+(E45/8)</f>
        <v>43.75</v>
      </c>
      <c r="G38" s="120"/>
      <c r="H38" s="55"/>
      <c r="I38" s="55"/>
      <c r="J38" s="55">
        <f>+F38</f>
        <v>43.75</v>
      </c>
      <c r="K38" s="55"/>
      <c r="L38" s="55"/>
      <c r="M38" s="55"/>
      <c r="N38" s="55"/>
      <c r="O38" s="55"/>
      <c r="AK38" s="60"/>
      <c r="AL38" s="60"/>
      <c r="AM38" s="60"/>
      <c r="AN38" s="60"/>
      <c r="AO38" s="60"/>
      <c r="AP38" s="60"/>
    </row>
    <row r="39" spans="1:42" ht="14.1" customHeight="1" x14ac:dyDescent="0.25">
      <c r="A39" s="127">
        <v>4</v>
      </c>
      <c r="B39" s="123">
        <v>0.44791666666666669</v>
      </c>
      <c r="C39" s="124">
        <v>0.47916666666666669</v>
      </c>
      <c r="D39" s="118">
        <f t="shared" si="2"/>
        <v>45</v>
      </c>
      <c r="E39" s="119">
        <f>+MINUTE(B40-C39)+(60*HOUR(B40-C39))</f>
        <v>5</v>
      </c>
      <c r="F39" s="30">
        <f>+D39+(E45/8)</f>
        <v>48.75</v>
      </c>
      <c r="G39" s="120"/>
      <c r="H39" s="55"/>
      <c r="I39" s="55"/>
      <c r="J39" s="55"/>
      <c r="K39" s="55">
        <f>+F39</f>
        <v>48.75</v>
      </c>
      <c r="L39" s="55"/>
      <c r="M39" s="55"/>
      <c r="N39" s="55"/>
      <c r="O39" s="55"/>
      <c r="AK39" s="60"/>
      <c r="AL39" s="60"/>
      <c r="AM39" s="60"/>
      <c r="AN39" s="60"/>
      <c r="AO39" s="60"/>
      <c r="AP39" s="60"/>
    </row>
    <row r="40" spans="1:42" ht="14.1" customHeight="1" x14ac:dyDescent="0.25">
      <c r="A40" s="127">
        <v>5</v>
      </c>
      <c r="B40" s="123">
        <v>0.4826388888888889</v>
      </c>
      <c r="C40" s="124">
        <v>0.51041666666666663</v>
      </c>
      <c r="D40" s="118">
        <f t="shared" si="2"/>
        <v>40</v>
      </c>
      <c r="E40" s="119">
        <f>+MINUTE(B41-C40)+(60*HOUR(B41-C40))</f>
        <v>0</v>
      </c>
      <c r="F40" s="30">
        <f>+D40+(E45/8)</f>
        <v>43.75</v>
      </c>
      <c r="G40" s="120"/>
      <c r="H40" s="55"/>
      <c r="I40" s="55"/>
      <c r="J40" s="55"/>
      <c r="K40" s="55"/>
      <c r="L40" s="55">
        <f>+F40</f>
        <v>43.75</v>
      </c>
      <c r="M40" s="55"/>
      <c r="N40" s="55"/>
      <c r="O40" s="55"/>
      <c r="AK40" s="60"/>
      <c r="AL40" s="60"/>
      <c r="AM40" s="60"/>
      <c r="AN40" s="60"/>
      <c r="AO40" s="60"/>
      <c r="AP40" s="60"/>
    </row>
    <row r="41" spans="1:42" ht="14.1" customHeight="1" x14ac:dyDescent="0.25">
      <c r="A41" s="129" t="s">
        <v>6</v>
      </c>
      <c r="B41" s="130">
        <v>0.51041666666666663</v>
      </c>
      <c r="C41" s="131">
        <v>0.53472222222222221</v>
      </c>
      <c r="D41" s="132"/>
      <c r="E41" s="133"/>
      <c r="F41" s="134"/>
      <c r="G41" s="134"/>
      <c r="H41" s="55"/>
      <c r="I41" s="55"/>
      <c r="J41" s="55"/>
      <c r="K41" s="55"/>
      <c r="L41" s="55"/>
      <c r="M41" s="55"/>
      <c r="N41" s="55"/>
      <c r="O41" s="55"/>
    </row>
    <row r="42" spans="1:42" ht="14.1" customHeight="1" x14ac:dyDescent="0.25">
      <c r="A42" s="127">
        <v>6</v>
      </c>
      <c r="B42" s="123">
        <v>0.53472222222222221</v>
      </c>
      <c r="C42" s="124">
        <v>0.56597222222222221</v>
      </c>
      <c r="D42" s="132">
        <f>+MINUTE(C42-B42)+(60*HOUR(C42-B42))</f>
        <v>45</v>
      </c>
      <c r="E42" s="135">
        <f>+MINUTE(B42-C41)+(60*HOUR(B42-C41))</f>
        <v>0</v>
      </c>
      <c r="F42" s="136">
        <f>+D42+(E45/8)</f>
        <v>48.75</v>
      </c>
      <c r="G42" s="137"/>
      <c r="H42" s="55"/>
      <c r="I42" s="55"/>
      <c r="J42" s="55"/>
      <c r="K42" s="55"/>
      <c r="L42" s="55"/>
      <c r="M42" s="55">
        <f>+F42</f>
        <v>48.75</v>
      </c>
      <c r="N42" s="55"/>
      <c r="O42" s="55"/>
    </row>
    <row r="43" spans="1:42" ht="14.1" customHeight="1" x14ac:dyDescent="0.25">
      <c r="A43" s="127">
        <v>7</v>
      </c>
      <c r="B43" s="123">
        <v>0.56944444444444442</v>
      </c>
      <c r="C43" s="124">
        <v>0.60069444444444442</v>
      </c>
      <c r="D43" s="132">
        <f>+MINUTE(C43-B43)+(60*HOUR(C43-B43))</f>
        <v>45</v>
      </c>
      <c r="E43" s="135">
        <f>+MINUTE(B43-C42)+(60*HOUR(B43-C42))</f>
        <v>5</v>
      </c>
      <c r="F43" s="136">
        <f>+D43+(E45/8)</f>
        <v>48.75</v>
      </c>
      <c r="G43" s="270"/>
      <c r="H43" s="138"/>
      <c r="I43" s="138"/>
      <c r="J43" s="138"/>
      <c r="K43" s="138"/>
      <c r="L43" s="138"/>
      <c r="M43" s="138"/>
      <c r="N43" s="138">
        <f>+F43</f>
        <v>48.75</v>
      </c>
      <c r="O43" s="138"/>
    </row>
    <row r="44" spans="1:42" ht="14.1" customHeight="1" x14ac:dyDescent="0.25">
      <c r="A44" s="127">
        <v>8</v>
      </c>
      <c r="B44" s="139">
        <v>0.60416666666666663</v>
      </c>
      <c r="C44" s="140">
        <v>0.63194444444444442</v>
      </c>
      <c r="D44" s="141">
        <f>+MINUTE(C44-B44)+(60*HOUR(C44-B44))</f>
        <v>40</v>
      </c>
      <c r="E44" s="142">
        <f>+MINUTE(B44-C43)+(60*HOUR(B44-C43))</f>
        <v>5</v>
      </c>
      <c r="F44" s="143">
        <f>+D44+(E45/8)</f>
        <v>43.75</v>
      </c>
      <c r="G44" s="271"/>
      <c r="H44" s="144"/>
      <c r="I44" s="144"/>
      <c r="J44" s="144"/>
      <c r="K44" s="144"/>
      <c r="L44" s="144"/>
      <c r="M44" s="144"/>
      <c r="N44" s="144"/>
      <c r="O44" s="144">
        <f>+F44</f>
        <v>43.75</v>
      </c>
    </row>
    <row r="45" spans="1:42" ht="14.1" customHeight="1" x14ac:dyDescent="0.25">
      <c r="A45" s="145"/>
      <c r="B45" s="146"/>
      <c r="C45" s="147" t="s">
        <v>17</v>
      </c>
      <c r="D45" s="148">
        <f>SUM(D36:D44)</f>
        <v>335</v>
      </c>
      <c r="E45" s="148">
        <f>SUM(E36:E44)</f>
        <v>30</v>
      </c>
      <c r="F45" s="36">
        <f>SUM(F36:F44)</f>
        <v>365</v>
      </c>
      <c r="G45" s="258">
        <f>+MINUTE(C44-B36)+(60*HOUR(C44-B36))-MINUTE(C41-B41)+(60*HOUR(C41-B41))-F45</f>
        <v>0</v>
      </c>
      <c r="H45" s="268" t="s">
        <v>15</v>
      </c>
      <c r="I45" s="268"/>
      <c r="J45" s="60"/>
      <c r="K45" s="60"/>
      <c r="L45" s="60"/>
      <c r="M45" s="60"/>
      <c r="N45" s="268" t="s">
        <v>15</v>
      </c>
      <c r="O45" s="269">
        <f>SUM(G36:O44)-F45</f>
        <v>0</v>
      </c>
    </row>
    <row r="46" spans="1:42" ht="14.1" customHeight="1" x14ac:dyDescent="0.25">
      <c r="B46" s="149"/>
      <c r="C46" s="149"/>
      <c r="E46" s="18">
        <f>E45/D45</f>
        <v>8.9552238805970144E-2</v>
      </c>
      <c r="F46" s="150" t="s">
        <v>7</v>
      </c>
      <c r="G46" s="150"/>
      <c r="H46" s="150"/>
      <c r="I46" s="150"/>
    </row>
    <row r="47" spans="1:42" x14ac:dyDescent="0.25">
      <c r="B47" s="149"/>
      <c r="C47" s="149"/>
      <c r="F47" s="20"/>
      <c r="G47" s="20"/>
      <c r="H47" s="20"/>
      <c r="I47" s="20"/>
    </row>
    <row r="48" spans="1:42" x14ac:dyDescent="0.25">
      <c r="A48" s="95" t="s">
        <v>10</v>
      </c>
      <c r="B48" s="97"/>
      <c r="C48" s="97"/>
      <c r="D48" s="98"/>
      <c r="E48" s="97"/>
      <c r="F48" s="99"/>
      <c r="G48" s="306" t="s">
        <v>1</v>
      </c>
      <c r="H48" s="307"/>
      <c r="I48" s="307"/>
      <c r="J48" s="307"/>
      <c r="K48" s="307"/>
      <c r="L48" s="307"/>
      <c r="M48" s="307"/>
      <c r="N48" s="307"/>
      <c r="O48" s="308"/>
    </row>
    <row r="49" spans="1:16" ht="30" customHeight="1" x14ac:dyDescent="0.25">
      <c r="A49" s="97"/>
      <c r="B49" s="100" t="s">
        <v>2</v>
      </c>
      <c r="C49" s="101" t="s">
        <v>3</v>
      </c>
      <c r="D49" s="102" t="s">
        <v>16</v>
      </c>
      <c r="E49" s="100" t="s">
        <v>4</v>
      </c>
      <c r="F49" s="102" t="s">
        <v>5</v>
      </c>
      <c r="G49" s="102">
        <v>0</v>
      </c>
      <c r="H49" s="103">
        <v>1</v>
      </c>
      <c r="I49" s="103">
        <v>2</v>
      </c>
      <c r="J49" s="104">
        <v>3</v>
      </c>
      <c r="K49" s="104">
        <v>4</v>
      </c>
      <c r="L49" s="104">
        <v>5</v>
      </c>
      <c r="M49" s="104">
        <v>6</v>
      </c>
      <c r="N49" s="104">
        <v>7</v>
      </c>
      <c r="O49" s="104">
        <v>8</v>
      </c>
    </row>
    <row r="50" spans="1:16" x14ac:dyDescent="0.25">
      <c r="A50" s="106">
        <v>0</v>
      </c>
      <c r="B50" s="107">
        <v>0.33333333333333331</v>
      </c>
      <c r="C50" s="108">
        <v>0.35347222222222219</v>
      </c>
      <c r="D50" s="109">
        <f t="shared" ref="D50:D55" si="3">+MINUTE(C50-B50)+(60*HOUR(C50-B50))</f>
        <v>29</v>
      </c>
      <c r="E50" s="110"/>
      <c r="F50" s="111">
        <f>+D50</f>
        <v>29</v>
      </c>
      <c r="G50" s="112">
        <f>+F50</f>
        <v>29</v>
      </c>
      <c r="H50" s="113"/>
      <c r="I50" s="113"/>
      <c r="J50" s="114"/>
      <c r="K50" s="114"/>
      <c r="L50" s="114"/>
      <c r="M50" s="114"/>
      <c r="N50" s="114"/>
      <c r="O50" s="115"/>
    </row>
    <row r="51" spans="1:16" x14ac:dyDescent="0.25">
      <c r="A51" s="106">
        <v>1</v>
      </c>
      <c r="B51" s="116">
        <v>0.35416666666666669</v>
      </c>
      <c r="C51" s="117">
        <v>0.37847222222222227</v>
      </c>
      <c r="D51" s="118">
        <f t="shared" si="3"/>
        <v>35</v>
      </c>
      <c r="E51" s="119">
        <f>+MINUTE(B52-C51)+(60*HOUR(B52-C51))</f>
        <v>5</v>
      </c>
      <c r="F51" s="30">
        <f>+D51+(E60/8)</f>
        <v>38.75</v>
      </c>
      <c r="G51" s="120"/>
      <c r="H51" s="121">
        <f>+F51</f>
        <v>38.75</v>
      </c>
      <c r="I51" s="121"/>
      <c r="J51" s="121"/>
      <c r="K51" s="121"/>
      <c r="L51" s="121"/>
      <c r="M51" s="121"/>
      <c r="N51" s="121"/>
      <c r="O51" s="122"/>
    </row>
    <row r="52" spans="1:16" x14ac:dyDescent="0.25">
      <c r="A52" s="106">
        <v>2</v>
      </c>
      <c r="B52" s="123">
        <v>0.38194444444444442</v>
      </c>
      <c r="C52" s="124">
        <v>0.41319444444444442</v>
      </c>
      <c r="D52" s="118">
        <f t="shared" si="3"/>
        <v>45</v>
      </c>
      <c r="E52" s="119">
        <f>+MINUTE(B53-C52)+(60*HOUR(B53-C52))</f>
        <v>5</v>
      </c>
      <c r="F52" s="30">
        <f>+D52+(E60/8)</f>
        <v>48.75</v>
      </c>
      <c r="G52" s="120"/>
      <c r="H52" s="125"/>
      <c r="I52" s="125">
        <f>+F52</f>
        <v>48.75</v>
      </c>
      <c r="J52" s="125"/>
      <c r="K52" s="125"/>
      <c r="L52" s="125"/>
      <c r="M52" s="125"/>
      <c r="N52" s="125"/>
      <c r="O52" s="126"/>
      <c r="P52" s="128"/>
    </row>
    <row r="53" spans="1:16" x14ac:dyDescent="0.25">
      <c r="A53" s="127">
        <v>3</v>
      </c>
      <c r="B53" s="123">
        <v>0.41666666666666669</v>
      </c>
      <c r="C53" s="124">
        <v>0.44444444444444442</v>
      </c>
      <c r="D53" s="118">
        <f t="shared" si="3"/>
        <v>40</v>
      </c>
      <c r="E53" s="119">
        <f>+MINUTE(B54-C53)+(60*HOUR(B54-C53))</f>
        <v>5</v>
      </c>
      <c r="F53" s="30">
        <f>+D53+(E60/8)</f>
        <v>43.75</v>
      </c>
      <c r="G53" s="120"/>
      <c r="H53" s="55"/>
      <c r="I53" s="55"/>
      <c r="J53" s="55">
        <f>+F53</f>
        <v>43.75</v>
      </c>
      <c r="K53" s="55"/>
      <c r="L53" s="55"/>
      <c r="M53" s="55"/>
      <c r="N53" s="55"/>
      <c r="O53" s="55"/>
      <c r="P53" s="128"/>
    </row>
    <row r="54" spans="1:16" x14ac:dyDescent="0.25">
      <c r="A54" s="127">
        <v>4</v>
      </c>
      <c r="B54" s="123">
        <v>0.44791666666666669</v>
      </c>
      <c r="C54" s="124">
        <v>0.47916666666666669</v>
      </c>
      <c r="D54" s="118">
        <f t="shared" si="3"/>
        <v>45</v>
      </c>
      <c r="E54" s="119">
        <f>+MINUTE(B55-C54)+(60*HOUR(B55-C54))</f>
        <v>5</v>
      </c>
      <c r="F54" s="30">
        <f>+D54+(E60/8)</f>
        <v>48.75</v>
      </c>
      <c r="G54" s="120"/>
      <c r="H54" s="55"/>
      <c r="I54" s="55"/>
      <c r="J54" s="55"/>
      <c r="K54" s="55">
        <f>+F54</f>
        <v>48.75</v>
      </c>
      <c r="L54" s="55"/>
      <c r="M54" s="55"/>
      <c r="N54" s="55"/>
      <c r="O54" s="55"/>
      <c r="P54" s="128"/>
    </row>
    <row r="55" spans="1:16" x14ac:dyDescent="0.25">
      <c r="A55" s="127">
        <v>5</v>
      </c>
      <c r="B55" s="123">
        <v>0.4826388888888889</v>
      </c>
      <c r="C55" s="124">
        <v>0.51041666666666663</v>
      </c>
      <c r="D55" s="118">
        <f t="shared" si="3"/>
        <v>40</v>
      </c>
      <c r="E55" s="119">
        <f>+MINUTE(B56-C55)+(60*HOUR(B56-C55))</f>
        <v>0</v>
      </c>
      <c r="F55" s="30">
        <f>+D55+(E60/8)</f>
        <v>43.75</v>
      </c>
      <c r="G55" s="120"/>
      <c r="H55" s="55"/>
      <c r="I55" s="55"/>
      <c r="J55" s="55"/>
      <c r="K55" s="55"/>
      <c r="L55" s="55">
        <f>+F55</f>
        <v>43.75</v>
      </c>
      <c r="M55" s="55"/>
      <c r="N55" s="55"/>
      <c r="O55" s="55"/>
      <c r="P55" s="128"/>
    </row>
    <row r="56" spans="1:16" x14ac:dyDescent="0.25">
      <c r="A56" s="129" t="s">
        <v>6</v>
      </c>
      <c r="B56" s="130">
        <v>0.51041666666666663</v>
      </c>
      <c r="C56" s="131">
        <v>0.53472222222222221</v>
      </c>
      <c r="D56" s="132"/>
      <c r="E56" s="133"/>
      <c r="F56" s="134"/>
      <c r="G56" s="134"/>
      <c r="H56" s="55"/>
      <c r="I56" s="55"/>
      <c r="J56" s="55"/>
      <c r="K56" s="55"/>
      <c r="L56" s="55"/>
      <c r="M56" s="55"/>
      <c r="N56" s="55"/>
      <c r="O56" s="55"/>
    </row>
    <row r="57" spans="1:16" x14ac:dyDescent="0.25">
      <c r="A57" s="127">
        <v>6</v>
      </c>
      <c r="B57" s="123">
        <v>0.53472222222222221</v>
      </c>
      <c r="C57" s="124">
        <v>0.56597222222222221</v>
      </c>
      <c r="D57" s="132">
        <f>+MINUTE(C57-B57)+(60*HOUR(C57-B57))</f>
        <v>45</v>
      </c>
      <c r="E57" s="135">
        <f>+MINUTE(B57-C56)+(60*HOUR(B57-C56))</f>
        <v>0</v>
      </c>
      <c r="F57" s="136">
        <f>+D57+(E60/8)</f>
        <v>48.75</v>
      </c>
      <c r="G57" s="137"/>
      <c r="H57" s="55"/>
      <c r="I57" s="55"/>
      <c r="J57" s="55"/>
      <c r="K57" s="55"/>
      <c r="L57" s="55"/>
      <c r="M57" s="55">
        <f>+F57</f>
        <v>48.75</v>
      </c>
      <c r="N57" s="55"/>
      <c r="O57" s="55"/>
    </row>
    <row r="58" spans="1:16" x14ac:dyDescent="0.25">
      <c r="A58" s="127">
        <v>7</v>
      </c>
      <c r="B58" s="123">
        <v>0.56944444444444442</v>
      </c>
      <c r="C58" s="124">
        <v>0.60069444444444442</v>
      </c>
      <c r="D58" s="132">
        <f>+MINUTE(C58-B58)+(60*HOUR(C58-B58))</f>
        <v>45</v>
      </c>
      <c r="E58" s="135">
        <f>+MINUTE(B58-C57)+(60*HOUR(B58-C57))</f>
        <v>5</v>
      </c>
      <c r="F58" s="136">
        <f>+D58+(E60/8)</f>
        <v>48.75</v>
      </c>
      <c r="G58" s="270"/>
      <c r="H58" s="138"/>
      <c r="I58" s="138"/>
      <c r="J58" s="138"/>
      <c r="K58" s="138"/>
      <c r="L58" s="138"/>
      <c r="M58" s="138"/>
      <c r="N58" s="138">
        <f>+F58</f>
        <v>48.75</v>
      </c>
      <c r="O58" s="138"/>
    </row>
    <row r="59" spans="1:16" x14ac:dyDescent="0.25">
      <c r="A59" s="127">
        <v>8</v>
      </c>
      <c r="B59" s="139">
        <v>0.60416666666666663</v>
      </c>
      <c r="C59" s="140">
        <v>0.63194444444444442</v>
      </c>
      <c r="D59" s="141">
        <f>+MINUTE(C59-B59)+(60*HOUR(C59-B59))</f>
        <v>40</v>
      </c>
      <c r="E59" s="142">
        <f>+MINUTE(B59-C58)+(60*HOUR(B59-C58))</f>
        <v>5</v>
      </c>
      <c r="F59" s="143">
        <f>+D59+(E60/8)</f>
        <v>43.75</v>
      </c>
      <c r="G59" s="271"/>
      <c r="H59" s="144"/>
      <c r="I59" s="144"/>
      <c r="J59" s="144"/>
      <c r="K59" s="144"/>
      <c r="L59" s="144"/>
      <c r="M59" s="144"/>
      <c r="N59" s="144"/>
      <c r="O59" s="144">
        <f>+F59</f>
        <v>43.75</v>
      </c>
    </row>
    <row r="60" spans="1:16" x14ac:dyDescent="0.25">
      <c r="A60" s="145"/>
      <c r="B60" s="146"/>
      <c r="C60" s="147" t="s">
        <v>17</v>
      </c>
      <c r="D60" s="148">
        <f>SUM(D51:D59)</f>
        <v>335</v>
      </c>
      <c r="E60" s="148">
        <f>SUM(E51:E59)</f>
        <v>30</v>
      </c>
      <c r="F60" s="36">
        <f>SUM(F51:F59)</f>
        <v>365</v>
      </c>
      <c r="G60" s="258">
        <f>+MINUTE(C59-B51)+(60*HOUR(C59-B51))-MINUTE(C56-B56)+(60*HOUR(C56-B56))-F60</f>
        <v>0</v>
      </c>
      <c r="H60" s="268" t="s">
        <v>15</v>
      </c>
      <c r="I60" s="268"/>
      <c r="J60" s="60"/>
      <c r="K60" s="60"/>
      <c r="L60" s="60"/>
      <c r="M60" s="60"/>
      <c r="N60" s="268" t="s">
        <v>15</v>
      </c>
      <c r="O60" s="269">
        <f>SUM(G51:O59)-F60</f>
        <v>0</v>
      </c>
    </row>
    <row r="61" spans="1:16" x14ac:dyDescent="0.25">
      <c r="B61" s="149"/>
      <c r="C61" s="149"/>
      <c r="E61" s="18">
        <f>E60/D60</f>
        <v>8.9552238805970144E-2</v>
      </c>
      <c r="F61" s="150" t="s">
        <v>7</v>
      </c>
      <c r="G61" s="150"/>
      <c r="H61" s="150"/>
      <c r="I61" s="150"/>
    </row>
    <row r="62" spans="1:16" ht="14.1" customHeight="1" x14ac:dyDescent="0.25">
      <c r="B62" s="149"/>
      <c r="C62" s="149"/>
      <c r="E62" s="18"/>
      <c r="F62" s="150"/>
      <c r="G62" s="150"/>
      <c r="H62" s="150"/>
      <c r="I62" s="150"/>
    </row>
    <row r="63" spans="1:16" ht="14.1" customHeight="1" x14ac:dyDescent="0.25">
      <c r="A63" s="95" t="s">
        <v>23</v>
      </c>
      <c r="B63" s="97"/>
      <c r="C63" s="97"/>
      <c r="D63" s="98"/>
      <c r="E63" s="97"/>
      <c r="F63" s="99"/>
      <c r="G63" s="306" t="s">
        <v>1</v>
      </c>
      <c r="H63" s="307"/>
      <c r="I63" s="307"/>
      <c r="J63" s="307"/>
      <c r="K63" s="307"/>
      <c r="L63" s="307"/>
      <c r="M63" s="307"/>
      <c r="N63" s="307"/>
      <c r="O63" s="308"/>
    </row>
    <row r="64" spans="1:16" ht="30" customHeight="1" x14ac:dyDescent="0.25">
      <c r="A64" s="97"/>
      <c r="B64" s="100" t="s">
        <v>2</v>
      </c>
      <c r="C64" s="101" t="s">
        <v>3</v>
      </c>
      <c r="D64" s="102" t="s">
        <v>16</v>
      </c>
      <c r="E64" s="100" t="s">
        <v>4</v>
      </c>
      <c r="F64" s="102" t="s">
        <v>5</v>
      </c>
      <c r="G64" s="102">
        <v>0</v>
      </c>
      <c r="H64" s="103">
        <v>1</v>
      </c>
      <c r="I64" s="103">
        <v>2</v>
      </c>
      <c r="J64" s="104">
        <v>3</v>
      </c>
      <c r="K64" s="104">
        <v>4</v>
      </c>
      <c r="L64" s="104">
        <v>5</v>
      </c>
      <c r="M64" s="104">
        <v>6</v>
      </c>
      <c r="N64" s="104">
        <v>7</v>
      </c>
      <c r="O64" s="104">
        <v>8</v>
      </c>
    </row>
    <row r="65" spans="1:16" x14ac:dyDescent="0.25">
      <c r="A65" s="106">
        <v>0</v>
      </c>
      <c r="B65" s="107">
        <v>0.33263888888888887</v>
      </c>
      <c r="C65" s="108">
        <v>0.33333333333333331</v>
      </c>
      <c r="D65" s="109">
        <f t="shared" ref="D65:D70" si="4">+MINUTE(C65-B65)+(60*HOUR(C65-B65))</f>
        <v>1</v>
      </c>
      <c r="E65" s="110"/>
      <c r="F65" s="111">
        <f>+D65</f>
        <v>1</v>
      </c>
      <c r="G65" s="112">
        <f>+F65</f>
        <v>1</v>
      </c>
      <c r="H65" s="113"/>
      <c r="I65" s="113"/>
      <c r="J65" s="114"/>
      <c r="K65" s="114"/>
      <c r="L65" s="114"/>
      <c r="M65" s="114"/>
      <c r="N65" s="114"/>
      <c r="O65" s="115"/>
    </row>
    <row r="66" spans="1:16" ht="14.1" customHeight="1" x14ac:dyDescent="0.25">
      <c r="A66" s="106">
        <v>2</v>
      </c>
      <c r="B66" s="116">
        <v>0.35416666666666669</v>
      </c>
      <c r="C66" s="117">
        <v>0.3923611111111111</v>
      </c>
      <c r="D66" s="118">
        <f t="shared" si="4"/>
        <v>55</v>
      </c>
      <c r="E66" s="119">
        <f>+MINUTE(B67-C66)+(60*HOUR(B67-C66))</f>
        <v>5</v>
      </c>
      <c r="F66" s="30">
        <f>+D66+(E74/7)</f>
        <v>58.571428571428569</v>
      </c>
      <c r="G66" s="120"/>
      <c r="H66" s="121"/>
      <c r="I66" s="121">
        <f>+F66</f>
        <v>58.571428571428569</v>
      </c>
      <c r="J66" s="121"/>
      <c r="K66" s="121"/>
      <c r="L66" s="121"/>
      <c r="M66" s="121"/>
      <c r="N66" s="121"/>
      <c r="O66" s="122"/>
    </row>
    <row r="67" spans="1:16" ht="14.1" customHeight="1" x14ac:dyDescent="0.25">
      <c r="A67" s="106">
        <v>3</v>
      </c>
      <c r="B67" s="123">
        <v>0.39583333333333331</v>
      </c>
      <c r="C67" s="124">
        <v>0.4201388888888889</v>
      </c>
      <c r="D67" s="118">
        <f t="shared" si="4"/>
        <v>35</v>
      </c>
      <c r="E67" s="119">
        <f>+MINUTE(B68-C67)+(60*HOUR(B68-C67))</f>
        <v>5</v>
      </c>
      <c r="F67" s="30">
        <f>+D67+(E74/7)</f>
        <v>38.571428571428569</v>
      </c>
      <c r="G67" s="120"/>
      <c r="H67" s="125"/>
      <c r="I67" s="125"/>
      <c r="J67" s="125">
        <f>+F67</f>
        <v>38.571428571428569</v>
      </c>
      <c r="K67" s="125"/>
      <c r="L67" s="125"/>
      <c r="M67" s="125"/>
      <c r="N67" s="125"/>
      <c r="O67" s="126"/>
      <c r="P67" s="128"/>
    </row>
    <row r="68" spans="1:16" ht="14.1" customHeight="1" x14ac:dyDescent="0.25">
      <c r="A68" s="127">
        <v>4</v>
      </c>
      <c r="B68" s="123">
        <v>0.4236111111111111</v>
      </c>
      <c r="C68" s="124">
        <v>0.44791666666666669</v>
      </c>
      <c r="D68" s="118">
        <f t="shared" si="4"/>
        <v>35</v>
      </c>
      <c r="E68" s="119">
        <f>+MINUTE(B69-C68)+(60*HOUR(B69-C68))</f>
        <v>5</v>
      </c>
      <c r="F68" s="30">
        <f>+D68+(E74/7)</f>
        <v>38.571428571428569</v>
      </c>
      <c r="G68" s="120"/>
      <c r="H68" s="55"/>
      <c r="I68" s="55"/>
      <c r="J68" s="55"/>
      <c r="K68" s="55">
        <f>+F68</f>
        <v>38.571428571428569</v>
      </c>
      <c r="L68" s="55"/>
      <c r="M68" s="55"/>
      <c r="N68" s="55"/>
      <c r="O68" s="55"/>
      <c r="P68" s="128"/>
    </row>
    <row r="69" spans="1:16" ht="14.1" customHeight="1" x14ac:dyDescent="0.25">
      <c r="A69" s="127">
        <v>5</v>
      </c>
      <c r="B69" s="123">
        <v>0.4513888888888889</v>
      </c>
      <c r="C69" s="124">
        <v>0.47569444444444442</v>
      </c>
      <c r="D69" s="118">
        <f t="shared" si="4"/>
        <v>35</v>
      </c>
      <c r="E69" s="119">
        <f>+MINUTE(B70-C69)+(60*HOUR(B70-C69))</f>
        <v>5</v>
      </c>
      <c r="F69" s="30">
        <f>+D69+(E74/7)</f>
        <v>38.571428571428569</v>
      </c>
      <c r="G69" s="120"/>
      <c r="H69" s="55"/>
      <c r="I69" s="55"/>
      <c r="J69" s="55"/>
      <c r="K69" s="55"/>
      <c r="L69" s="55">
        <f>+F69</f>
        <v>38.571428571428569</v>
      </c>
      <c r="M69" s="55"/>
      <c r="N69" s="55"/>
      <c r="O69" s="55"/>
      <c r="P69" s="128"/>
    </row>
    <row r="70" spans="1:16" ht="14.1" customHeight="1" x14ac:dyDescent="0.25">
      <c r="A70" s="127">
        <v>6</v>
      </c>
      <c r="B70" s="123">
        <v>0.47916666666666669</v>
      </c>
      <c r="C70" s="124">
        <v>0.50347222222222221</v>
      </c>
      <c r="D70" s="118">
        <f t="shared" si="4"/>
        <v>35</v>
      </c>
      <c r="E70" s="119">
        <f>+MINUTE(B71-C70)+(60*HOUR(B71-C70))</f>
        <v>0</v>
      </c>
      <c r="F70" s="30">
        <f>+D70+(E74/7)</f>
        <v>38.571428571428569</v>
      </c>
      <c r="G70" s="120"/>
      <c r="H70" s="55"/>
      <c r="I70" s="55"/>
      <c r="J70" s="55"/>
      <c r="K70" s="55"/>
      <c r="L70" s="55"/>
      <c r="M70" s="55">
        <f>+F70</f>
        <v>38.571428571428569</v>
      </c>
      <c r="N70" s="55"/>
      <c r="O70" s="55"/>
      <c r="P70" s="128"/>
    </row>
    <row r="71" spans="1:16" ht="14.1" customHeight="1" x14ac:dyDescent="0.25">
      <c r="A71" s="129" t="s">
        <v>6</v>
      </c>
      <c r="B71" s="130">
        <v>0.50347222222222221</v>
      </c>
      <c r="C71" s="131">
        <v>0.52777777777777779</v>
      </c>
      <c r="D71" s="132"/>
      <c r="E71" s="133"/>
      <c r="F71" s="134"/>
      <c r="G71" s="134"/>
      <c r="H71" s="55"/>
      <c r="I71" s="55"/>
      <c r="J71" s="55"/>
      <c r="K71" s="55"/>
      <c r="L71" s="55"/>
      <c r="M71" s="55"/>
      <c r="N71" s="55"/>
      <c r="O71" s="55"/>
    </row>
    <row r="72" spans="1:16" ht="14.1" customHeight="1" x14ac:dyDescent="0.25">
      <c r="A72" s="127">
        <v>7</v>
      </c>
      <c r="B72" s="123">
        <v>0.52777777777777779</v>
      </c>
      <c r="C72" s="124">
        <v>0.55208333333333337</v>
      </c>
      <c r="D72" s="132">
        <f>+MINUTE(C72-B72)+(60*HOUR(C72-B72))</f>
        <v>35</v>
      </c>
      <c r="E72" s="132">
        <f>+MINUTE(B72-C71)+(60*HOUR(B72-C71))</f>
        <v>0</v>
      </c>
      <c r="F72" s="136">
        <f>+D72+(E74/7)</f>
        <v>38.571428571428569</v>
      </c>
      <c r="G72" s="270"/>
      <c r="H72" s="138"/>
      <c r="I72" s="138"/>
      <c r="J72" s="138"/>
      <c r="K72" s="138"/>
      <c r="L72" s="138"/>
      <c r="M72" s="138"/>
      <c r="N72" s="138">
        <f>+F72</f>
        <v>38.571428571428569</v>
      </c>
      <c r="O72" s="138"/>
    </row>
    <row r="73" spans="1:16" ht="14.1" customHeight="1" x14ac:dyDescent="0.25">
      <c r="A73" s="127">
        <v>8</v>
      </c>
      <c r="B73" s="139">
        <v>0.55555555555555558</v>
      </c>
      <c r="C73" s="140">
        <v>0.59027777777777779</v>
      </c>
      <c r="D73" s="141">
        <f>+MINUTE(C73-B73)+(60*HOUR(C73-B73))</f>
        <v>50</v>
      </c>
      <c r="E73" s="152">
        <f>+MINUTE(B73-C72)+(60*HOUR(B73-C72))</f>
        <v>5</v>
      </c>
      <c r="F73" s="143">
        <f>+D73+(E74/7)</f>
        <v>53.571428571428569</v>
      </c>
      <c r="G73" s="271"/>
      <c r="H73" s="144"/>
      <c r="I73" s="144"/>
      <c r="J73" s="144"/>
      <c r="K73" s="144"/>
      <c r="L73" s="144"/>
      <c r="M73" s="144"/>
      <c r="N73" s="144"/>
      <c r="O73" s="144">
        <f>+F73</f>
        <v>53.571428571428569</v>
      </c>
    </row>
    <row r="74" spans="1:16" ht="14.1" customHeight="1" x14ac:dyDescent="0.25">
      <c r="A74" s="145"/>
      <c r="B74" s="146"/>
      <c r="C74" s="147" t="s">
        <v>17</v>
      </c>
      <c r="D74" s="148">
        <f>SUM(D66:D73)</f>
        <v>280</v>
      </c>
      <c r="E74" s="148">
        <f>SUM(E66:E73)</f>
        <v>25</v>
      </c>
      <c r="F74" s="36">
        <f>SUM(F66:F73)</f>
        <v>304.99999999999994</v>
      </c>
      <c r="G74" s="258">
        <f>+MINUTE(C73-B66)+(60*HOUR(C73-B66))-MINUTE(C71-B71)+(60*HOUR(C71-B71))-F74</f>
        <v>0</v>
      </c>
      <c r="H74" s="268" t="s">
        <v>15</v>
      </c>
      <c r="I74" s="268"/>
      <c r="J74" s="60"/>
      <c r="K74" s="60"/>
      <c r="L74" s="60"/>
      <c r="M74" s="60"/>
      <c r="N74" s="268" t="s">
        <v>15</v>
      </c>
      <c r="O74" s="269">
        <f>SUM(G66:O73)-F74</f>
        <v>0</v>
      </c>
    </row>
    <row r="75" spans="1:16" ht="14.1" customHeight="1" x14ac:dyDescent="0.25">
      <c r="B75" s="149"/>
      <c r="C75" s="149"/>
      <c r="E75" s="18">
        <f>E74/D74</f>
        <v>8.9285714285714288E-2</v>
      </c>
      <c r="F75" s="150" t="s">
        <v>7</v>
      </c>
      <c r="G75" s="150"/>
      <c r="H75" s="150"/>
      <c r="I75" s="150"/>
    </row>
    <row r="76" spans="1:16" ht="14.1" customHeight="1" x14ac:dyDescent="0.25">
      <c r="B76" s="149"/>
      <c r="C76" s="149"/>
      <c r="E76" s="18"/>
      <c r="F76" s="150"/>
      <c r="G76" s="150"/>
      <c r="H76" s="150"/>
      <c r="I76" s="150"/>
    </row>
    <row r="77" spans="1:16" ht="13.5" customHeight="1" x14ac:dyDescent="0.25">
      <c r="A77" s="153"/>
      <c r="F77" s="20"/>
      <c r="G77" s="309" t="s">
        <v>1</v>
      </c>
      <c r="H77" s="307"/>
      <c r="I77" s="307"/>
      <c r="J77" s="307"/>
      <c r="K77" s="307"/>
      <c r="L77" s="307"/>
      <c r="M77" s="307"/>
      <c r="N77" s="307"/>
      <c r="O77" s="308"/>
    </row>
    <row r="78" spans="1:16" ht="15" customHeight="1" x14ac:dyDescent="0.25">
      <c r="A78" s="153"/>
      <c r="C78" s="154"/>
      <c r="G78" s="102">
        <v>0</v>
      </c>
      <c r="H78" s="103">
        <v>1</v>
      </c>
      <c r="I78" s="103">
        <v>2</v>
      </c>
      <c r="J78" s="104">
        <v>3</v>
      </c>
      <c r="K78" s="104">
        <v>4</v>
      </c>
      <c r="L78" s="104">
        <v>5</v>
      </c>
      <c r="M78" s="104">
        <v>6</v>
      </c>
      <c r="N78" s="104">
        <v>7</v>
      </c>
      <c r="O78" s="104">
        <v>8</v>
      </c>
    </row>
    <row r="79" spans="1:16" ht="15.95" customHeight="1" x14ac:dyDescent="0.25">
      <c r="B79" s="63" t="s">
        <v>24</v>
      </c>
      <c r="C79" s="304" t="s">
        <v>11</v>
      </c>
      <c r="D79" s="304"/>
      <c r="E79" s="304"/>
      <c r="F79" s="304"/>
      <c r="G79" s="155">
        <f t="shared" ref="G79:L79" si="5">ROUND((SUM(G65:G73)+SUM(G50:G59)+SUM(G35:G44)+SUM(G20:G29)+SUM(G5:G14)),0)</f>
        <v>117</v>
      </c>
      <c r="H79" s="155">
        <f t="shared" si="5"/>
        <v>155</v>
      </c>
      <c r="I79" s="155">
        <f t="shared" si="5"/>
        <v>254</v>
      </c>
      <c r="J79" s="155">
        <f t="shared" si="5"/>
        <v>214</v>
      </c>
      <c r="K79" s="155">
        <f t="shared" si="5"/>
        <v>234</v>
      </c>
      <c r="L79" s="155">
        <f t="shared" si="5"/>
        <v>214</v>
      </c>
      <c r="M79" s="155">
        <f t="shared" ref="M79" si="6">ROUND((SUM(M65:M73)+SUM(M50:M59)+SUM(M35:M44)+SUM(M20:M29)+SUM(M5:M14)),0)</f>
        <v>234</v>
      </c>
      <c r="N79" s="155">
        <f>ROUND((SUM(N65:N73)+SUM(N50:N59)+SUM(N35:N44)+SUM(N20:N29)+SUM(N5:N14)),0)</f>
        <v>234</v>
      </c>
      <c r="O79" s="155">
        <f>ROUND((SUM(O65:O73)+SUM(O50:O59)+SUM(O35:O44)+SUM(O20:O29)+SUM(O5:O14)),0)</f>
        <v>229</v>
      </c>
    </row>
    <row r="80" spans="1:16" ht="15.95" customHeight="1" x14ac:dyDescent="0.25">
      <c r="C80" s="304" t="s">
        <v>25</v>
      </c>
      <c r="D80" s="304"/>
      <c r="E80" s="304"/>
      <c r="F80" s="304"/>
      <c r="G80" s="239">
        <v>1665</v>
      </c>
      <c r="H80" s="239">
        <v>1665</v>
      </c>
      <c r="I80" s="239">
        <v>1665</v>
      </c>
      <c r="J80" s="239">
        <v>1665</v>
      </c>
      <c r="K80" s="239">
        <v>1665</v>
      </c>
      <c r="L80" s="239">
        <v>1665</v>
      </c>
      <c r="M80" s="239">
        <v>1665</v>
      </c>
      <c r="N80" s="239">
        <v>1665</v>
      </c>
      <c r="O80" s="239">
        <v>1665</v>
      </c>
    </row>
    <row r="81" spans="3:15" ht="16.5" customHeight="1" x14ac:dyDescent="0.25">
      <c r="C81" s="305" t="s">
        <v>13</v>
      </c>
      <c r="D81" s="305"/>
      <c r="E81" s="305"/>
      <c r="F81" s="305"/>
      <c r="G81" s="65">
        <f>ROUND(G79/G80,2)</f>
        <v>7.0000000000000007E-2</v>
      </c>
      <c r="H81" s="65">
        <f t="shared" ref="H81:O81" si="7">ROUND(H79/H80,2)</f>
        <v>0.09</v>
      </c>
      <c r="I81" s="65">
        <f t="shared" si="7"/>
        <v>0.15</v>
      </c>
      <c r="J81" s="65">
        <f t="shared" si="7"/>
        <v>0.13</v>
      </c>
      <c r="K81" s="65">
        <f t="shared" si="7"/>
        <v>0.14000000000000001</v>
      </c>
      <c r="L81" s="65">
        <f t="shared" si="7"/>
        <v>0.13</v>
      </c>
      <c r="M81" s="65">
        <f t="shared" si="7"/>
        <v>0.14000000000000001</v>
      </c>
      <c r="N81" s="65">
        <f t="shared" si="7"/>
        <v>0.14000000000000001</v>
      </c>
      <c r="O81" s="65">
        <f t="shared" si="7"/>
        <v>0.14000000000000001</v>
      </c>
    </row>
    <row r="83" spans="3:15" x14ac:dyDescent="0.25">
      <c r="F83" s="20"/>
      <c r="G83" s="20"/>
      <c r="H83" s="20"/>
      <c r="I83" s="20"/>
      <c r="N83" s="63" t="s">
        <v>20</v>
      </c>
      <c r="O83" s="64">
        <f>SUM(H81:O81)</f>
        <v>1.06</v>
      </c>
    </row>
    <row r="84" spans="3:15" x14ac:dyDescent="0.25">
      <c r="F84" s="20"/>
      <c r="G84" s="20"/>
      <c r="H84" s="20"/>
      <c r="I84" s="20"/>
    </row>
    <row r="85" spans="3:15" x14ac:dyDescent="0.25">
      <c r="F85" s="20"/>
      <c r="G85" s="20"/>
      <c r="H85" s="20"/>
      <c r="I85" s="20"/>
    </row>
    <row r="86" spans="3:15" x14ac:dyDescent="0.25">
      <c r="F86" s="20"/>
      <c r="G86" s="20"/>
      <c r="H86" s="20"/>
      <c r="I86" s="20"/>
    </row>
    <row r="87" spans="3:15" x14ac:dyDescent="0.25">
      <c r="F87" s="20"/>
      <c r="G87" s="20"/>
      <c r="H87" s="20"/>
      <c r="I87" s="20"/>
    </row>
    <row r="88" spans="3:15" x14ac:dyDescent="0.25">
      <c r="F88" s="20"/>
      <c r="G88" s="20"/>
      <c r="H88" s="20"/>
      <c r="I88" s="20"/>
    </row>
    <row r="89" spans="3:15" x14ac:dyDescent="0.25">
      <c r="F89" s="20"/>
      <c r="G89" s="20"/>
      <c r="H89" s="20"/>
      <c r="I89" s="20"/>
    </row>
    <row r="90" spans="3:15" x14ac:dyDescent="0.25">
      <c r="F90" s="20"/>
      <c r="G90" s="20"/>
      <c r="H90" s="20"/>
      <c r="I90" s="20"/>
    </row>
    <row r="91" spans="3:15" x14ac:dyDescent="0.25">
      <c r="F91" s="20"/>
      <c r="G91" s="20"/>
      <c r="H91" s="20"/>
      <c r="I91" s="20"/>
    </row>
    <row r="92" spans="3:15" x14ac:dyDescent="0.25">
      <c r="F92" s="20"/>
      <c r="G92" s="20"/>
      <c r="H92" s="20"/>
      <c r="I92" s="20"/>
    </row>
    <row r="93" spans="3:15" x14ac:dyDescent="0.25">
      <c r="F93" s="20"/>
      <c r="G93" s="20"/>
      <c r="H93" s="20"/>
      <c r="I93" s="20"/>
    </row>
    <row r="94" spans="3:15" x14ac:dyDescent="0.25">
      <c r="F94" s="20"/>
      <c r="G94" s="20"/>
      <c r="H94" s="20"/>
      <c r="I94" s="20"/>
    </row>
    <row r="95" spans="3:15" x14ac:dyDescent="0.25">
      <c r="F95" s="20"/>
      <c r="G95" s="20"/>
      <c r="H95" s="20"/>
      <c r="I95" s="20"/>
    </row>
    <row r="96" spans="3:15" x14ac:dyDescent="0.25">
      <c r="F96" s="20"/>
      <c r="G96" s="20"/>
      <c r="H96" s="20"/>
      <c r="I96" s="20"/>
    </row>
    <row r="97" spans="6:9" x14ac:dyDescent="0.25">
      <c r="F97" s="20"/>
      <c r="G97" s="20"/>
      <c r="H97" s="20"/>
      <c r="I97" s="20"/>
    </row>
    <row r="98" spans="6:9" x14ac:dyDescent="0.25">
      <c r="F98" s="20"/>
      <c r="G98" s="20"/>
      <c r="H98" s="20"/>
      <c r="I98" s="20"/>
    </row>
  </sheetData>
  <mergeCells count="9">
    <mergeCell ref="C80:F80"/>
    <mergeCell ref="C81:F81"/>
    <mergeCell ref="C79:F79"/>
    <mergeCell ref="G3:O3"/>
    <mergeCell ref="G18:O18"/>
    <mergeCell ref="G33:O33"/>
    <mergeCell ref="G48:O48"/>
    <mergeCell ref="G63:O63"/>
    <mergeCell ref="G77:O7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B88"/>
  <sheetViews>
    <sheetView workbookViewId="0">
      <selection activeCell="B1" sqref="B1"/>
    </sheetView>
  </sheetViews>
  <sheetFormatPr defaultColWidth="9.140625" defaultRowHeight="15" x14ac:dyDescent="0.25"/>
  <cols>
    <col min="1" max="1" width="12.28515625" style="3" customWidth="1"/>
    <col min="2" max="3" width="8.7109375" style="3" customWidth="1"/>
    <col min="4" max="4" width="8.5703125" style="3" bestFit="1" customWidth="1"/>
    <col min="5" max="5" width="8" style="3" customWidth="1"/>
    <col min="6" max="7" width="8.7109375" style="4" customWidth="1"/>
    <col min="8" max="10" width="8" style="4" customWidth="1"/>
    <col min="11" max="14" width="8" style="3" customWidth="1"/>
    <col min="15" max="15" width="1.85546875" style="3" customWidth="1"/>
    <col min="16" max="16" width="82.7109375" style="3" customWidth="1"/>
    <col min="17" max="16384" width="9.140625" style="3"/>
  </cols>
  <sheetData>
    <row r="1" spans="1:28" ht="30" customHeight="1" thickBot="1" x14ac:dyDescent="0.35">
      <c r="B1" s="24" t="s">
        <v>19</v>
      </c>
      <c r="C1" s="22"/>
      <c r="D1" s="22"/>
      <c r="E1" s="22"/>
      <c r="F1" s="23"/>
      <c r="G1" s="23"/>
      <c r="H1" s="23"/>
      <c r="I1" s="23"/>
      <c r="J1" s="23"/>
      <c r="K1" s="22"/>
      <c r="L1" s="22"/>
      <c r="M1" s="56"/>
      <c r="N1" s="56"/>
      <c r="Q1" s="70"/>
      <c r="R1" s="70"/>
      <c r="S1" s="70"/>
      <c r="T1" s="70"/>
    </row>
    <row r="2" spans="1:28" ht="15" customHeight="1" x14ac:dyDescent="0.25">
      <c r="A2" s="8"/>
    </row>
    <row r="3" spans="1:28" x14ac:dyDescent="0.25">
      <c r="A3" s="8" t="s">
        <v>49</v>
      </c>
      <c r="B3" s="9"/>
      <c r="C3" s="9"/>
      <c r="D3" s="28"/>
      <c r="E3" s="9"/>
      <c r="F3" s="10"/>
      <c r="G3" s="292" t="s">
        <v>1</v>
      </c>
      <c r="H3" s="293"/>
      <c r="I3" s="293"/>
      <c r="J3" s="293"/>
      <c r="K3" s="293"/>
      <c r="L3" s="293"/>
      <c r="M3" s="293"/>
      <c r="N3" s="294"/>
    </row>
    <row r="4" spans="1:28" ht="30" customHeight="1" x14ac:dyDescent="0.25">
      <c r="A4" s="9"/>
      <c r="B4" s="65" t="s">
        <v>2</v>
      </c>
      <c r="C4" s="68" t="s">
        <v>3</v>
      </c>
      <c r="D4" s="11" t="s">
        <v>16</v>
      </c>
      <c r="E4" s="244" t="s">
        <v>4</v>
      </c>
      <c r="F4" s="11" t="s">
        <v>5</v>
      </c>
      <c r="G4" s="11">
        <v>1</v>
      </c>
      <c r="H4" s="44">
        <v>2</v>
      </c>
      <c r="I4" s="44">
        <v>3</v>
      </c>
      <c r="J4" s="44">
        <v>4</v>
      </c>
      <c r="K4" s="12">
        <v>5</v>
      </c>
      <c r="L4" s="12">
        <v>6</v>
      </c>
      <c r="M4" s="12">
        <v>7</v>
      </c>
      <c r="N4" s="12">
        <v>8</v>
      </c>
      <c r="P4" s="20"/>
      <c r="Q4" s="20"/>
      <c r="R4" s="20"/>
      <c r="S4" s="20"/>
      <c r="T4" s="20"/>
      <c r="U4" s="20"/>
      <c r="V4" s="20"/>
      <c r="W4" s="20"/>
      <c r="X4" s="20"/>
      <c r="Y4" s="20"/>
      <c r="Z4" s="20"/>
      <c r="AA4" s="20"/>
      <c r="AB4" s="20"/>
    </row>
    <row r="5" spans="1:28" ht="15" customHeight="1" x14ac:dyDescent="0.25">
      <c r="A5" s="25" t="s">
        <v>33</v>
      </c>
      <c r="B5" s="71"/>
      <c r="C5" s="72">
        <v>0.37152777777777773</v>
      </c>
      <c r="D5" s="185"/>
      <c r="E5" s="186">
        <f>+MINUTE(B6-C5)+(60*HOUR(B6-C5))</f>
        <v>5</v>
      </c>
      <c r="F5" s="185"/>
      <c r="G5" s="185"/>
      <c r="H5" s="187"/>
      <c r="I5" s="187"/>
      <c r="J5" s="187"/>
      <c r="K5" s="188"/>
      <c r="L5" s="188"/>
      <c r="M5" s="188"/>
      <c r="N5" s="188"/>
      <c r="P5"/>
      <c r="Q5" s="189"/>
      <c r="R5" s="20"/>
      <c r="S5" s="20"/>
      <c r="T5" s="20"/>
      <c r="U5" s="20"/>
      <c r="V5" s="20"/>
      <c r="W5" s="20"/>
      <c r="X5" s="20"/>
      <c r="Y5" s="20"/>
      <c r="Z5" s="20"/>
      <c r="AA5" s="20"/>
      <c r="AB5" s="20"/>
    </row>
    <row r="6" spans="1:28" ht="15" customHeight="1" x14ac:dyDescent="0.25">
      <c r="A6" s="25">
        <v>1</v>
      </c>
      <c r="B6" s="190">
        <v>0.375</v>
      </c>
      <c r="C6" s="191">
        <v>0.39930555555555558</v>
      </c>
      <c r="D6" s="192">
        <f>+MINUTE(C6-B6)+(60*HOUR(C6-B6))</f>
        <v>35</v>
      </c>
      <c r="E6" s="186">
        <f>+MINUTE(B7-C6)+(60*HOUR(B7-C6))</f>
        <v>3</v>
      </c>
      <c r="F6" s="30">
        <f>+D6+(E16/8)</f>
        <v>38.875</v>
      </c>
      <c r="G6" s="182">
        <f>+F6</f>
        <v>38.875</v>
      </c>
      <c r="H6" s="87"/>
      <c r="I6" s="87"/>
      <c r="J6" s="87"/>
      <c r="K6" s="88"/>
      <c r="L6" s="88"/>
      <c r="M6" s="88"/>
      <c r="N6" s="88"/>
      <c r="P6"/>
      <c r="Q6" s="20"/>
      <c r="R6" s="20"/>
      <c r="S6" s="20"/>
      <c r="T6" s="20"/>
      <c r="U6" s="20"/>
      <c r="V6" s="20"/>
      <c r="W6" s="20"/>
      <c r="X6" s="20"/>
      <c r="Y6" s="20"/>
      <c r="Z6" s="20"/>
      <c r="AA6" s="20"/>
      <c r="AB6" s="20"/>
    </row>
    <row r="7" spans="1:28" ht="14.1" customHeight="1" x14ac:dyDescent="0.25">
      <c r="A7" s="67">
        <v>2</v>
      </c>
      <c r="B7" s="48">
        <v>0.40138888888888885</v>
      </c>
      <c r="C7" s="17">
        <v>0.42569444444444443</v>
      </c>
      <c r="D7" s="31">
        <f>+MINUTE(C7-B7)+(60*HOUR(C7-B7))</f>
        <v>35</v>
      </c>
      <c r="E7" s="26">
        <f>+MINUTE(B8-C7)+(60*HOUR(B8-C7))</f>
        <v>3</v>
      </c>
      <c r="F7" s="30">
        <f>+D7+(E16/8)</f>
        <v>38.875</v>
      </c>
      <c r="G7" s="79"/>
      <c r="H7" s="37">
        <f>+F7</f>
        <v>38.875</v>
      </c>
      <c r="I7" s="37"/>
      <c r="J7" s="125"/>
      <c r="K7" s="125"/>
      <c r="L7" s="125"/>
      <c r="M7" s="125"/>
      <c r="N7" s="125"/>
      <c r="P7"/>
      <c r="Q7" s="20"/>
      <c r="R7" s="20"/>
      <c r="S7" s="20"/>
      <c r="T7" s="20"/>
      <c r="U7" s="80"/>
      <c r="V7" s="80"/>
    </row>
    <row r="8" spans="1:28" ht="15" customHeight="1" x14ac:dyDescent="0.25">
      <c r="A8" s="5">
        <v>3</v>
      </c>
      <c r="B8" s="48">
        <v>0.42777777777777781</v>
      </c>
      <c r="C8" s="17">
        <v>0.45208333333333334</v>
      </c>
      <c r="D8" s="31">
        <f>+MINUTE(C8-B8)+(60*HOUR(C8-B8))</f>
        <v>35</v>
      </c>
      <c r="E8" s="26">
        <f t="shared" ref="E8:E10" si="0">+MINUTE(B9-C8)+(60*HOUR(B9-C8))</f>
        <v>3</v>
      </c>
      <c r="F8" s="30">
        <f>+D8+(E16/8)</f>
        <v>38.875</v>
      </c>
      <c r="G8" s="30"/>
      <c r="H8" s="37"/>
      <c r="I8" s="37">
        <f>+F8</f>
        <v>38.875</v>
      </c>
      <c r="J8" s="125"/>
      <c r="K8" s="125"/>
      <c r="L8" s="125"/>
      <c r="M8" s="125"/>
      <c r="N8" s="125"/>
      <c r="P8"/>
      <c r="Q8" s="20"/>
      <c r="R8" s="20"/>
      <c r="S8" s="20"/>
      <c r="T8" s="20"/>
      <c r="U8" s="20"/>
    </row>
    <row r="9" spans="1:28" s="16" customFormat="1" ht="15" customHeight="1" x14ac:dyDescent="0.25">
      <c r="A9" s="54">
        <v>7</v>
      </c>
      <c r="B9" s="48">
        <v>0.45416666666666666</v>
      </c>
      <c r="C9" s="17">
        <v>0.47847222222222219</v>
      </c>
      <c r="D9" s="31">
        <f>+MINUTE(C9-B9)+(60*HOUR(C9-B9))</f>
        <v>35</v>
      </c>
      <c r="E9" s="26">
        <f t="shared" si="0"/>
        <v>3</v>
      </c>
      <c r="F9" s="30">
        <f>+D9+(E16/8)</f>
        <v>38.875</v>
      </c>
      <c r="G9" s="30"/>
      <c r="H9" s="21"/>
      <c r="I9" s="21"/>
      <c r="J9" s="55"/>
      <c r="K9" s="55"/>
      <c r="L9" s="55"/>
      <c r="M9" s="55">
        <f>+F9</f>
        <v>38.875</v>
      </c>
      <c r="N9" s="55"/>
      <c r="P9"/>
      <c r="Q9" s="20"/>
      <c r="R9" s="20"/>
      <c r="S9" s="20"/>
      <c r="T9" s="20"/>
      <c r="U9" s="20"/>
    </row>
    <row r="10" spans="1:28" s="16" customFormat="1" ht="15" customHeight="1" x14ac:dyDescent="0.25">
      <c r="A10" s="54">
        <v>5</v>
      </c>
      <c r="B10" s="48">
        <v>0.48055555555555557</v>
      </c>
      <c r="C10" s="17">
        <v>0.50555555555555554</v>
      </c>
      <c r="D10" s="31">
        <f>+MINUTE(C10-B10)+(60*HOUR(C10-B10))</f>
        <v>36</v>
      </c>
      <c r="E10" s="26">
        <f t="shared" si="0"/>
        <v>0</v>
      </c>
      <c r="F10" s="30">
        <f>+D10+(E16/8)</f>
        <v>39.875</v>
      </c>
      <c r="G10" s="30"/>
      <c r="H10" s="21"/>
      <c r="I10" s="21"/>
      <c r="J10" s="55"/>
      <c r="K10" s="55">
        <f>+F10</f>
        <v>39.875</v>
      </c>
      <c r="L10" s="55"/>
      <c r="M10" s="55"/>
      <c r="N10" s="55"/>
      <c r="P10"/>
      <c r="Q10" s="20"/>
      <c r="R10" s="20"/>
      <c r="S10" s="20"/>
      <c r="T10" s="20"/>
      <c r="U10" s="20"/>
    </row>
    <row r="11" spans="1:28" s="16" customFormat="1" ht="15" customHeight="1" x14ac:dyDescent="0.25">
      <c r="A11" s="13" t="s">
        <v>6</v>
      </c>
      <c r="B11" s="49">
        <v>0.50555555555555554</v>
      </c>
      <c r="C11" s="14">
        <v>0.52638888888888891</v>
      </c>
      <c r="D11" s="81"/>
      <c r="E11" s="82"/>
      <c r="F11" s="30"/>
      <c r="G11" s="30"/>
      <c r="H11" s="21"/>
      <c r="I11" s="21"/>
      <c r="J11" s="55"/>
      <c r="K11" s="55"/>
      <c r="L11" s="55"/>
      <c r="M11" s="55"/>
      <c r="N11" s="55"/>
      <c r="O11" s="3"/>
      <c r="P11"/>
      <c r="Q11" s="20"/>
      <c r="R11" s="20"/>
      <c r="S11" s="20"/>
      <c r="T11" s="20"/>
      <c r="U11" s="20"/>
    </row>
    <row r="12" spans="1:28" ht="15" customHeight="1" x14ac:dyDescent="0.25">
      <c r="A12" s="5">
        <v>6</v>
      </c>
      <c r="B12" s="52">
        <v>0.52847222222222223</v>
      </c>
      <c r="C12" s="53">
        <v>0.55277777777777781</v>
      </c>
      <c r="D12" s="57">
        <f>+MINUTE(C12-B12)+(60*HOUR(C12-B12))</f>
        <v>35</v>
      </c>
      <c r="E12" s="31">
        <f>+MINUTE(B12-C11)+(60*HOUR(B12-C11))</f>
        <v>3</v>
      </c>
      <c r="F12" s="79">
        <f>+D12+(E16/8)</f>
        <v>38.875</v>
      </c>
      <c r="G12" s="79"/>
      <c r="H12" s="39"/>
      <c r="I12" s="39"/>
      <c r="J12" s="245"/>
      <c r="K12" s="245"/>
      <c r="L12" s="245">
        <f>+F12</f>
        <v>38.875</v>
      </c>
      <c r="M12" s="245"/>
      <c r="N12" s="245"/>
      <c r="P12"/>
      <c r="Q12" s="20"/>
      <c r="R12" s="20"/>
      <c r="S12" s="20"/>
      <c r="T12" s="20"/>
      <c r="U12" s="20"/>
    </row>
    <row r="13" spans="1:28" ht="15" customHeight="1" x14ac:dyDescent="0.25">
      <c r="A13" s="5">
        <v>4</v>
      </c>
      <c r="B13" s="52">
        <v>0.55486111111111114</v>
      </c>
      <c r="C13" s="53">
        <v>0.57916666666666672</v>
      </c>
      <c r="D13" s="57">
        <f>+MINUTE(C13-B13)+(60*HOUR(C13-B13))</f>
        <v>35</v>
      </c>
      <c r="E13" s="31">
        <f>+MINUTE(B13-C12)+(60*HOUR(B13-C12))</f>
        <v>3</v>
      </c>
      <c r="F13" s="79">
        <f>+D13+(E16/8)</f>
        <v>38.875</v>
      </c>
      <c r="G13" s="175"/>
      <c r="H13" s="39"/>
      <c r="I13" s="39"/>
      <c r="J13" s="245">
        <f>+F13</f>
        <v>38.875</v>
      </c>
      <c r="K13" s="245"/>
      <c r="L13" s="245"/>
      <c r="M13" s="245"/>
      <c r="N13" s="245"/>
      <c r="P13"/>
      <c r="Q13" s="20"/>
      <c r="R13" s="20"/>
      <c r="S13" s="20"/>
      <c r="T13" s="20"/>
      <c r="U13" s="20"/>
    </row>
    <row r="14" spans="1:28" ht="15" customHeight="1" x14ac:dyDescent="0.25">
      <c r="A14" s="5">
        <v>8</v>
      </c>
      <c r="B14" s="52">
        <v>0.58124999999999993</v>
      </c>
      <c r="C14" s="53">
        <v>0.60555555555555551</v>
      </c>
      <c r="D14" s="57">
        <f>+MINUTE(C14-B14)+(60*HOUR(C14-B14))</f>
        <v>35</v>
      </c>
      <c r="E14" s="57">
        <f>+MINUTE(B14-C13)+(60*HOUR(B14-C13))</f>
        <v>3</v>
      </c>
      <c r="F14" s="175">
        <f>+D14+(E16/8)</f>
        <v>38.875</v>
      </c>
      <c r="G14" s="175"/>
      <c r="H14" s="39"/>
      <c r="I14" s="39"/>
      <c r="J14" s="245"/>
      <c r="K14" s="245"/>
      <c r="L14" s="245"/>
      <c r="M14" s="245"/>
      <c r="N14" s="245">
        <f>+F14</f>
        <v>38.875</v>
      </c>
      <c r="P14" s="20"/>
      <c r="Q14" s="20"/>
      <c r="R14" s="20"/>
      <c r="S14" s="20"/>
      <c r="T14" s="20"/>
      <c r="U14" s="20"/>
    </row>
    <row r="15" spans="1:28" ht="15" customHeight="1" x14ac:dyDescent="0.25">
      <c r="A15" s="67" t="s">
        <v>35</v>
      </c>
      <c r="B15" s="50">
        <v>0.60902777777777783</v>
      </c>
      <c r="C15" s="50"/>
      <c r="D15" s="32"/>
      <c r="E15" s="32">
        <f>+MINUTE(B15-C14)+(60*HOUR(B15-C14))</f>
        <v>5</v>
      </c>
      <c r="F15" s="29"/>
      <c r="G15" s="29"/>
      <c r="H15" s="40"/>
      <c r="I15" s="40"/>
      <c r="J15" s="160"/>
      <c r="K15" s="160"/>
      <c r="L15" s="160"/>
      <c r="M15" s="160"/>
      <c r="N15" s="160"/>
      <c r="P15" s="20"/>
      <c r="Q15" s="20"/>
      <c r="R15" s="20"/>
      <c r="S15" s="20"/>
      <c r="T15" s="20"/>
      <c r="U15" s="20"/>
    </row>
    <row r="16" spans="1:28" ht="14.1" customHeight="1" x14ac:dyDescent="0.25">
      <c r="A16" s="5"/>
      <c r="B16" s="51"/>
      <c r="C16" s="33" t="s">
        <v>17</v>
      </c>
      <c r="D16" s="34">
        <f>SUM(D5:D15)</f>
        <v>281</v>
      </c>
      <c r="E16" s="34">
        <f>SUM(E5:E15)</f>
        <v>31</v>
      </c>
      <c r="F16" s="36">
        <f>SUM(F5:F15)</f>
        <v>312</v>
      </c>
      <c r="G16" s="258">
        <f>+MINUTE(B15-C5)+(60*HOUR(B15-C5))-MINUTE(C11-B11)+(60*HOUR(C11-B11))-F16</f>
        <v>0</v>
      </c>
      <c r="H16" s="261" t="s">
        <v>15</v>
      </c>
      <c r="I16" s="261"/>
      <c r="J16" s="42"/>
      <c r="K16" s="42"/>
      <c r="L16" s="259"/>
      <c r="M16" s="261" t="s">
        <v>15</v>
      </c>
      <c r="N16" s="262">
        <f>SUM(G6:N14)-F16</f>
        <v>0</v>
      </c>
      <c r="P16" s="20"/>
      <c r="Q16" s="20"/>
      <c r="R16" s="20"/>
      <c r="S16" s="20"/>
      <c r="T16" s="20"/>
      <c r="U16" s="20"/>
    </row>
    <row r="17" spans="1:21" ht="14.1" customHeight="1" x14ac:dyDescent="0.25">
      <c r="B17" s="25"/>
      <c r="C17" s="25"/>
      <c r="E17" s="18">
        <f>E16/D16</f>
        <v>0.1103202846975089</v>
      </c>
      <c r="F17" s="19" t="s">
        <v>7</v>
      </c>
      <c r="G17" s="19"/>
      <c r="H17" s="19"/>
      <c r="I17" s="19"/>
      <c r="J17" s="19"/>
      <c r="P17" s="20"/>
      <c r="Q17" s="20"/>
      <c r="R17" s="20"/>
      <c r="S17" s="20"/>
      <c r="T17" s="20"/>
      <c r="U17" s="20"/>
    </row>
    <row r="18" spans="1:21" ht="14.1" customHeight="1" x14ac:dyDescent="0.25">
      <c r="B18" s="25"/>
      <c r="C18" s="25"/>
      <c r="P18" s="20"/>
      <c r="Q18" s="20"/>
      <c r="R18" s="20"/>
      <c r="S18" s="20"/>
      <c r="T18" s="20"/>
      <c r="U18" s="20"/>
    </row>
    <row r="19" spans="1:21" x14ac:dyDescent="0.25">
      <c r="A19" s="8" t="s">
        <v>8</v>
      </c>
      <c r="B19" s="9"/>
      <c r="C19" s="9"/>
      <c r="D19" s="28"/>
      <c r="E19" s="9"/>
      <c r="F19" s="10"/>
      <c r="G19" s="292" t="s">
        <v>1</v>
      </c>
      <c r="H19" s="293"/>
      <c r="I19" s="293"/>
      <c r="J19" s="293"/>
      <c r="K19" s="293"/>
      <c r="L19" s="293"/>
      <c r="M19" s="293"/>
      <c r="N19" s="294"/>
      <c r="P19" s="20"/>
      <c r="Q19" s="20"/>
      <c r="R19" s="20"/>
      <c r="S19" s="20"/>
      <c r="T19" s="20"/>
      <c r="U19" s="20"/>
    </row>
    <row r="20" spans="1:21" ht="30" x14ac:dyDescent="0.25">
      <c r="A20" s="9"/>
      <c r="B20" s="65" t="s">
        <v>2</v>
      </c>
      <c r="C20" s="68" t="s">
        <v>3</v>
      </c>
      <c r="D20" s="11" t="s">
        <v>16</v>
      </c>
      <c r="E20" s="244" t="s">
        <v>4</v>
      </c>
      <c r="F20" s="11" t="s">
        <v>5</v>
      </c>
      <c r="G20" s="11">
        <v>1</v>
      </c>
      <c r="H20" s="44">
        <v>2</v>
      </c>
      <c r="I20" s="44">
        <v>3</v>
      </c>
      <c r="J20" s="44">
        <v>4</v>
      </c>
      <c r="K20" s="12">
        <v>5</v>
      </c>
      <c r="L20" s="12">
        <v>6</v>
      </c>
      <c r="M20" s="12">
        <v>7</v>
      </c>
      <c r="N20" s="12">
        <v>8</v>
      </c>
      <c r="P20" s="20"/>
      <c r="Q20" s="20"/>
      <c r="R20" s="20"/>
      <c r="S20" s="20"/>
      <c r="T20" s="20"/>
      <c r="U20" s="20"/>
    </row>
    <row r="21" spans="1:21" x14ac:dyDescent="0.25">
      <c r="A21" s="25" t="s">
        <v>33</v>
      </c>
      <c r="B21" s="71"/>
      <c r="C21" s="72">
        <v>0.3298611111111111</v>
      </c>
      <c r="D21" s="185"/>
      <c r="E21" s="186">
        <f>+MINUTE(B22-C21)+(60*HOUR(B22-C21))</f>
        <v>5</v>
      </c>
      <c r="F21" s="185"/>
      <c r="G21" s="185"/>
      <c r="H21" s="187"/>
      <c r="I21" s="187"/>
      <c r="J21" s="187"/>
      <c r="K21" s="188"/>
      <c r="L21" s="188"/>
      <c r="M21" s="188"/>
      <c r="N21" s="188"/>
      <c r="P21" s="20"/>
      <c r="Q21" s="20"/>
      <c r="R21" s="20"/>
      <c r="S21" s="20"/>
      <c r="T21" s="20"/>
      <c r="U21" s="20"/>
    </row>
    <row r="22" spans="1:21" x14ac:dyDescent="0.25">
      <c r="A22" s="25">
        <v>1</v>
      </c>
      <c r="B22" s="190">
        <v>0.33333333333333331</v>
      </c>
      <c r="C22" s="191">
        <v>0.39444444444444443</v>
      </c>
      <c r="D22" s="192">
        <f>+MINUTE(C22-B22)+(60*HOUR(C22-B22))</f>
        <v>88</v>
      </c>
      <c r="E22" s="186">
        <f>+MINUTE(B23-C22)+(60*HOUR(B23-C22))</f>
        <v>3</v>
      </c>
      <c r="F22" s="30">
        <f>+D22+(E28/4)</f>
        <v>92.75</v>
      </c>
      <c r="G22" s="182">
        <f>+F22</f>
        <v>92.75</v>
      </c>
      <c r="H22" s="87"/>
      <c r="I22" s="87"/>
      <c r="J22" s="87"/>
      <c r="K22" s="88"/>
      <c r="L22" s="88"/>
      <c r="M22" s="88"/>
      <c r="N22" s="88"/>
      <c r="P22" s="20"/>
      <c r="Q22" s="20"/>
      <c r="R22" s="20"/>
      <c r="S22" s="20"/>
      <c r="T22" s="20"/>
      <c r="U22" s="20"/>
    </row>
    <row r="23" spans="1:21" ht="14.1" customHeight="1" x14ac:dyDescent="0.25">
      <c r="A23" s="67">
        <v>2</v>
      </c>
      <c r="B23" s="48">
        <v>0.39652777777777781</v>
      </c>
      <c r="C23" s="17">
        <v>0.45763888888888887</v>
      </c>
      <c r="D23" s="31">
        <f>+MINUTE(C23-B23)+(60*HOUR(C23-B23))</f>
        <v>88</v>
      </c>
      <c r="E23" s="26">
        <f>+MINUTE(B24-C23)+(60*HOUR(B24-C23))</f>
        <v>3</v>
      </c>
      <c r="F23" s="30">
        <f>+D23+(E28/4)</f>
        <v>92.75</v>
      </c>
      <c r="G23" s="79"/>
      <c r="H23" s="37">
        <f>+F23</f>
        <v>92.75</v>
      </c>
      <c r="I23" s="37"/>
      <c r="J23" s="37"/>
      <c r="K23" s="37"/>
      <c r="L23" s="37"/>
      <c r="M23" s="37"/>
      <c r="N23" s="37"/>
    </row>
    <row r="24" spans="1:21" ht="14.1" customHeight="1" x14ac:dyDescent="0.25">
      <c r="A24" s="5">
        <v>3</v>
      </c>
      <c r="B24" s="48">
        <v>0.4597222222222222</v>
      </c>
      <c r="C24" s="17">
        <v>0.52083333333333337</v>
      </c>
      <c r="D24" s="31">
        <f>+MINUTE(C24-B24)+(60*HOUR(C24-B24))</f>
        <v>88</v>
      </c>
      <c r="E24" s="26">
        <f>+MINUTE(B25-C24)+(60*HOUR(B25-C24))</f>
        <v>0</v>
      </c>
      <c r="F24" s="30">
        <f>+D24+(E28/4)</f>
        <v>92.75</v>
      </c>
      <c r="G24" s="30"/>
      <c r="H24" s="37"/>
      <c r="I24" s="37">
        <f>+F24</f>
        <v>92.75</v>
      </c>
      <c r="J24" s="37"/>
      <c r="K24" s="37"/>
      <c r="L24" s="37"/>
      <c r="M24" s="37"/>
      <c r="N24" s="37"/>
    </row>
    <row r="25" spans="1:21" ht="14.1" customHeight="1" x14ac:dyDescent="0.25">
      <c r="A25" s="13" t="s">
        <v>6</v>
      </c>
      <c r="B25" s="49">
        <v>0.52083333333333337</v>
      </c>
      <c r="C25" s="14">
        <v>0.54166666666666663</v>
      </c>
      <c r="D25" s="81"/>
      <c r="E25" s="82"/>
      <c r="F25" s="30"/>
      <c r="G25" s="30"/>
      <c r="H25" s="21"/>
      <c r="I25" s="21"/>
      <c r="J25" s="21"/>
      <c r="K25" s="21"/>
      <c r="L25" s="55"/>
      <c r="M25" s="21"/>
      <c r="N25" s="21"/>
    </row>
    <row r="26" spans="1:21" ht="14.1" customHeight="1" x14ac:dyDescent="0.25">
      <c r="A26" s="5">
        <v>4</v>
      </c>
      <c r="B26" s="52">
        <v>0.54375000000000007</v>
      </c>
      <c r="C26" s="53">
        <v>0.60486111111111118</v>
      </c>
      <c r="D26" s="57">
        <f>+MINUTE(C26-B26)+(60*HOUR(C26-B26))</f>
        <v>88</v>
      </c>
      <c r="E26" s="31">
        <f>+MINUTE(B26-C25)+(60*HOUR(B26-C25))</f>
        <v>3</v>
      </c>
      <c r="F26" s="79">
        <f>+D26+(E28/4)</f>
        <v>92.75</v>
      </c>
      <c r="G26" s="79"/>
      <c r="H26" s="39"/>
      <c r="I26" s="39"/>
      <c r="J26" s="39">
        <f>+F26</f>
        <v>92.75</v>
      </c>
      <c r="K26" s="39"/>
      <c r="L26" s="39"/>
      <c r="M26" s="39"/>
      <c r="N26" s="39"/>
    </row>
    <row r="27" spans="1:21" ht="14.1" customHeight="1" x14ac:dyDescent="0.25">
      <c r="A27" s="67" t="s">
        <v>35</v>
      </c>
      <c r="B27" s="50">
        <v>0.60833333333333328</v>
      </c>
      <c r="C27" s="50"/>
      <c r="D27" s="32"/>
      <c r="E27" s="32">
        <f>+MINUTE(B27-C26)+(60*HOUR(B27-C26))</f>
        <v>5</v>
      </c>
      <c r="F27" s="29"/>
      <c r="G27" s="29"/>
      <c r="H27" s="40"/>
      <c r="I27" s="40"/>
      <c r="J27" s="40"/>
      <c r="K27" s="40"/>
      <c r="L27" s="40"/>
      <c r="M27" s="40"/>
      <c r="N27" s="40"/>
    </row>
    <row r="28" spans="1:21" ht="14.1" customHeight="1" x14ac:dyDescent="0.25">
      <c r="A28" s="5"/>
      <c r="B28" s="51"/>
      <c r="C28" s="33" t="s">
        <v>17</v>
      </c>
      <c r="D28" s="34">
        <f>SUM(D21:D27)</f>
        <v>352</v>
      </c>
      <c r="E28" s="34">
        <f>SUM(E21:E27)</f>
        <v>19</v>
      </c>
      <c r="F28" s="36">
        <f>SUM(F21:F27)</f>
        <v>371</v>
      </c>
      <c r="G28" s="258">
        <f>+MINUTE(B27-C21)+(60*HOUR(B27-C21))-MINUTE(C25-B25)+(60*HOUR(C25-B25))-F28</f>
        <v>0</v>
      </c>
      <c r="H28" s="261" t="s">
        <v>15</v>
      </c>
      <c r="I28" s="261"/>
      <c r="J28" s="42"/>
      <c r="K28" s="42"/>
      <c r="L28" s="259"/>
      <c r="M28" s="261" t="s">
        <v>15</v>
      </c>
      <c r="N28" s="262">
        <f>SUM(G22:N26)-F28</f>
        <v>0</v>
      </c>
    </row>
    <row r="29" spans="1:21" ht="14.1" customHeight="1" x14ac:dyDescent="0.25">
      <c r="B29" s="25"/>
      <c r="C29" s="25"/>
      <c r="E29" s="18">
        <f>E28/D28</f>
        <v>5.3977272727272728E-2</v>
      </c>
      <c r="F29" s="19" t="s">
        <v>7</v>
      </c>
      <c r="G29" s="19"/>
      <c r="H29" s="19"/>
      <c r="I29" s="19"/>
      <c r="J29" s="19"/>
    </row>
    <row r="30" spans="1:21" ht="14.1" customHeight="1" x14ac:dyDescent="0.25">
      <c r="B30" s="25"/>
      <c r="C30" s="25"/>
      <c r="E30" s="18"/>
      <c r="F30" s="19"/>
      <c r="G30" s="19"/>
      <c r="H30" s="19"/>
      <c r="I30" s="19"/>
      <c r="J30" s="19"/>
    </row>
    <row r="31" spans="1:21" x14ac:dyDescent="0.25">
      <c r="A31" s="8" t="s">
        <v>9</v>
      </c>
      <c r="B31" s="9"/>
      <c r="C31" s="9"/>
      <c r="D31" s="28"/>
      <c r="E31" s="9"/>
      <c r="F31" s="10"/>
      <c r="G31" s="292" t="s">
        <v>1</v>
      </c>
      <c r="H31" s="293"/>
      <c r="I31" s="293"/>
      <c r="J31" s="293"/>
      <c r="K31" s="293"/>
      <c r="L31" s="293"/>
      <c r="M31" s="293"/>
      <c r="N31" s="294"/>
    </row>
    <row r="32" spans="1:21" ht="30" x14ac:dyDescent="0.25">
      <c r="A32" s="9"/>
      <c r="B32" s="65" t="s">
        <v>2</v>
      </c>
      <c r="C32" s="68" t="s">
        <v>3</v>
      </c>
      <c r="D32" s="11" t="s">
        <v>16</v>
      </c>
      <c r="E32" s="244" t="s">
        <v>4</v>
      </c>
      <c r="F32" s="11" t="s">
        <v>5</v>
      </c>
      <c r="G32" s="11">
        <v>1</v>
      </c>
      <c r="H32" s="44">
        <v>2</v>
      </c>
      <c r="I32" s="44">
        <v>3</v>
      </c>
      <c r="J32" s="44">
        <v>4</v>
      </c>
      <c r="K32" s="12">
        <v>5</v>
      </c>
      <c r="L32" s="12">
        <v>6</v>
      </c>
      <c r="M32" s="12">
        <v>7</v>
      </c>
      <c r="N32" s="12">
        <v>8</v>
      </c>
    </row>
    <row r="33" spans="1:15" x14ac:dyDescent="0.25">
      <c r="A33" s="25" t="s">
        <v>33</v>
      </c>
      <c r="B33" s="71"/>
      <c r="C33" s="72">
        <v>0.3298611111111111</v>
      </c>
      <c r="D33" s="185"/>
      <c r="E33" s="186">
        <f>+MINUTE(B34-C33)+(60*HOUR(B34-C33))</f>
        <v>5</v>
      </c>
      <c r="F33" s="185"/>
      <c r="G33" s="185"/>
      <c r="H33" s="187"/>
      <c r="I33" s="187"/>
      <c r="J33" s="187"/>
      <c r="K33" s="188"/>
      <c r="L33" s="188"/>
      <c r="M33" s="188"/>
      <c r="N33" s="188"/>
    </row>
    <row r="34" spans="1:15" ht="14.1" customHeight="1" x14ac:dyDescent="0.25">
      <c r="A34" s="25">
        <v>5</v>
      </c>
      <c r="B34" s="190">
        <v>0.33333333333333331</v>
      </c>
      <c r="C34" s="191">
        <v>0.39444444444444443</v>
      </c>
      <c r="D34" s="192">
        <f>+MINUTE(C34-B34)+(60*HOUR(C34-B34))</f>
        <v>88</v>
      </c>
      <c r="E34" s="186">
        <f>+MINUTE(B35-C34)+(60*HOUR(B35-C34))</f>
        <v>3</v>
      </c>
      <c r="F34" s="30">
        <f>+D34+(E40/4)</f>
        <v>92.75</v>
      </c>
      <c r="G34" s="182"/>
      <c r="H34" s="87"/>
      <c r="I34" s="87"/>
      <c r="J34" s="87"/>
      <c r="K34" s="246">
        <f>+F34</f>
        <v>92.75</v>
      </c>
      <c r="L34" s="88"/>
      <c r="M34" s="88"/>
      <c r="N34" s="88"/>
    </row>
    <row r="35" spans="1:15" ht="14.1" customHeight="1" x14ac:dyDescent="0.25">
      <c r="A35" s="67">
        <v>6</v>
      </c>
      <c r="B35" s="48">
        <v>0.39652777777777781</v>
      </c>
      <c r="C35" s="17">
        <v>0.45763888888888887</v>
      </c>
      <c r="D35" s="31">
        <f>+MINUTE(C35-B35)+(60*HOUR(C35-B35))</f>
        <v>88</v>
      </c>
      <c r="E35" s="26">
        <f>+MINUTE(B36-C35)+(60*HOUR(B36-C35))</f>
        <v>3</v>
      </c>
      <c r="F35" s="30">
        <f>+D35+(E40/4)</f>
        <v>92.75</v>
      </c>
      <c r="G35" s="79"/>
      <c r="H35" s="37"/>
      <c r="I35" s="37"/>
      <c r="J35" s="37"/>
      <c r="K35" s="37"/>
      <c r="L35" s="37">
        <f>+F35</f>
        <v>92.75</v>
      </c>
      <c r="M35" s="37"/>
      <c r="N35" s="37"/>
    </row>
    <row r="36" spans="1:15" ht="14.1" customHeight="1" x14ac:dyDescent="0.25">
      <c r="A36" s="5">
        <v>7</v>
      </c>
      <c r="B36" s="48">
        <v>0.4597222222222222</v>
      </c>
      <c r="C36" s="17">
        <v>0.52083333333333337</v>
      </c>
      <c r="D36" s="31">
        <f>+MINUTE(C36-B36)+(60*HOUR(C36-B36))</f>
        <v>88</v>
      </c>
      <c r="E36" s="26">
        <f>+MINUTE(B37-C36)+(60*HOUR(B37-C36))</f>
        <v>0</v>
      </c>
      <c r="F36" s="30">
        <f>+D36+(E40/4)</f>
        <v>92.75</v>
      </c>
      <c r="G36" s="30"/>
      <c r="H36" s="37"/>
      <c r="I36" s="37"/>
      <c r="J36" s="37"/>
      <c r="K36" s="37"/>
      <c r="L36" s="37"/>
      <c r="M36" s="37">
        <f>+F36</f>
        <v>92.75</v>
      </c>
      <c r="N36" s="37"/>
    </row>
    <row r="37" spans="1:15" ht="14.1" customHeight="1" x14ac:dyDescent="0.25">
      <c r="A37" s="13" t="s">
        <v>6</v>
      </c>
      <c r="B37" s="49">
        <v>0.52083333333333337</v>
      </c>
      <c r="C37" s="14">
        <v>0.54166666666666663</v>
      </c>
      <c r="D37" s="81"/>
      <c r="E37" s="82"/>
      <c r="F37" s="30"/>
      <c r="G37" s="30"/>
      <c r="H37" s="21"/>
      <c r="I37" s="21"/>
      <c r="J37" s="21"/>
      <c r="K37" s="21"/>
      <c r="L37" s="55"/>
      <c r="M37" s="21"/>
      <c r="N37" s="21"/>
      <c r="O37" s="16"/>
    </row>
    <row r="38" spans="1:15" ht="14.1" customHeight="1" x14ac:dyDescent="0.25">
      <c r="A38" s="5">
        <v>8</v>
      </c>
      <c r="B38" s="52">
        <v>0.54375000000000007</v>
      </c>
      <c r="C38" s="53">
        <v>0.60486111111111118</v>
      </c>
      <c r="D38" s="57">
        <f>+MINUTE(C38-B38)+(60*HOUR(C38-B38))</f>
        <v>88</v>
      </c>
      <c r="E38" s="31">
        <f>+MINUTE(B38-C37)+(60*HOUR(B38-C37))</f>
        <v>3</v>
      </c>
      <c r="F38" s="79">
        <f>+D38+(E40/4)</f>
        <v>92.75</v>
      </c>
      <c r="G38" s="79"/>
      <c r="H38" s="39"/>
      <c r="I38" s="39"/>
      <c r="J38" s="39"/>
      <c r="K38" s="39"/>
      <c r="L38" s="39"/>
      <c r="M38" s="39"/>
      <c r="N38" s="39">
        <f>+F38</f>
        <v>92.75</v>
      </c>
      <c r="O38" s="16"/>
    </row>
    <row r="39" spans="1:15" ht="14.1" customHeight="1" x14ac:dyDescent="0.25">
      <c r="A39" s="67" t="s">
        <v>35</v>
      </c>
      <c r="B39" s="50">
        <v>0.60833333333333328</v>
      </c>
      <c r="C39" s="50"/>
      <c r="D39" s="32"/>
      <c r="E39" s="32">
        <f>+MINUTE(B39-C38)+(60*HOUR(B39-C38))</f>
        <v>5</v>
      </c>
      <c r="F39" s="29"/>
      <c r="G39" s="29"/>
      <c r="H39" s="40"/>
      <c r="I39" s="40"/>
      <c r="J39" s="40"/>
      <c r="K39" s="40"/>
      <c r="L39" s="40"/>
      <c r="M39" s="40"/>
      <c r="N39" s="40"/>
    </row>
    <row r="40" spans="1:15" ht="14.1" customHeight="1" x14ac:dyDescent="0.25">
      <c r="A40" s="5"/>
      <c r="B40" s="51"/>
      <c r="C40" s="33" t="s">
        <v>17</v>
      </c>
      <c r="D40" s="34">
        <f>SUM(D33:D39)</f>
        <v>352</v>
      </c>
      <c r="E40" s="34">
        <f>SUM(E33:E39)</f>
        <v>19</v>
      </c>
      <c r="F40" s="36">
        <f>SUM(F33:F39)</f>
        <v>371</v>
      </c>
      <c r="G40" s="258">
        <f>+MINUTE(B39-C33)+(60*HOUR(B39-C33))-MINUTE(C37-B37)+(60*HOUR(C37-B37))-F40</f>
        <v>0</v>
      </c>
      <c r="H40" s="261" t="s">
        <v>15</v>
      </c>
      <c r="I40" s="261"/>
      <c r="J40" s="42"/>
      <c r="K40" s="42"/>
      <c r="L40" s="259"/>
      <c r="M40" s="261" t="s">
        <v>15</v>
      </c>
      <c r="N40" s="262">
        <f>SUM(G34:N38)-F40</f>
        <v>0</v>
      </c>
    </row>
    <row r="41" spans="1:15" x14ac:dyDescent="0.25">
      <c r="B41" s="25"/>
      <c r="C41" s="25"/>
      <c r="E41" s="18">
        <f>E40/D40</f>
        <v>5.3977272727272728E-2</v>
      </c>
      <c r="F41" s="19" t="s">
        <v>7</v>
      </c>
      <c r="G41" s="19"/>
      <c r="H41" s="19"/>
      <c r="I41" s="19"/>
      <c r="J41" s="19"/>
    </row>
    <row r="42" spans="1:15" x14ac:dyDescent="0.25">
      <c r="B42" s="25"/>
      <c r="C42" s="25"/>
      <c r="E42" s="18"/>
      <c r="F42" s="19"/>
      <c r="G42" s="19"/>
      <c r="H42" s="19"/>
      <c r="I42" s="19"/>
      <c r="J42" s="19"/>
    </row>
    <row r="43" spans="1:15" x14ac:dyDescent="0.25">
      <c r="A43" s="8" t="s">
        <v>10</v>
      </c>
      <c r="B43" s="9"/>
      <c r="C43" s="9"/>
      <c r="D43" s="28"/>
      <c r="E43" s="9"/>
      <c r="F43" s="10"/>
      <c r="G43" s="292" t="s">
        <v>1</v>
      </c>
      <c r="H43" s="293"/>
      <c r="I43" s="293"/>
      <c r="J43" s="293"/>
      <c r="K43" s="293"/>
      <c r="L43" s="293"/>
      <c r="M43" s="293"/>
      <c r="N43" s="294"/>
    </row>
    <row r="44" spans="1:15" ht="30" x14ac:dyDescent="0.25">
      <c r="A44" s="9"/>
      <c r="B44" s="65" t="s">
        <v>2</v>
      </c>
      <c r="C44" s="68" t="s">
        <v>3</v>
      </c>
      <c r="D44" s="11" t="s">
        <v>16</v>
      </c>
      <c r="E44" s="244" t="s">
        <v>4</v>
      </c>
      <c r="F44" s="11" t="s">
        <v>5</v>
      </c>
      <c r="G44" s="11">
        <v>1</v>
      </c>
      <c r="H44" s="44">
        <v>2</v>
      </c>
      <c r="I44" s="44">
        <v>3</v>
      </c>
      <c r="J44" s="44">
        <v>4</v>
      </c>
      <c r="K44" s="12">
        <v>5</v>
      </c>
      <c r="L44" s="12">
        <v>6</v>
      </c>
      <c r="M44" s="12">
        <v>7</v>
      </c>
      <c r="N44" s="12">
        <v>8</v>
      </c>
    </row>
    <row r="45" spans="1:15" x14ac:dyDescent="0.25">
      <c r="A45" s="25" t="s">
        <v>33</v>
      </c>
      <c r="B45" s="71"/>
      <c r="C45" s="72">
        <v>0.3298611111111111</v>
      </c>
      <c r="D45" s="185"/>
      <c r="E45" s="186">
        <f>+MINUTE(B46-C45)+(60*HOUR(B46-C45))</f>
        <v>5</v>
      </c>
      <c r="F45" s="185"/>
      <c r="G45" s="185"/>
      <c r="H45" s="187"/>
      <c r="I45" s="187"/>
      <c r="J45" s="187"/>
      <c r="K45" s="188"/>
      <c r="L45" s="188"/>
      <c r="M45" s="188"/>
      <c r="N45" s="188"/>
    </row>
    <row r="46" spans="1:15" x14ac:dyDescent="0.25">
      <c r="A46" s="25">
        <v>1</v>
      </c>
      <c r="B46" s="190">
        <v>0.33333333333333331</v>
      </c>
      <c r="C46" s="191">
        <v>0.39444444444444443</v>
      </c>
      <c r="D46" s="192">
        <f>+MINUTE(C46-B46)+(60*HOUR(C46-B46))</f>
        <v>88</v>
      </c>
      <c r="E46" s="186">
        <f>+MINUTE(B47-C46)+(60*HOUR(B47-C46))</f>
        <v>3</v>
      </c>
      <c r="F46" s="30">
        <f>+D46+(E52/4)</f>
        <v>92.75</v>
      </c>
      <c r="G46" s="182">
        <f>+F46</f>
        <v>92.75</v>
      </c>
      <c r="H46" s="87"/>
      <c r="I46" s="87"/>
      <c r="J46" s="87"/>
      <c r="K46" s="88"/>
      <c r="L46" s="88"/>
      <c r="M46" s="88"/>
      <c r="N46" s="88"/>
    </row>
    <row r="47" spans="1:15" x14ac:dyDescent="0.25">
      <c r="A47" s="67">
        <v>2</v>
      </c>
      <c r="B47" s="48">
        <v>0.39652777777777781</v>
      </c>
      <c r="C47" s="17">
        <v>0.45763888888888887</v>
      </c>
      <c r="D47" s="31">
        <f>+MINUTE(C47-B47)+(60*HOUR(C47-B47))</f>
        <v>88</v>
      </c>
      <c r="E47" s="26">
        <f>+MINUTE(B48-C47)+(60*HOUR(B48-C47))</f>
        <v>3</v>
      </c>
      <c r="F47" s="30">
        <f>+D47+(E52/4)</f>
        <v>92.75</v>
      </c>
      <c r="G47" s="79"/>
      <c r="H47" s="37">
        <f>+F47</f>
        <v>92.75</v>
      </c>
      <c r="I47" s="37"/>
      <c r="J47" s="37"/>
      <c r="K47" s="37"/>
      <c r="L47" s="37"/>
      <c r="M47" s="37"/>
      <c r="N47" s="37"/>
    </row>
    <row r="48" spans="1:15" x14ac:dyDescent="0.25">
      <c r="A48" s="5">
        <v>3</v>
      </c>
      <c r="B48" s="48">
        <v>0.4597222222222222</v>
      </c>
      <c r="C48" s="17">
        <v>0.52083333333333337</v>
      </c>
      <c r="D48" s="31">
        <f>+MINUTE(C48-B48)+(60*HOUR(C48-B48))</f>
        <v>88</v>
      </c>
      <c r="E48" s="26">
        <f>+MINUTE(B49-C48)+(60*HOUR(B49-C48))</f>
        <v>0</v>
      </c>
      <c r="F48" s="30">
        <f>+D48+(E52/4)</f>
        <v>92.75</v>
      </c>
      <c r="G48" s="30"/>
      <c r="H48" s="37"/>
      <c r="I48" s="37">
        <f>+F48</f>
        <v>92.75</v>
      </c>
      <c r="J48" s="37"/>
      <c r="K48" s="37"/>
      <c r="L48" s="37"/>
      <c r="M48" s="37"/>
      <c r="N48" s="37"/>
    </row>
    <row r="49" spans="1:15" x14ac:dyDescent="0.25">
      <c r="A49" s="13" t="s">
        <v>6</v>
      </c>
      <c r="B49" s="49">
        <v>0.52083333333333337</v>
      </c>
      <c r="C49" s="14">
        <v>0.54166666666666663</v>
      </c>
      <c r="D49" s="81"/>
      <c r="E49" s="82"/>
      <c r="F49" s="30"/>
      <c r="G49" s="30"/>
      <c r="H49" s="21"/>
      <c r="I49" s="21"/>
      <c r="J49" s="21"/>
      <c r="K49" s="21"/>
      <c r="L49" s="55"/>
      <c r="M49" s="21"/>
      <c r="N49" s="21"/>
    </row>
    <row r="50" spans="1:15" x14ac:dyDescent="0.25">
      <c r="A50" s="5">
        <v>4</v>
      </c>
      <c r="B50" s="52">
        <v>0.54375000000000007</v>
      </c>
      <c r="C50" s="53">
        <v>0.60486111111111118</v>
      </c>
      <c r="D50" s="57">
        <f>+MINUTE(C50-B50)+(60*HOUR(C50-B50))</f>
        <v>88</v>
      </c>
      <c r="E50" s="31">
        <f>+MINUTE(B50-C49)+(60*HOUR(B50-C49))</f>
        <v>3</v>
      </c>
      <c r="F50" s="79">
        <f>+D50+(E52/4)</f>
        <v>92.75</v>
      </c>
      <c r="G50" s="79"/>
      <c r="H50" s="39"/>
      <c r="I50" s="39"/>
      <c r="J50" s="39">
        <f>+F50</f>
        <v>92.75</v>
      </c>
      <c r="K50" s="39"/>
      <c r="L50" s="39"/>
      <c r="M50" s="39"/>
      <c r="N50" s="39"/>
    </row>
    <row r="51" spans="1:15" x14ac:dyDescent="0.25">
      <c r="A51" s="67" t="s">
        <v>35</v>
      </c>
      <c r="B51" s="50">
        <v>0.60833333333333328</v>
      </c>
      <c r="C51" s="50"/>
      <c r="D51" s="32"/>
      <c r="E51" s="32">
        <f>+MINUTE(B51-C50)+(60*HOUR(B51-C50))</f>
        <v>5</v>
      </c>
      <c r="F51" s="29"/>
      <c r="G51" s="29"/>
      <c r="H51" s="40"/>
      <c r="I51" s="40"/>
      <c r="J51" s="40"/>
      <c r="K51" s="40"/>
      <c r="L51" s="40"/>
      <c r="M51" s="40"/>
      <c r="N51" s="40"/>
    </row>
    <row r="52" spans="1:15" x14ac:dyDescent="0.25">
      <c r="A52" s="5"/>
      <c r="B52" s="51"/>
      <c r="C52" s="33" t="s">
        <v>17</v>
      </c>
      <c r="D52" s="34">
        <f>SUM(D45:D51)</f>
        <v>352</v>
      </c>
      <c r="E52" s="34">
        <f>SUM(E45:E51)</f>
        <v>19</v>
      </c>
      <c r="F52" s="36">
        <f>SUM(F45:F51)</f>
        <v>371</v>
      </c>
      <c r="G52" s="258">
        <f>+MINUTE(B51-C45)+(60*HOUR(B51-C45))-MINUTE(C49-B49)+(60*HOUR(C49-B49))-F52</f>
        <v>0</v>
      </c>
      <c r="H52" s="261" t="s">
        <v>15</v>
      </c>
      <c r="I52" s="261"/>
      <c r="J52" s="42"/>
      <c r="K52" s="42"/>
      <c r="L52" s="259"/>
      <c r="M52" s="261" t="s">
        <v>15</v>
      </c>
      <c r="N52" s="262">
        <f>SUM(G46:N50)-F52</f>
        <v>0</v>
      </c>
      <c r="O52" s="42"/>
    </row>
    <row r="53" spans="1:15" x14ac:dyDescent="0.25">
      <c r="B53" s="25"/>
      <c r="C53" s="25"/>
      <c r="E53" s="18">
        <f>E52/D52</f>
        <v>5.3977272727272728E-2</v>
      </c>
      <c r="F53" s="19" t="s">
        <v>7</v>
      </c>
      <c r="G53" s="19"/>
      <c r="H53" s="19"/>
      <c r="I53" s="19"/>
      <c r="J53" s="19"/>
    </row>
    <row r="54" spans="1:15" ht="14.1" customHeight="1" x14ac:dyDescent="0.25">
      <c r="B54" s="25"/>
      <c r="C54" s="25"/>
      <c r="E54" s="18"/>
      <c r="F54" s="19"/>
      <c r="G54" s="19"/>
      <c r="H54" s="19"/>
      <c r="I54" s="19"/>
      <c r="J54" s="19"/>
    </row>
    <row r="55" spans="1:15" ht="14.1" customHeight="1" x14ac:dyDescent="0.25">
      <c r="A55" s="8" t="s">
        <v>14</v>
      </c>
      <c r="B55" s="9"/>
      <c r="C55" s="9"/>
      <c r="D55" s="28"/>
      <c r="E55" s="9"/>
      <c r="F55" s="10"/>
      <c r="G55" s="292" t="s">
        <v>1</v>
      </c>
      <c r="H55" s="293"/>
      <c r="I55" s="293"/>
      <c r="J55" s="293"/>
      <c r="K55" s="293"/>
      <c r="L55" s="293"/>
      <c r="M55" s="293"/>
      <c r="N55" s="294"/>
    </row>
    <row r="56" spans="1:15" ht="30" x14ac:dyDescent="0.25">
      <c r="A56" s="9"/>
      <c r="B56" s="65" t="s">
        <v>2</v>
      </c>
      <c r="C56" s="68" t="s">
        <v>3</v>
      </c>
      <c r="D56" s="11" t="s">
        <v>16</v>
      </c>
      <c r="E56" s="244" t="s">
        <v>4</v>
      </c>
      <c r="F56" s="11" t="s">
        <v>5</v>
      </c>
      <c r="G56" s="11">
        <v>1</v>
      </c>
      <c r="H56" s="44">
        <v>2</v>
      </c>
      <c r="I56" s="44">
        <v>3</v>
      </c>
      <c r="J56" s="44">
        <v>4</v>
      </c>
      <c r="K56" s="12">
        <v>5</v>
      </c>
      <c r="L56" s="12">
        <v>6</v>
      </c>
      <c r="M56" s="12">
        <v>7</v>
      </c>
      <c r="N56" s="12">
        <v>8</v>
      </c>
    </row>
    <row r="57" spans="1:15" x14ac:dyDescent="0.25">
      <c r="A57" s="25" t="s">
        <v>33</v>
      </c>
      <c r="B57" s="71"/>
      <c r="C57" s="72">
        <v>0.3298611111111111</v>
      </c>
      <c r="D57" s="185"/>
      <c r="E57" s="186">
        <f>+MINUTE(B58-C57)+(60*HOUR(B58-C57))</f>
        <v>5</v>
      </c>
      <c r="F57" s="185"/>
      <c r="G57" s="185"/>
      <c r="H57" s="187"/>
      <c r="I57" s="187"/>
      <c r="J57" s="187"/>
      <c r="K57" s="188"/>
      <c r="L57" s="188"/>
      <c r="M57" s="188"/>
      <c r="N57" s="188"/>
    </row>
    <row r="58" spans="1:15" ht="14.1" customHeight="1" x14ac:dyDescent="0.25">
      <c r="A58" s="25">
        <v>5</v>
      </c>
      <c r="B58" s="190">
        <v>0.33333333333333331</v>
      </c>
      <c r="C58" s="191">
        <v>0.39444444444444443</v>
      </c>
      <c r="D58" s="192">
        <f>+MINUTE(C58-B58)+(60*HOUR(C58-B58))</f>
        <v>88</v>
      </c>
      <c r="E58" s="186">
        <f>+MINUTE(B59-C58)+(60*HOUR(B59-C58))</f>
        <v>3</v>
      </c>
      <c r="F58" s="30">
        <f>+D58+(E64/4)</f>
        <v>92.75</v>
      </c>
      <c r="G58" s="182"/>
      <c r="H58" s="87"/>
      <c r="I58" s="87"/>
      <c r="J58" s="87"/>
      <c r="K58" s="246">
        <f>+F58</f>
        <v>92.75</v>
      </c>
      <c r="L58" s="88"/>
      <c r="M58" s="88"/>
      <c r="N58" s="88"/>
    </row>
    <row r="59" spans="1:15" ht="14.1" customHeight="1" x14ac:dyDescent="0.25">
      <c r="A59" s="67">
        <v>6</v>
      </c>
      <c r="B59" s="48">
        <v>0.39652777777777781</v>
      </c>
      <c r="C59" s="17">
        <v>0.45763888888888887</v>
      </c>
      <c r="D59" s="31">
        <f>+MINUTE(C59-B59)+(60*HOUR(C59-B59))</f>
        <v>88</v>
      </c>
      <c r="E59" s="26">
        <f>+MINUTE(B60-C59)+(60*HOUR(B60-C59))</f>
        <v>3</v>
      </c>
      <c r="F59" s="30">
        <f>+D59+(E64/4)</f>
        <v>92.75</v>
      </c>
      <c r="G59" s="79"/>
      <c r="H59" s="37"/>
      <c r="I59" s="37"/>
      <c r="J59" s="37"/>
      <c r="K59" s="37"/>
      <c r="L59" s="37">
        <f>+F59</f>
        <v>92.75</v>
      </c>
      <c r="M59" s="37"/>
      <c r="N59" s="37"/>
    </row>
    <row r="60" spans="1:15" ht="14.1" customHeight="1" x14ac:dyDescent="0.25">
      <c r="A60" s="5">
        <v>7</v>
      </c>
      <c r="B60" s="48">
        <v>0.4597222222222222</v>
      </c>
      <c r="C60" s="17">
        <v>0.52083333333333337</v>
      </c>
      <c r="D60" s="31">
        <f>+MINUTE(C60-B60)+(60*HOUR(C60-B60))</f>
        <v>88</v>
      </c>
      <c r="E60" s="26">
        <f>+MINUTE(B61-C60)+(60*HOUR(B61-C60))</f>
        <v>0</v>
      </c>
      <c r="F60" s="30">
        <f>+D60+(E64/4)</f>
        <v>92.75</v>
      </c>
      <c r="G60" s="30"/>
      <c r="H60" s="37"/>
      <c r="I60" s="37"/>
      <c r="J60" s="37"/>
      <c r="K60" s="37"/>
      <c r="L60" s="37"/>
      <c r="M60" s="37">
        <f>+F60</f>
        <v>92.75</v>
      </c>
      <c r="N60" s="37"/>
    </row>
    <row r="61" spans="1:15" ht="14.1" customHeight="1" x14ac:dyDescent="0.25">
      <c r="A61" s="13" t="s">
        <v>6</v>
      </c>
      <c r="B61" s="49">
        <v>0.52083333333333337</v>
      </c>
      <c r="C61" s="14">
        <v>0.54166666666666663</v>
      </c>
      <c r="D61" s="81"/>
      <c r="E61" s="82"/>
      <c r="F61" s="30"/>
      <c r="G61" s="30"/>
      <c r="H61" s="21"/>
      <c r="I61" s="21"/>
      <c r="J61" s="21"/>
      <c r="K61" s="21"/>
      <c r="L61" s="55"/>
      <c r="M61" s="21"/>
      <c r="N61" s="21"/>
    </row>
    <row r="62" spans="1:15" ht="14.1" customHeight="1" x14ac:dyDescent="0.25">
      <c r="A62" s="5">
        <v>8</v>
      </c>
      <c r="B62" s="52">
        <v>0.54375000000000007</v>
      </c>
      <c r="C62" s="53">
        <v>0.60486111111111118</v>
      </c>
      <c r="D62" s="57">
        <f>+MINUTE(C62-B62)+(60*HOUR(C62-B62))</f>
        <v>88</v>
      </c>
      <c r="E62" s="31">
        <f>+MINUTE(B62-C61)+(60*HOUR(B62-C61))</f>
        <v>3</v>
      </c>
      <c r="F62" s="79">
        <f>+D62+(E64/4)</f>
        <v>92.75</v>
      </c>
      <c r="G62" s="79"/>
      <c r="H62" s="39"/>
      <c r="I62" s="39"/>
      <c r="J62" s="39"/>
      <c r="K62" s="39"/>
      <c r="L62" s="39"/>
      <c r="M62" s="39"/>
      <c r="N62" s="39">
        <f>+F62</f>
        <v>92.75</v>
      </c>
    </row>
    <row r="63" spans="1:15" ht="14.1" customHeight="1" x14ac:dyDescent="0.25">
      <c r="A63" s="67" t="s">
        <v>35</v>
      </c>
      <c r="B63" s="50">
        <v>0.60833333333333328</v>
      </c>
      <c r="C63" s="50"/>
      <c r="D63" s="32"/>
      <c r="E63" s="32">
        <f>+MINUTE(B63-C62)+(60*HOUR(B63-C62))</f>
        <v>5</v>
      </c>
      <c r="F63" s="29"/>
      <c r="G63" s="29"/>
      <c r="H63" s="40"/>
      <c r="I63" s="40"/>
      <c r="J63" s="40"/>
      <c r="K63" s="40"/>
      <c r="L63" s="40"/>
      <c r="M63" s="40"/>
      <c r="N63" s="40"/>
      <c r="O63" s="42"/>
    </row>
    <row r="64" spans="1:15" ht="14.1" customHeight="1" x14ac:dyDescent="0.25">
      <c r="A64" s="5"/>
      <c r="B64" s="51"/>
      <c r="C64" s="33" t="s">
        <v>17</v>
      </c>
      <c r="D64" s="34">
        <f>SUM(D57:D63)</f>
        <v>352</v>
      </c>
      <c r="E64" s="34">
        <f>SUM(E57:E63)</f>
        <v>19</v>
      </c>
      <c r="F64" s="36">
        <f>SUM(F57:F63)</f>
        <v>371</v>
      </c>
      <c r="G64" s="258">
        <f>+MINUTE(B63-C57)+(60*HOUR(B63-C57))-MINUTE(C61-B61)+(60*HOUR(C61-B61))-F64</f>
        <v>0</v>
      </c>
      <c r="H64" s="261" t="s">
        <v>15</v>
      </c>
      <c r="I64" s="261"/>
      <c r="J64" s="42"/>
      <c r="K64" s="42"/>
      <c r="L64" s="259"/>
      <c r="M64" s="261" t="s">
        <v>15</v>
      </c>
      <c r="N64" s="262">
        <f>SUM(G58:N62)-F64</f>
        <v>0</v>
      </c>
    </row>
    <row r="65" spans="1:15" ht="14.1" customHeight="1" x14ac:dyDescent="0.25">
      <c r="B65" s="25"/>
      <c r="C65" s="25"/>
      <c r="E65" s="18">
        <f>E64/D64</f>
        <v>5.3977272727272728E-2</v>
      </c>
      <c r="F65" s="19" t="s">
        <v>7</v>
      </c>
      <c r="G65" s="19"/>
      <c r="H65" s="19"/>
      <c r="I65" s="19"/>
      <c r="J65" s="19"/>
    </row>
    <row r="66" spans="1:15" ht="14.1" customHeight="1" x14ac:dyDescent="0.25">
      <c r="B66" s="25"/>
      <c r="C66" s="25"/>
      <c r="E66" s="18"/>
      <c r="F66" s="19"/>
      <c r="G66" s="19"/>
      <c r="H66" s="19"/>
      <c r="I66" s="19"/>
      <c r="J66" s="19"/>
    </row>
    <row r="67" spans="1:15" ht="13.5" customHeight="1" x14ac:dyDescent="0.25">
      <c r="A67" s="6"/>
      <c r="F67" s="3"/>
      <c r="G67" s="292" t="s">
        <v>1</v>
      </c>
      <c r="H67" s="293"/>
      <c r="I67" s="293"/>
      <c r="J67" s="293"/>
      <c r="K67" s="293"/>
      <c r="L67" s="293"/>
      <c r="M67" s="293"/>
      <c r="N67" s="294"/>
    </row>
    <row r="68" spans="1:15" ht="15" customHeight="1" x14ac:dyDescent="0.25">
      <c r="A68" s="6"/>
      <c r="F68" s="3"/>
      <c r="G68" s="11">
        <v>1</v>
      </c>
      <c r="H68" s="44">
        <v>2</v>
      </c>
      <c r="I68" s="44">
        <v>3</v>
      </c>
      <c r="J68" s="44">
        <v>4</v>
      </c>
      <c r="K68" s="12">
        <v>5</v>
      </c>
      <c r="L68" s="12">
        <v>6</v>
      </c>
      <c r="M68" s="12">
        <v>7</v>
      </c>
      <c r="N68" s="12">
        <v>8</v>
      </c>
    </row>
    <row r="69" spans="1:15" ht="15.95" customHeight="1" x14ac:dyDescent="0.25">
      <c r="C69" s="43" t="s">
        <v>18</v>
      </c>
      <c r="D69" s="285" t="s">
        <v>11</v>
      </c>
      <c r="E69" s="286"/>
      <c r="F69" s="287"/>
      <c r="G69" s="41">
        <f t="shared" ref="G69:N69" si="1">+SUM(G57:G63)+SUM(G45:G51)+SUM(G33:G39)+SUM(G21:G27)+SUM(G5:G15)</f>
        <v>224.375</v>
      </c>
      <c r="H69" s="41">
        <f t="shared" si="1"/>
        <v>224.375</v>
      </c>
      <c r="I69" s="41">
        <f t="shared" si="1"/>
        <v>224.375</v>
      </c>
      <c r="J69" s="41">
        <f t="shared" si="1"/>
        <v>224.375</v>
      </c>
      <c r="K69" s="41">
        <f t="shared" si="1"/>
        <v>225.375</v>
      </c>
      <c r="L69" s="41">
        <f t="shared" si="1"/>
        <v>224.375</v>
      </c>
      <c r="M69" s="41">
        <f t="shared" si="1"/>
        <v>224.375</v>
      </c>
      <c r="N69" s="41">
        <f t="shared" si="1"/>
        <v>224.375</v>
      </c>
    </row>
    <row r="70" spans="1:15" ht="15.95" customHeight="1" x14ac:dyDescent="0.25">
      <c r="D70" s="288" t="s">
        <v>12</v>
      </c>
      <c r="E70" s="289"/>
      <c r="F70" s="290"/>
      <c r="G70" s="240">
        <v>1665</v>
      </c>
      <c r="H70" s="240">
        <v>1665</v>
      </c>
      <c r="I70" s="240">
        <v>1665</v>
      </c>
      <c r="J70" s="240">
        <v>1665</v>
      </c>
      <c r="K70" s="240">
        <v>1665</v>
      </c>
      <c r="L70" s="240">
        <v>1665</v>
      </c>
      <c r="M70" s="240">
        <v>1665</v>
      </c>
      <c r="N70" s="240">
        <v>1665</v>
      </c>
    </row>
    <row r="71" spans="1:15" ht="16.5" customHeight="1" x14ac:dyDescent="0.25">
      <c r="D71" s="310" t="s">
        <v>13</v>
      </c>
      <c r="E71" s="311"/>
      <c r="F71" s="311"/>
      <c r="G71" s="178">
        <f t="shared" ref="G71:N71" si="2">+ROUND((G69/G70),2)</f>
        <v>0.13</v>
      </c>
      <c r="H71" s="178">
        <f t="shared" si="2"/>
        <v>0.13</v>
      </c>
      <c r="I71" s="178">
        <f t="shared" si="2"/>
        <v>0.13</v>
      </c>
      <c r="J71" s="178">
        <f t="shared" si="2"/>
        <v>0.13</v>
      </c>
      <c r="K71" s="178">
        <f t="shared" si="2"/>
        <v>0.14000000000000001</v>
      </c>
      <c r="L71" s="178">
        <f t="shared" si="2"/>
        <v>0.13</v>
      </c>
      <c r="M71" s="178">
        <f t="shared" si="2"/>
        <v>0.13</v>
      </c>
      <c r="N71" s="178">
        <f t="shared" si="2"/>
        <v>0.13</v>
      </c>
    </row>
    <row r="72" spans="1:15" x14ac:dyDescent="0.25">
      <c r="K72" s="20"/>
      <c r="L72" s="20"/>
      <c r="M72" s="20"/>
      <c r="N72" s="20"/>
      <c r="O72" s="20"/>
    </row>
    <row r="73" spans="1:15" x14ac:dyDescent="0.25">
      <c r="K73" s="20"/>
      <c r="L73" s="20"/>
      <c r="M73" s="63" t="s">
        <v>20</v>
      </c>
      <c r="N73" s="64">
        <f>SUM(G71:N71)</f>
        <v>1.05</v>
      </c>
      <c r="O73" s="20"/>
    </row>
    <row r="74" spans="1:15" x14ac:dyDescent="0.25">
      <c r="K74" s="20"/>
      <c r="L74" s="20"/>
      <c r="M74" s="20"/>
      <c r="N74" s="20"/>
      <c r="O74" s="20"/>
    </row>
    <row r="75" spans="1:15" x14ac:dyDescent="0.25">
      <c r="F75" s="3"/>
      <c r="G75" s="3"/>
      <c r="H75" s="3"/>
      <c r="I75" s="3"/>
      <c r="J75" s="3"/>
      <c r="K75" s="20"/>
      <c r="L75" s="20"/>
      <c r="M75" s="20"/>
      <c r="N75" s="20"/>
      <c r="O75" s="20"/>
    </row>
    <row r="76" spans="1:15" x14ac:dyDescent="0.25">
      <c r="F76" s="3"/>
      <c r="G76" s="3"/>
      <c r="H76" s="3"/>
      <c r="I76" s="3"/>
      <c r="J76" s="3"/>
      <c r="K76" s="20"/>
      <c r="L76" s="20"/>
      <c r="M76" s="20"/>
      <c r="N76" s="20"/>
      <c r="O76" s="20"/>
    </row>
    <row r="77" spans="1:15" x14ac:dyDescent="0.25">
      <c r="F77" s="3"/>
      <c r="G77" s="3"/>
      <c r="H77" s="3"/>
      <c r="I77" s="3"/>
      <c r="J77" s="3"/>
    </row>
    <row r="78" spans="1:15" x14ac:dyDescent="0.25">
      <c r="F78" s="3"/>
      <c r="G78" s="3"/>
      <c r="H78" s="3"/>
      <c r="I78" s="3"/>
      <c r="J78" s="3"/>
    </row>
    <row r="79" spans="1:15" x14ac:dyDescent="0.25">
      <c r="F79" s="3"/>
      <c r="G79" s="3"/>
      <c r="H79" s="3"/>
      <c r="I79" s="3"/>
      <c r="J79" s="3"/>
    </row>
    <row r="80" spans="1:15" x14ac:dyDescent="0.25">
      <c r="F80" s="3"/>
      <c r="G80" s="3"/>
      <c r="H80" s="3"/>
      <c r="I80" s="3"/>
      <c r="J80" s="3"/>
    </row>
    <row r="81" spans="6:10" x14ac:dyDescent="0.25">
      <c r="F81" s="3"/>
      <c r="G81" s="3"/>
      <c r="H81" s="3"/>
      <c r="I81" s="3"/>
      <c r="J81" s="3"/>
    </row>
    <row r="82" spans="6:10" x14ac:dyDescent="0.25">
      <c r="F82" s="3"/>
      <c r="G82" s="3"/>
      <c r="H82" s="3"/>
      <c r="I82" s="3"/>
      <c r="J82" s="3"/>
    </row>
    <row r="83" spans="6:10" x14ac:dyDescent="0.25">
      <c r="F83" s="3"/>
      <c r="G83" s="3"/>
      <c r="H83" s="3"/>
      <c r="I83" s="3"/>
      <c r="J83" s="3"/>
    </row>
    <row r="84" spans="6:10" x14ac:dyDescent="0.25">
      <c r="F84" s="3"/>
      <c r="G84" s="3"/>
      <c r="H84" s="3"/>
      <c r="I84" s="3"/>
      <c r="J84" s="3"/>
    </row>
    <row r="85" spans="6:10" x14ac:dyDescent="0.25">
      <c r="F85" s="3"/>
      <c r="G85" s="3"/>
      <c r="H85" s="3"/>
      <c r="I85" s="3"/>
      <c r="J85" s="3"/>
    </row>
    <row r="86" spans="6:10" x14ac:dyDescent="0.25">
      <c r="F86" s="3"/>
      <c r="G86" s="3"/>
      <c r="H86" s="3"/>
      <c r="I86" s="3"/>
      <c r="J86" s="3"/>
    </row>
    <row r="87" spans="6:10" x14ac:dyDescent="0.25">
      <c r="F87" s="3"/>
      <c r="G87" s="3"/>
      <c r="H87" s="3"/>
      <c r="I87" s="3"/>
      <c r="J87" s="3"/>
    </row>
    <row r="88" spans="6:10" x14ac:dyDescent="0.25">
      <c r="F88" s="3"/>
      <c r="G88" s="3"/>
      <c r="H88" s="3"/>
      <c r="I88" s="3"/>
      <c r="J88" s="3"/>
    </row>
  </sheetData>
  <mergeCells count="9">
    <mergeCell ref="D69:F69"/>
    <mergeCell ref="D70:F70"/>
    <mergeCell ref="D71:F71"/>
    <mergeCell ref="G3:N3"/>
    <mergeCell ref="G19:N19"/>
    <mergeCell ref="G31:N31"/>
    <mergeCell ref="G43:N43"/>
    <mergeCell ref="G55:N55"/>
    <mergeCell ref="G67:N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workbookViewId="0">
      <selection activeCell="B1" sqref="B1"/>
    </sheetView>
  </sheetViews>
  <sheetFormatPr defaultRowHeight="15" x14ac:dyDescent="0.25"/>
  <cols>
    <col min="1" max="1" width="5.7109375" customWidth="1"/>
    <col min="2" max="3" width="4.7109375" customWidth="1"/>
    <col min="10" max="10" width="15" customWidth="1"/>
    <col min="12" max="12" width="41.85546875" customWidth="1"/>
  </cols>
  <sheetData>
    <row r="1" spans="2:12" ht="18.75" x14ac:dyDescent="0.3">
      <c r="B1" s="280" t="s">
        <v>78</v>
      </c>
    </row>
    <row r="2" spans="2:12" s="20" customFormat="1" ht="6.95" customHeight="1" x14ac:dyDescent="0.3">
      <c r="B2" s="277"/>
    </row>
    <row r="3" spans="2:12" ht="30" customHeight="1" x14ac:dyDescent="0.25">
      <c r="B3" s="283" t="s">
        <v>77</v>
      </c>
      <c r="C3" s="283"/>
      <c r="D3" s="283"/>
      <c r="E3" s="283"/>
      <c r="F3" s="283"/>
      <c r="G3" s="283"/>
      <c r="H3" s="283"/>
      <c r="I3" s="283"/>
      <c r="J3" s="283"/>
      <c r="K3" s="283"/>
      <c r="L3" s="283"/>
    </row>
    <row r="4" spans="2:12" ht="6.95" customHeight="1" x14ac:dyDescent="0.25"/>
    <row r="5" spans="2:12" x14ac:dyDescent="0.25">
      <c r="B5" t="s">
        <v>80</v>
      </c>
    </row>
    <row r="6" spans="2:12" x14ac:dyDescent="0.25">
      <c r="B6" s="247" t="s">
        <v>26</v>
      </c>
      <c r="C6" t="s">
        <v>81</v>
      </c>
    </row>
    <row r="7" spans="2:12" s="20" customFormat="1" ht="30" customHeight="1" x14ac:dyDescent="0.25">
      <c r="B7" s="276" t="s">
        <v>26</v>
      </c>
      <c r="C7" s="283" t="s">
        <v>94</v>
      </c>
      <c r="D7" s="283"/>
      <c r="E7" s="283"/>
      <c r="F7" s="283"/>
      <c r="G7" s="283"/>
      <c r="H7" s="283"/>
      <c r="I7" s="283"/>
      <c r="J7" s="283"/>
      <c r="K7" s="283"/>
      <c r="L7" s="283"/>
    </row>
    <row r="8" spans="2:12" s="20" customFormat="1" ht="30" customHeight="1" x14ac:dyDescent="0.25">
      <c r="B8" s="276" t="s">
        <v>26</v>
      </c>
      <c r="C8" s="283" t="s">
        <v>95</v>
      </c>
      <c r="D8" s="283"/>
      <c r="E8" s="283"/>
      <c r="F8" s="283"/>
      <c r="G8" s="283"/>
      <c r="H8" s="283"/>
      <c r="I8" s="283"/>
      <c r="J8" s="283"/>
      <c r="K8" s="283"/>
      <c r="L8" s="283"/>
    </row>
    <row r="9" spans="2:12" s="20" customFormat="1" x14ac:dyDescent="0.25">
      <c r="B9" s="247" t="s">
        <v>26</v>
      </c>
      <c r="C9" s="20" t="s">
        <v>82</v>
      </c>
    </row>
    <row r="10" spans="2:12" s="20" customFormat="1" x14ac:dyDescent="0.25">
      <c r="B10" s="247" t="s">
        <v>26</v>
      </c>
      <c r="C10" s="20" t="s">
        <v>96</v>
      </c>
    </row>
    <row r="11" spans="2:12" s="20" customFormat="1" ht="6.95" customHeight="1" x14ac:dyDescent="0.25"/>
    <row r="12" spans="2:12" s="20" customFormat="1" x14ac:dyDescent="0.25">
      <c r="B12" s="279" t="s">
        <v>83</v>
      </c>
    </row>
    <row r="13" spans="2:12" s="20" customFormat="1" x14ac:dyDescent="0.25">
      <c r="B13" s="247" t="s">
        <v>26</v>
      </c>
      <c r="C13" s="20" t="s">
        <v>92</v>
      </c>
    </row>
    <row r="14" spans="2:12" s="20" customFormat="1" x14ac:dyDescent="0.25">
      <c r="B14" s="247" t="s">
        <v>26</v>
      </c>
      <c r="C14" s="20" t="s">
        <v>93</v>
      </c>
    </row>
    <row r="15" spans="2:12" s="20" customFormat="1" x14ac:dyDescent="0.25">
      <c r="B15" s="247" t="s">
        <v>26</v>
      </c>
      <c r="C15" s="20" t="s">
        <v>84</v>
      </c>
    </row>
    <row r="16" spans="2:12" s="20" customFormat="1" x14ac:dyDescent="0.25">
      <c r="B16" s="247" t="s">
        <v>26</v>
      </c>
      <c r="C16" s="20" t="s">
        <v>85</v>
      </c>
    </row>
    <row r="17" spans="2:13" s="20" customFormat="1" x14ac:dyDescent="0.25">
      <c r="C17" s="251" t="s">
        <v>75</v>
      </c>
      <c r="D17" s="20" t="s">
        <v>86</v>
      </c>
    </row>
    <row r="18" spans="2:13" s="20" customFormat="1" x14ac:dyDescent="0.25">
      <c r="C18" s="251" t="s">
        <v>75</v>
      </c>
      <c r="D18" s="20" t="s">
        <v>87</v>
      </c>
    </row>
    <row r="19" spans="2:13" s="20" customFormat="1" ht="60" customHeight="1" x14ac:dyDescent="0.25">
      <c r="C19" s="281" t="s">
        <v>75</v>
      </c>
      <c r="D19" s="284" t="s">
        <v>91</v>
      </c>
      <c r="E19" s="284"/>
      <c r="F19" s="284"/>
      <c r="G19" s="284"/>
      <c r="H19" s="284"/>
      <c r="I19" s="284"/>
      <c r="J19" s="284"/>
      <c r="K19" s="284"/>
      <c r="L19" s="284"/>
    </row>
    <row r="20" spans="2:13" ht="5.0999999999999996" customHeight="1" x14ac:dyDescent="0.25"/>
    <row r="21" spans="2:13" x14ac:dyDescent="0.25">
      <c r="B21" s="279" t="s">
        <v>53</v>
      </c>
      <c r="C21" s="20"/>
      <c r="D21" s="20"/>
      <c r="E21" s="20"/>
      <c r="F21" s="20"/>
      <c r="G21" s="20"/>
      <c r="H21" s="20"/>
      <c r="I21" s="20"/>
      <c r="J21" s="20"/>
      <c r="K21" s="20"/>
      <c r="L21" s="20"/>
      <c r="M21" s="20"/>
    </row>
    <row r="22" spans="2:13" x14ac:dyDescent="0.25">
      <c r="B22" s="20" t="s">
        <v>89</v>
      </c>
      <c r="C22" s="20"/>
      <c r="D22" s="20"/>
      <c r="E22" s="20"/>
      <c r="F22" s="20"/>
      <c r="G22" s="20"/>
      <c r="H22" s="20"/>
      <c r="I22" s="20"/>
      <c r="J22" s="20"/>
      <c r="K22" s="20"/>
      <c r="L22" s="20"/>
      <c r="M22" s="20"/>
    </row>
    <row r="23" spans="2:13" ht="6.95" customHeight="1" x14ac:dyDescent="0.25">
      <c r="B23" s="20"/>
      <c r="C23" s="20"/>
      <c r="D23" s="20"/>
      <c r="E23" s="20"/>
      <c r="F23" s="20"/>
      <c r="G23" s="20"/>
      <c r="H23" s="20"/>
      <c r="I23" s="20"/>
      <c r="J23" s="20"/>
      <c r="K23" s="20"/>
      <c r="L23" s="20"/>
      <c r="M23" s="20"/>
    </row>
    <row r="24" spans="2:13" x14ac:dyDescent="0.25">
      <c r="B24" s="20" t="s">
        <v>88</v>
      </c>
      <c r="C24" s="20"/>
      <c r="D24" s="20"/>
      <c r="E24" s="20"/>
      <c r="F24" s="20"/>
      <c r="G24" s="20"/>
      <c r="H24" s="20"/>
      <c r="I24" s="20"/>
      <c r="J24" s="20"/>
      <c r="K24" s="20"/>
      <c r="L24" s="20"/>
      <c r="M24" s="20"/>
    </row>
    <row r="25" spans="2:13" x14ac:dyDescent="0.25">
      <c r="B25" s="247" t="s">
        <v>26</v>
      </c>
      <c r="C25" s="248" t="s">
        <v>55</v>
      </c>
      <c r="D25" s="149"/>
      <c r="E25" s="149"/>
      <c r="F25" s="149"/>
      <c r="G25" s="149"/>
      <c r="H25" s="149"/>
      <c r="I25" s="149"/>
      <c r="J25" s="149"/>
      <c r="K25" s="149"/>
      <c r="L25" s="149"/>
      <c r="M25" s="20"/>
    </row>
    <row r="26" spans="2:13" x14ac:dyDescent="0.25">
      <c r="B26" s="247" t="s">
        <v>26</v>
      </c>
      <c r="C26" s="248" t="s">
        <v>28</v>
      </c>
      <c r="D26" s="149"/>
      <c r="E26" s="149"/>
      <c r="F26" s="149"/>
      <c r="G26" s="149"/>
      <c r="H26" s="149"/>
      <c r="I26" s="149"/>
      <c r="J26" s="149"/>
      <c r="K26" s="149"/>
      <c r="L26" s="149"/>
      <c r="M26" s="20"/>
    </row>
    <row r="27" spans="2:13" x14ac:dyDescent="0.25">
      <c r="B27" s="247" t="s">
        <v>26</v>
      </c>
      <c r="C27" s="248" t="s">
        <v>29</v>
      </c>
      <c r="D27" s="149"/>
      <c r="E27" s="149"/>
      <c r="F27" s="149"/>
      <c r="G27" s="149"/>
      <c r="H27" s="149"/>
      <c r="I27" s="149"/>
      <c r="J27" s="149"/>
      <c r="K27" s="149"/>
      <c r="L27" s="149"/>
      <c r="M27" s="20"/>
    </row>
    <row r="28" spans="2:13" x14ac:dyDescent="0.25">
      <c r="B28" s="247" t="s">
        <v>26</v>
      </c>
      <c r="C28" s="248" t="s">
        <v>30</v>
      </c>
      <c r="D28" s="149"/>
      <c r="E28" s="149"/>
      <c r="F28" s="149"/>
      <c r="G28" s="149"/>
      <c r="H28" s="149"/>
      <c r="I28" s="149"/>
      <c r="J28" s="149"/>
      <c r="K28" s="149"/>
      <c r="L28" s="149"/>
      <c r="M28" s="20"/>
    </row>
    <row r="29" spans="2:13" x14ac:dyDescent="0.25">
      <c r="B29" s="247" t="s">
        <v>26</v>
      </c>
      <c r="C29" s="248" t="s">
        <v>31</v>
      </c>
      <c r="D29" s="149"/>
      <c r="E29" s="149"/>
      <c r="F29" s="149"/>
      <c r="G29" s="149"/>
      <c r="H29" s="149"/>
      <c r="I29" s="149"/>
      <c r="J29" s="149"/>
      <c r="K29" s="149"/>
      <c r="L29" s="149"/>
      <c r="M29" s="20"/>
    </row>
    <row r="30" spans="2:13" x14ac:dyDescent="0.25">
      <c r="B30" s="252" t="s">
        <v>90</v>
      </c>
      <c r="C30" s="20"/>
      <c r="D30" s="20"/>
      <c r="E30" s="20"/>
      <c r="F30" s="20"/>
      <c r="G30" s="20"/>
      <c r="H30" s="20"/>
      <c r="I30" s="20"/>
      <c r="J30" s="20"/>
      <c r="K30" s="20"/>
      <c r="L30" s="20"/>
      <c r="M30" s="20"/>
    </row>
    <row r="31" spans="2:13" ht="6.95" customHeight="1" x14ac:dyDescent="0.25">
      <c r="B31" s="20"/>
      <c r="C31" s="20"/>
      <c r="D31" s="20"/>
      <c r="E31" s="20"/>
      <c r="F31" s="20"/>
      <c r="G31" s="20"/>
      <c r="H31" s="20"/>
      <c r="I31" s="20"/>
      <c r="J31" s="20"/>
      <c r="K31" s="20"/>
      <c r="L31" s="20"/>
      <c r="M31" s="20"/>
    </row>
    <row r="32" spans="2:13" x14ac:dyDescent="0.25">
      <c r="B32" s="252" t="s">
        <v>54</v>
      </c>
      <c r="C32" s="20"/>
      <c r="D32" s="20"/>
      <c r="E32" s="20"/>
      <c r="F32" s="20"/>
      <c r="G32" s="20"/>
      <c r="H32" s="20"/>
      <c r="I32" s="20"/>
      <c r="J32" s="20"/>
      <c r="K32" s="20"/>
      <c r="L32" s="20"/>
      <c r="M32" s="20"/>
    </row>
    <row r="33" spans="2:13" x14ac:dyDescent="0.25">
      <c r="B33" s="247" t="s">
        <v>26</v>
      </c>
      <c r="C33" s="248" t="s">
        <v>27</v>
      </c>
      <c r="D33" s="20"/>
      <c r="E33" s="20"/>
      <c r="F33" s="20"/>
      <c r="G33" s="20"/>
      <c r="H33" s="20"/>
      <c r="I33" s="20"/>
      <c r="J33" s="20"/>
      <c r="K33" s="20"/>
      <c r="L33" s="20"/>
      <c r="M33" s="20"/>
    </row>
    <row r="34" spans="2:13" x14ac:dyDescent="0.25">
      <c r="B34" s="247" t="s">
        <v>26</v>
      </c>
      <c r="C34" s="248" t="s">
        <v>29</v>
      </c>
      <c r="D34" s="20"/>
      <c r="E34" s="20"/>
      <c r="F34" s="20"/>
      <c r="G34" s="20"/>
      <c r="H34" s="20"/>
      <c r="I34" s="20"/>
      <c r="J34" s="20"/>
      <c r="K34" s="20"/>
      <c r="L34" s="20"/>
      <c r="M34" s="20"/>
    </row>
    <row r="35" spans="2:13" x14ac:dyDescent="0.25">
      <c r="B35" s="20"/>
      <c r="C35" s="20"/>
      <c r="D35" s="20"/>
      <c r="E35" s="20"/>
      <c r="F35" s="20"/>
      <c r="G35" s="20"/>
      <c r="H35" s="20"/>
      <c r="I35" s="20"/>
      <c r="J35" s="20"/>
      <c r="K35" s="20"/>
      <c r="L35" s="20"/>
      <c r="M35" s="20"/>
    </row>
    <row r="36" spans="2:13" x14ac:dyDescent="0.25">
      <c r="B36" s="20" t="s">
        <v>97</v>
      </c>
      <c r="J36" s="149"/>
      <c r="K36" s="149"/>
      <c r="L36" s="149"/>
      <c r="M36" s="149"/>
    </row>
  </sheetData>
  <mergeCells count="4">
    <mergeCell ref="B3:L3"/>
    <mergeCell ref="C7:L7"/>
    <mergeCell ref="D19:L19"/>
    <mergeCell ref="C8:L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78"/>
  <sheetViews>
    <sheetView tabSelected="1" workbookViewId="0">
      <selection activeCell="S15" sqref="S15"/>
    </sheetView>
  </sheetViews>
  <sheetFormatPr defaultColWidth="9.140625" defaultRowHeight="15" x14ac:dyDescent="0.25"/>
  <cols>
    <col min="1" max="1" width="12.5703125" style="3" customWidth="1"/>
    <col min="2" max="3" width="8.7109375" style="3" customWidth="1"/>
    <col min="4" max="4" width="8.5703125" style="3" bestFit="1" customWidth="1"/>
    <col min="5" max="5" width="8.5703125" style="3" customWidth="1"/>
    <col min="6" max="6" width="8" style="3" customWidth="1"/>
    <col min="7" max="7" width="8.7109375" style="4" customWidth="1"/>
    <col min="8" max="9" width="8" style="4" customWidth="1"/>
    <col min="10" max="10" width="8" style="3" customWidth="1"/>
    <col min="11" max="11" width="1.85546875" style="3" customWidth="1"/>
    <col min="12" max="12" width="3" style="3" customWidth="1"/>
    <col min="13" max="13" width="8.7109375" style="1" customWidth="1"/>
    <col min="14" max="14" width="8.7109375" style="3" customWidth="1"/>
    <col min="15" max="15" width="12.7109375" style="3" customWidth="1"/>
    <col min="16" max="16" width="9.85546875" style="3" customWidth="1"/>
    <col min="17" max="17" width="9.140625" style="3"/>
    <col min="18" max="24" width="8" style="3" customWidth="1"/>
    <col min="25" max="16384" width="9.140625" style="3"/>
  </cols>
  <sheetData>
    <row r="1" spans="1:24" ht="30" customHeight="1" thickBot="1" x14ac:dyDescent="0.35">
      <c r="B1" s="24" t="s">
        <v>19</v>
      </c>
      <c r="C1" s="22"/>
      <c r="D1" s="22"/>
      <c r="E1" s="22"/>
      <c r="F1" s="22"/>
      <c r="G1" s="23"/>
      <c r="H1" s="23"/>
      <c r="I1" s="23"/>
      <c r="K1" s="20"/>
      <c r="L1" s="20"/>
      <c r="M1" s="20"/>
      <c r="N1" s="20"/>
      <c r="O1" s="20"/>
      <c r="P1" s="20"/>
      <c r="Q1" s="20"/>
      <c r="R1" s="20"/>
      <c r="S1" s="20"/>
    </row>
    <row r="2" spans="1:24" ht="15" customHeight="1" x14ac:dyDescent="0.25">
      <c r="B2" s="20"/>
      <c r="C2" s="20"/>
      <c r="D2" s="20"/>
      <c r="E2" s="20"/>
      <c r="F2" s="20"/>
      <c r="G2" s="20"/>
      <c r="H2" s="20"/>
      <c r="I2" s="20"/>
      <c r="J2" s="90"/>
      <c r="K2" s="20"/>
      <c r="L2" s="20"/>
      <c r="M2" s="20"/>
      <c r="N2" s="20"/>
      <c r="O2" s="20"/>
      <c r="P2" s="20"/>
      <c r="Q2" s="20"/>
      <c r="R2" s="20"/>
      <c r="S2" s="20"/>
    </row>
    <row r="3" spans="1:24" x14ac:dyDescent="0.25">
      <c r="A3" s="221" t="s">
        <v>0</v>
      </c>
      <c r="B3" s="9"/>
      <c r="C3" s="9"/>
      <c r="D3" s="28"/>
      <c r="E3" s="222"/>
      <c r="F3" s="9"/>
      <c r="G3" s="10"/>
      <c r="H3" s="292" t="s">
        <v>1</v>
      </c>
      <c r="I3" s="293"/>
      <c r="J3" s="294"/>
      <c r="K3" s="20"/>
      <c r="L3" s="20"/>
      <c r="M3" s="20"/>
      <c r="N3" s="20"/>
      <c r="O3" s="20"/>
      <c r="P3" s="20"/>
      <c r="Q3" s="20"/>
      <c r="R3" s="20"/>
      <c r="S3" s="20"/>
      <c r="T3" s="20"/>
      <c r="U3" s="20"/>
      <c r="V3" s="20"/>
      <c r="W3" s="20"/>
      <c r="X3" s="20"/>
    </row>
    <row r="4" spans="1:24" ht="30" customHeight="1" x14ac:dyDescent="0.25">
      <c r="A4" s="9"/>
      <c r="B4" s="65" t="s">
        <v>2</v>
      </c>
      <c r="C4" s="68" t="s">
        <v>3</v>
      </c>
      <c r="D4" s="11" t="s">
        <v>45</v>
      </c>
      <c r="E4" s="11" t="s">
        <v>43</v>
      </c>
      <c r="F4" s="244" t="s">
        <v>4</v>
      </c>
      <c r="G4" s="11" t="s">
        <v>5</v>
      </c>
      <c r="H4" s="211">
        <v>1</v>
      </c>
      <c r="I4" s="211">
        <v>2</v>
      </c>
      <c r="J4" s="44">
        <v>3</v>
      </c>
      <c r="L4" s="20"/>
      <c r="M4" s="20"/>
      <c r="N4" s="20"/>
      <c r="O4" s="20"/>
      <c r="P4" s="20"/>
      <c r="Q4" s="20"/>
      <c r="R4" s="20"/>
      <c r="S4" s="20"/>
      <c r="T4" s="20"/>
      <c r="U4" s="20"/>
      <c r="V4" s="20"/>
      <c r="W4" s="20"/>
      <c r="X4" s="20"/>
    </row>
    <row r="5" spans="1:24" ht="15" customHeight="1" x14ac:dyDescent="0.25">
      <c r="A5" s="67" t="s">
        <v>44</v>
      </c>
      <c r="B5" s="223">
        <v>0.33333333333333331</v>
      </c>
      <c r="C5" s="224">
        <v>0.36805555555555558</v>
      </c>
      <c r="D5" s="225"/>
      <c r="E5" s="73">
        <f>+MINUTE(C5-B5)+(60*HOUR(C5-B5))</f>
        <v>50</v>
      </c>
      <c r="F5" s="73">
        <f>+MINUTE(B6-C5)+(60*HOUR(B6-C5))</f>
        <v>5</v>
      </c>
      <c r="G5" s="111"/>
      <c r="H5" s="226"/>
      <c r="I5" s="226"/>
      <c r="J5" s="226"/>
      <c r="K5" s="60"/>
      <c r="L5" s="189"/>
      <c r="M5" s="189"/>
      <c r="N5" s="189"/>
      <c r="O5" s="189"/>
      <c r="P5" s="189"/>
      <c r="Q5" s="189"/>
      <c r="R5" s="20"/>
      <c r="S5" s="20"/>
      <c r="T5" s="20"/>
      <c r="U5" s="20"/>
      <c r="V5" s="20"/>
      <c r="W5" s="20"/>
      <c r="X5" s="20"/>
    </row>
    <row r="6" spans="1:24" ht="15" customHeight="1" x14ac:dyDescent="0.25">
      <c r="A6" s="67">
        <v>1</v>
      </c>
      <c r="B6" s="195">
        <v>0.37152777777777773</v>
      </c>
      <c r="C6" s="199">
        <v>0.43402777777777773</v>
      </c>
      <c r="D6" s="31">
        <f>+MINUTE(C6-B6)+(60*HOUR(C6-B6))</f>
        <v>90</v>
      </c>
      <c r="E6" s="31"/>
      <c r="F6" s="31">
        <f>+MINUTE(B7-C6)+(60*HOUR(B7-C6))</f>
        <v>5</v>
      </c>
      <c r="G6" s="136">
        <f>+D6+(E11/3)+(F11/3)</f>
        <v>121.66666666666667</v>
      </c>
      <c r="H6" s="125">
        <f>+G6</f>
        <v>121.66666666666667</v>
      </c>
      <c r="I6" s="125"/>
      <c r="J6" s="125"/>
      <c r="K6" s="60"/>
      <c r="L6" s="189"/>
      <c r="M6" s="189"/>
      <c r="N6" s="189"/>
      <c r="O6" s="189"/>
      <c r="P6" s="189"/>
      <c r="Q6" s="189"/>
      <c r="R6" s="20"/>
      <c r="S6" s="20"/>
      <c r="T6" s="20"/>
      <c r="U6" s="20"/>
      <c r="V6" s="20"/>
      <c r="W6" s="20"/>
      <c r="X6" s="20"/>
    </row>
    <row r="7" spans="1:24" ht="15" customHeight="1" x14ac:dyDescent="0.25">
      <c r="A7" s="67">
        <v>2</v>
      </c>
      <c r="B7" s="195">
        <v>0.4375</v>
      </c>
      <c r="C7" s="199">
        <v>0.5</v>
      </c>
      <c r="D7" s="31">
        <f>+MINUTE(C7-B7)+(60*HOUR(C7-B7))</f>
        <v>90</v>
      </c>
      <c r="E7" s="31"/>
      <c r="F7" s="31">
        <f>+MINUTE(B8-C7)+(60*HOUR(B8-C7))</f>
        <v>0</v>
      </c>
      <c r="G7" s="136">
        <f>+D7+(E11/3)+(F11/3)</f>
        <v>121.66666666666667</v>
      </c>
      <c r="H7" s="125"/>
      <c r="I7" s="125">
        <f>+G7</f>
        <v>121.66666666666667</v>
      </c>
      <c r="J7" s="125"/>
      <c r="L7" s="189"/>
      <c r="M7" s="189"/>
      <c r="N7" s="189"/>
      <c r="O7" s="189"/>
      <c r="P7" s="189"/>
      <c r="Q7" s="189"/>
      <c r="R7" s="20"/>
      <c r="S7" s="20"/>
      <c r="T7" s="20"/>
      <c r="U7" s="20"/>
      <c r="V7" s="20"/>
      <c r="W7" s="20"/>
      <c r="X7" s="20"/>
    </row>
    <row r="8" spans="1:24" ht="15" customHeight="1" x14ac:dyDescent="0.25">
      <c r="A8" s="54" t="s">
        <v>6</v>
      </c>
      <c r="B8" s="48">
        <v>0.5</v>
      </c>
      <c r="C8" s="17">
        <v>0.52083333333333337</v>
      </c>
      <c r="D8" s="31"/>
      <c r="E8" s="31"/>
      <c r="F8" s="31"/>
      <c r="G8" s="136"/>
      <c r="H8" s="55"/>
      <c r="I8" s="55"/>
      <c r="J8" s="55"/>
      <c r="K8" s="42"/>
      <c r="L8" s="189"/>
      <c r="M8" s="189"/>
      <c r="N8" s="189"/>
      <c r="O8" s="189"/>
      <c r="P8" s="189"/>
      <c r="Q8" s="189"/>
      <c r="R8" s="20"/>
      <c r="S8" s="20"/>
      <c r="T8" s="20"/>
      <c r="U8" s="20"/>
      <c r="V8" s="20"/>
      <c r="W8" s="20"/>
      <c r="X8" s="20"/>
    </row>
    <row r="9" spans="1:24" ht="15" customHeight="1" x14ac:dyDescent="0.25">
      <c r="A9" s="67" t="s">
        <v>44</v>
      </c>
      <c r="B9" s="48">
        <v>0.52083333333333337</v>
      </c>
      <c r="C9" s="17">
        <v>0.54166666666666663</v>
      </c>
      <c r="D9" s="31"/>
      <c r="E9" s="31">
        <f>+MINUTE(C9-B9)+(60*HOUR(C9-B9))</f>
        <v>30</v>
      </c>
      <c r="F9" s="31">
        <f t="shared" ref="F9:F10" si="0">+MINUTE(B9-C8)+(60*HOUR(B9-C8))</f>
        <v>0</v>
      </c>
      <c r="G9" s="136"/>
      <c r="H9" s="55"/>
      <c r="I9" s="55"/>
      <c r="J9" s="55"/>
      <c r="K9" s="42"/>
      <c r="L9" s="189"/>
      <c r="M9" s="189"/>
      <c r="N9" s="189"/>
      <c r="O9" s="189"/>
      <c r="P9" s="189"/>
      <c r="Q9" s="189"/>
      <c r="R9" s="20"/>
      <c r="S9" s="20"/>
      <c r="T9" s="20"/>
      <c r="U9" s="20"/>
      <c r="V9" s="20"/>
      <c r="W9" s="20"/>
      <c r="X9" s="20"/>
    </row>
    <row r="10" spans="1:24" ht="15" customHeight="1" x14ac:dyDescent="0.25">
      <c r="A10" s="54">
        <v>3</v>
      </c>
      <c r="B10" s="202">
        <v>0.54513888888888895</v>
      </c>
      <c r="C10" s="35">
        <v>0.60763888888888895</v>
      </c>
      <c r="D10" s="32">
        <f>+MINUTE(C10-B10)+(60*HOUR(C10-B10))</f>
        <v>90</v>
      </c>
      <c r="E10" s="32"/>
      <c r="F10" s="32">
        <f t="shared" si="0"/>
        <v>5</v>
      </c>
      <c r="G10" s="143">
        <f>+D10+(E11/3)+(F11/3)</f>
        <v>121.66666666666667</v>
      </c>
      <c r="H10" s="160"/>
      <c r="I10" s="160"/>
      <c r="J10" s="160">
        <f>+G10</f>
        <v>121.66666666666667</v>
      </c>
      <c r="K10" s="60"/>
      <c r="L10" s="189"/>
      <c r="M10" s="189"/>
      <c r="N10" s="189"/>
      <c r="O10" s="189"/>
      <c r="P10" s="189"/>
      <c r="Q10" s="227"/>
      <c r="R10" s="227"/>
      <c r="S10" s="227"/>
      <c r="T10" s="227"/>
      <c r="U10" s="20"/>
      <c r="V10" s="20"/>
      <c r="W10" s="20"/>
      <c r="X10" s="20"/>
    </row>
    <row r="11" spans="1:24" ht="15" customHeight="1" x14ac:dyDescent="0.25">
      <c r="A11" s="5"/>
      <c r="B11" s="203"/>
      <c r="C11" s="33" t="s">
        <v>17</v>
      </c>
      <c r="D11" s="34">
        <f>SUM(D5:D10)</f>
        <v>270</v>
      </c>
      <c r="E11" s="34">
        <f>SUM(E5:E10)</f>
        <v>80</v>
      </c>
      <c r="F11" s="34">
        <f>SUM(F5:F10)</f>
        <v>15</v>
      </c>
      <c r="G11" s="218">
        <f>SUM(G5:G10)</f>
        <v>365</v>
      </c>
      <c r="H11" s="258">
        <f>+(MINUTE(C10-B5)+(60*HOUR(C10-B5)))-((MINUTE(C8-B8))+(60*HOUR(C8-B8)))-G11</f>
        <v>0</v>
      </c>
      <c r="I11" s="259" t="s">
        <v>15</v>
      </c>
      <c r="J11" s="260">
        <f>SUM(H5:J10)-G11</f>
        <v>0</v>
      </c>
      <c r="K11" s="189"/>
      <c r="L11" s="189"/>
      <c r="M11" s="189"/>
      <c r="N11" s="189"/>
      <c r="O11" s="189"/>
      <c r="P11" s="189"/>
      <c r="Q11" s="227"/>
      <c r="R11" s="227"/>
      <c r="S11" s="227"/>
      <c r="T11" s="227"/>
      <c r="U11" s="20"/>
      <c r="V11" s="20"/>
      <c r="W11" s="20"/>
      <c r="X11" s="20"/>
    </row>
    <row r="12" spans="1:24" ht="15" customHeight="1" x14ac:dyDescent="0.25">
      <c r="D12" s="234" t="s">
        <v>46</v>
      </c>
      <c r="E12" s="233">
        <f>+E11/D11</f>
        <v>0.29629629629629628</v>
      </c>
      <c r="F12" s="18">
        <f>F11/D11</f>
        <v>5.5555555555555552E-2</v>
      </c>
      <c r="G12" s="19" t="s">
        <v>7</v>
      </c>
      <c r="H12" s="19"/>
      <c r="I12" s="19"/>
      <c r="K12" s="20"/>
      <c r="L12" s="20"/>
      <c r="M12" s="20"/>
      <c r="N12" s="20"/>
      <c r="O12" s="20"/>
      <c r="P12" s="20"/>
      <c r="Q12" s="20"/>
      <c r="R12" s="20"/>
      <c r="S12" s="20"/>
      <c r="T12" s="20"/>
      <c r="U12" s="20"/>
      <c r="V12" s="20"/>
      <c r="W12" s="20"/>
      <c r="X12" s="20"/>
    </row>
    <row r="13" spans="1:24" ht="15" customHeight="1" x14ac:dyDescent="0.25">
      <c r="K13" s="20"/>
      <c r="L13" s="20"/>
      <c r="M13" s="20"/>
      <c r="N13" s="20"/>
      <c r="O13" s="20"/>
      <c r="P13" s="20"/>
      <c r="Q13" s="20"/>
      <c r="R13" s="20"/>
      <c r="S13" s="20"/>
      <c r="T13" s="20"/>
      <c r="U13" s="20"/>
      <c r="V13" s="20"/>
      <c r="W13" s="20"/>
      <c r="X13" s="20"/>
    </row>
    <row r="14" spans="1:24" ht="15" customHeight="1" x14ac:dyDescent="0.25">
      <c r="A14" s="221" t="s">
        <v>8</v>
      </c>
      <c r="B14" s="9"/>
      <c r="C14" s="9"/>
      <c r="D14" s="28"/>
      <c r="E14" s="222"/>
      <c r="F14" s="9"/>
      <c r="G14" s="10"/>
      <c r="H14" s="292" t="s">
        <v>1</v>
      </c>
      <c r="I14" s="293"/>
      <c r="J14" s="294"/>
      <c r="L14" s="20"/>
      <c r="M14" s="20"/>
      <c r="N14" s="20"/>
      <c r="O14" s="20"/>
      <c r="P14" s="20"/>
      <c r="Q14" s="20"/>
      <c r="R14" s="20"/>
      <c r="S14" s="20"/>
      <c r="T14" s="20"/>
      <c r="U14" s="20"/>
      <c r="V14" s="20"/>
      <c r="W14" s="20"/>
      <c r="X14" s="20"/>
    </row>
    <row r="15" spans="1:24" ht="30" x14ac:dyDescent="0.25">
      <c r="A15" s="9"/>
      <c r="B15" s="65" t="s">
        <v>2</v>
      </c>
      <c r="C15" s="68" t="s">
        <v>3</v>
      </c>
      <c r="D15" s="11" t="s">
        <v>45</v>
      </c>
      <c r="E15" s="11" t="s">
        <v>43</v>
      </c>
      <c r="F15" s="244" t="s">
        <v>4</v>
      </c>
      <c r="G15" s="11" t="s">
        <v>5</v>
      </c>
      <c r="H15" s="211">
        <v>1</v>
      </c>
      <c r="I15" s="211">
        <v>2</v>
      </c>
      <c r="J15" s="44">
        <v>3</v>
      </c>
      <c r="L15" s="20"/>
      <c r="M15" s="20"/>
      <c r="N15" s="20"/>
      <c r="O15" s="20"/>
      <c r="P15" s="20"/>
      <c r="Q15" s="20"/>
      <c r="R15" s="20"/>
      <c r="S15" s="20"/>
      <c r="T15" s="20"/>
      <c r="U15" s="20"/>
      <c r="V15" s="20"/>
      <c r="W15" s="20"/>
      <c r="X15" s="20"/>
    </row>
    <row r="16" spans="1:24" ht="15" customHeight="1" x14ac:dyDescent="0.25">
      <c r="A16" s="67" t="s">
        <v>44</v>
      </c>
      <c r="B16" s="223">
        <v>0.33333333333333331</v>
      </c>
      <c r="C16" s="224">
        <v>0.36805555555555558</v>
      </c>
      <c r="D16" s="225"/>
      <c r="E16" s="73">
        <f>+MINUTE(C16-B16)+(60*HOUR(C16-B16))</f>
        <v>50</v>
      </c>
      <c r="F16" s="73">
        <f>+MINUTE(B17-C16)+(60*HOUR(B17-C16))</f>
        <v>5</v>
      </c>
      <c r="G16" s="111"/>
      <c r="H16" s="226"/>
      <c r="I16" s="226"/>
      <c r="J16" s="226"/>
      <c r="K16" s="60"/>
      <c r="L16" s="189"/>
      <c r="M16" s="20"/>
      <c r="N16" s="20"/>
      <c r="O16" s="20"/>
      <c r="P16" s="20"/>
      <c r="Q16" s="20"/>
      <c r="R16" s="20"/>
      <c r="S16" s="20"/>
      <c r="T16" s="20"/>
      <c r="U16" s="20"/>
      <c r="V16" s="20"/>
      <c r="W16" s="20"/>
      <c r="X16" s="20"/>
    </row>
    <row r="17" spans="1:24" ht="15" customHeight="1" x14ac:dyDescent="0.25">
      <c r="A17" s="67">
        <v>1</v>
      </c>
      <c r="B17" s="195">
        <v>0.37152777777777773</v>
      </c>
      <c r="C17" s="199">
        <v>0.43402777777777773</v>
      </c>
      <c r="D17" s="31">
        <f>+MINUTE(C17-B17)+(60*HOUR(C17-B17))</f>
        <v>90</v>
      </c>
      <c r="E17" s="31"/>
      <c r="F17" s="31">
        <f>+MINUTE(B18-C17)+(60*HOUR(B18-C17))</f>
        <v>5</v>
      </c>
      <c r="G17" s="136">
        <f>+D17+(E22/3)+(F22/3)</f>
        <v>121.66666666666667</v>
      </c>
      <c r="H17" s="125">
        <f>+G17</f>
        <v>121.66666666666667</v>
      </c>
      <c r="I17" s="125"/>
      <c r="J17" s="125"/>
      <c r="K17" s="60"/>
      <c r="L17" s="189"/>
      <c r="M17" s="20"/>
      <c r="N17" s="20"/>
      <c r="O17" s="20"/>
      <c r="P17" s="20"/>
      <c r="Q17" s="20"/>
      <c r="R17" s="20"/>
      <c r="S17" s="20"/>
      <c r="T17" s="20"/>
      <c r="U17" s="20"/>
      <c r="V17" s="20"/>
      <c r="W17" s="20"/>
      <c r="X17" s="20"/>
    </row>
    <row r="18" spans="1:24" ht="15" customHeight="1" x14ac:dyDescent="0.25">
      <c r="A18" s="67">
        <v>2</v>
      </c>
      <c r="B18" s="195">
        <v>0.4375</v>
      </c>
      <c r="C18" s="199">
        <v>0.5</v>
      </c>
      <c r="D18" s="31">
        <f>+MINUTE(C18-B18)+(60*HOUR(C18-B18))</f>
        <v>90</v>
      </c>
      <c r="E18" s="31"/>
      <c r="F18" s="31">
        <f>+MINUTE(B19-C18)+(60*HOUR(B19-C18))</f>
        <v>0</v>
      </c>
      <c r="G18" s="136">
        <f>+D18+(E22/3)+(F22/3)</f>
        <v>121.66666666666667</v>
      </c>
      <c r="H18" s="125"/>
      <c r="I18" s="125">
        <f>+G18</f>
        <v>121.66666666666667</v>
      </c>
      <c r="J18" s="125"/>
      <c r="L18" s="189"/>
      <c r="M18" s="20"/>
      <c r="N18" s="20"/>
      <c r="O18" s="20"/>
      <c r="P18" s="20"/>
      <c r="Q18" s="20"/>
      <c r="R18" s="20"/>
      <c r="S18" s="20"/>
      <c r="T18" s="20"/>
      <c r="U18" s="20"/>
      <c r="V18" s="20"/>
      <c r="W18" s="20"/>
      <c r="X18" s="20"/>
    </row>
    <row r="19" spans="1:24" ht="15" customHeight="1" x14ac:dyDescent="0.25">
      <c r="A19" s="54" t="s">
        <v>6</v>
      </c>
      <c r="B19" s="48">
        <v>0.5</v>
      </c>
      <c r="C19" s="17">
        <v>0.52083333333333337</v>
      </c>
      <c r="D19" s="31"/>
      <c r="E19" s="31"/>
      <c r="F19" s="31"/>
      <c r="G19" s="136"/>
      <c r="H19" s="55"/>
      <c r="I19" s="55"/>
      <c r="J19" s="55"/>
      <c r="L19" s="189"/>
      <c r="M19" s="20"/>
      <c r="N19" s="20"/>
      <c r="O19" s="20"/>
      <c r="P19" s="20"/>
      <c r="Q19" s="20"/>
      <c r="R19" s="20"/>
      <c r="S19" s="20"/>
      <c r="T19" s="20"/>
      <c r="U19" s="20"/>
      <c r="V19" s="20"/>
      <c r="W19" s="20"/>
      <c r="X19" s="20"/>
    </row>
    <row r="20" spans="1:24" ht="15" customHeight="1" x14ac:dyDescent="0.25">
      <c r="A20" s="67" t="s">
        <v>44</v>
      </c>
      <c r="B20" s="48">
        <v>0.52083333333333337</v>
      </c>
      <c r="C20" s="17">
        <v>0.54166666666666663</v>
      </c>
      <c r="D20" s="31"/>
      <c r="E20" s="31">
        <f>+MINUTE(C20-B20)+(60*HOUR(C20-B20))</f>
        <v>30</v>
      </c>
      <c r="F20" s="31">
        <f t="shared" ref="F20:F21" si="1">+MINUTE(B20-C19)+(60*HOUR(B20-C19))</f>
        <v>0</v>
      </c>
      <c r="G20" s="136"/>
      <c r="H20" s="55"/>
      <c r="I20" s="55"/>
      <c r="J20" s="55"/>
      <c r="K20" s="42"/>
      <c r="L20" s="189"/>
      <c r="M20" s="229"/>
      <c r="N20" s="20"/>
      <c r="O20" s="20"/>
      <c r="P20" s="20"/>
      <c r="Q20" s="20"/>
      <c r="R20" s="20"/>
      <c r="S20" s="20"/>
      <c r="T20" s="20"/>
      <c r="U20" s="20"/>
      <c r="V20" s="20"/>
      <c r="W20" s="20"/>
      <c r="X20" s="20"/>
    </row>
    <row r="21" spans="1:24" ht="15" customHeight="1" x14ac:dyDescent="0.25">
      <c r="A21" s="54">
        <v>3</v>
      </c>
      <c r="B21" s="202">
        <v>0.54513888888888895</v>
      </c>
      <c r="C21" s="35">
        <v>0.60763888888888895</v>
      </c>
      <c r="D21" s="32">
        <f>+MINUTE(C21-B21)+(60*HOUR(C21-B21))</f>
        <v>90</v>
      </c>
      <c r="E21" s="32"/>
      <c r="F21" s="32">
        <f t="shared" si="1"/>
        <v>5</v>
      </c>
      <c r="G21" s="143">
        <f>+D21+(E22/3)+(F22/3)</f>
        <v>121.66666666666667</v>
      </c>
      <c r="H21" s="160"/>
      <c r="I21" s="160"/>
      <c r="J21" s="160">
        <f>+G21</f>
        <v>121.66666666666667</v>
      </c>
      <c r="K21" s="42"/>
      <c r="L21" s="189"/>
      <c r="M21" s="20"/>
      <c r="N21" s="20"/>
      <c r="O21" s="20"/>
      <c r="P21" s="20"/>
      <c r="Q21" s="20"/>
      <c r="R21" s="20"/>
      <c r="S21" s="20"/>
      <c r="T21" s="20"/>
      <c r="U21" s="20"/>
      <c r="V21" s="20"/>
      <c r="W21" s="20"/>
      <c r="X21" s="20"/>
    </row>
    <row r="22" spans="1:24" ht="15" customHeight="1" x14ac:dyDescent="0.25">
      <c r="A22" s="5"/>
      <c r="B22" s="203"/>
      <c r="C22" s="33" t="s">
        <v>17</v>
      </c>
      <c r="D22" s="34">
        <f>SUM(D16:D21)</f>
        <v>270</v>
      </c>
      <c r="E22" s="34">
        <f>SUM(E16:E21)</f>
        <v>80</v>
      </c>
      <c r="F22" s="34">
        <f>SUM(F16:F21)</f>
        <v>15</v>
      </c>
      <c r="G22" s="218">
        <f>SUM(G16:G21)</f>
        <v>365</v>
      </c>
      <c r="H22" s="258">
        <f>+(MINUTE(C21-B16)+(60*HOUR(C21-B16)))-((MINUTE(C19-B19))+(60*HOUR(C19-B19)))-G22</f>
        <v>0</v>
      </c>
      <c r="I22" s="259" t="s">
        <v>15</v>
      </c>
      <c r="J22" s="260">
        <f>SUM(H16:J21)-G22</f>
        <v>0</v>
      </c>
      <c r="K22" s="42"/>
      <c r="L22" s="189"/>
      <c r="M22" s="20"/>
      <c r="N22" s="20"/>
      <c r="O22" s="20"/>
      <c r="P22" s="20"/>
      <c r="Q22" s="20"/>
      <c r="R22" s="20"/>
      <c r="S22" s="20"/>
      <c r="T22" s="20"/>
      <c r="U22" s="20"/>
      <c r="V22" s="20"/>
      <c r="W22" s="20"/>
      <c r="X22" s="20"/>
    </row>
    <row r="23" spans="1:24" ht="15" customHeight="1" x14ac:dyDescent="0.25">
      <c r="D23" s="234" t="s">
        <v>46</v>
      </c>
      <c r="E23" s="233">
        <f>+E22/D22</f>
        <v>0.29629629629629628</v>
      </c>
      <c r="F23" s="18">
        <f>F22/D22</f>
        <v>5.5555555555555552E-2</v>
      </c>
      <c r="G23" s="19" t="s">
        <v>7</v>
      </c>
      <c r="H23" s="19"/>
      <c r="I23" s="19"/>
      <c r="K23" s="42"/>
      <c r="L23" s="189"/>
      <c r="M23" s="20"/>
      <c r="N23" s="20"/>
      <c r="O23" s="20"/>
      <c r="P23" s="20"/>
      <c r="Q23" s="20"/>
      <c r="R23" s="20"/>
      <c r="S23" s="20"/>
      <c r="T23" s="20"/>
      <c r="U23" s="20"/>
      <c r="V23" s="20"/>
      <c r="W23" s="20"/>
      <c r="X23" s="20"/>
    </row>
    <row r="24" spans="1:24" ht="15" customHeight="1" x14ac:dyDescent="0.25">
      <c r="F24" s="18"/>
      <c r="G24" s="230"/>
      <c r="H24" s="19"/>
      <c r="I24" s="19"/>
      <c r="L24" s="20"/>
      <c r="M24" s="20"/>
      <c r="N24" s="20"/>
      <c r="O24" s="20"/>
      <c r="P24" s="20"/>
      <c r="Q24" s="20"/>
      <c r="R24" s="20"/>
      <c r="S24" s="20"/>
      <c r="T24" s="20"/>
      <c r="U24" s="20"/>
      <c r="V24" s="20"/>
      <c r="W24" s="20"/>
      <c r="X24" s="20"/>
    </row>
    <row r="25" spans="1:24" ht="15" customHeight="1" x14ac:dyDescent="0.25">
      <c r="A25" s="221" t="s">
        <v>9</v>
      </c>
      <c r="B25" s="9"/>
      <c r="C25" s="9"/>
      <c r="D25" s="28"/>
      <c r="E25" s="222"/>
      <c r="F25" s="9"/>
      <c r="G25" s="10"/>
      <c r="H25" s="292" t="s">
        <v>1</v>
      </c>
      <c r="I25" s="293"/>
      <c r="J25" s="294"/>
      <c r="L25" s="231"/>
      <c r="M25" s="231"/>
      <c r="N25" s="231"/>
      <c r="O25" s="231"/>
      <c r="P25" s="231"/>
      <c r="Q25" s="20"/>
      <c r="R25" s="20"/>
      <c r="S25" s="20"/>
      <c r="T25" s="20"/>
      <c r="U25" s="20"/>
      <c r="V25" s="20"/>
      <c r="W25" s="20"/>
      <c r="X25" s="20"/>
    </row>
    <row r="26" spans="1:24" ht="30" customHeight="1" x14ac:dyDescent="0.25">
      <c r="A26" s="9"/>
      <c r="B26" s="65" t="s">
        <v>2</v>
      </c>
      <c r="C26" s="68" t="s">
        <v>3</v>
      </c>
      <c r="D26" s="11" t="s">
        <v>45</v>
      </c>
      <c r="E26" s="11" t="s">
        <v>43</v>
      </c>
      <c r="F26" s="244" t="s">
        <v>4</v>
      </c>
      <c r="G26" s="11" t="s">
        <v>5</v>
      </c>
      <c r="H26" s="211">
        <v>1</v>
      </c>
      <c r="I26" s="211">
        <v>2</v>
      </c>
      <c r="J26" s="44">
        <v>3</v>
      </c>
      <c r="L26" s="20"/>
      <c r="M26" s="20"/>
      <c r="N26" s="20"/>
      <c r="O26" s="20"/>
      <c r="P26" s="20"/>
      <c r="Q26" s="20"/>
      <c r="R26" s="20"/>
      <c r="S26" s="20"/>
      <c r="T26" s="20"/>
      <c r="U26" s="20"/>
      <c r="V26" s="20"/>
      <c r="W26" s="20"/>
      <c r="X26" s="20"/>
    </row>
    <row r="27" spans="1:24" ht="15" customHeight="1" x14ac:dyDescent="0.25">
      <c r="A27" s="67" t="s">
        <v>44</v>
      </c>
      <c r="B27" s="223">
        <v>0.33333333333333331</v>
      </c>
      <c r="C27" s="224">
        <v>0.36805555555555558</v>
      </c>
      <c r="D27" s="225"/>
      <c r="E27" s="73">
        <f>+MINUTE(C27-B27)+(60*HOUR(C27-B27))</f>
        <v>50</v>
      </c>
      <c r="F27" s="73">
        <f>+MINUTE(B28-C27)+(60*HOUR(B28-C27))</f>
        <v>5</v>
      </c>
      <c r="G27" s="111"/>
      <c r="H27" s="226"/>
      <c r="I27" s="226"/>
      <c r="J27" s="226"/>
      <c r="K27" s="60"/>
      <c r="L27" s="189"/>
      <c r="M27" s="20"/>
      <c r="N27" s="20"/>
      <c r="O27" s="20"/>
      <c r="P27" s="20"/>
      <c r="Q27" s="20"/>
      <c r="R27" s="20"/>
      <c r="S27" s="20"/>
      <c r="T27" s="20"/>
      <c r="U27" s="20"/>
      <c r="V27" s="20"/>
      <c r="W27" s="20"/>
      <c r="X27" s="20"/>
    </row>
    <row r="28" spans="1:24" ht="15" customHeight="1" x14ac:dyDescent="0.25">
      <c r="A28" s="67">
        <v>1</v>
      </c>
      <c r="B28" s="195">
        <v>0.37152777777777773</v>
      </c>
      <c r="C28" s="199">
        <v>0.43402777777777773</v>
      </c>
      <c r="D28" s="31">
        <f>+MINUTE(C28-B28)+(60*HOUR(C28-B28))</f>
        <v>90</v>
      </c>
      <c r="E28" s="31"/>
      <c r="F28" s="31">
        <f>+MINUTE(B29-C28)+(60*HOUR(B29-C28))</f>
        <v>5</v>
      </c>
      <c r="G28" s="136">
        <f>+D28+(E33/3)+(F33/3)</f>
        <v>121.66666666666667</v>
      </c>
      <c r="H28" s="125">
        <f>+G28</f>
        <v>121.66666666666667</v>
      </c>
      <c r="I28" s="125"/>
      <c r="J28" s="125"/>
      <c r="K28" s="60"/>
      <c r="L28" s="189"/>
      <c r="M28" s="20"/>
      <c r="N28" s="20"/>
      <c r="O28" s="20"/>
      <c r="P28" s="20"/>
      <c r="Q28" s="20"/>
      <c r="R28" s="20"/>
      <c r="S28" s="20"/>
      <c r="T28" s="20"/>
      <c r="U28" s="20"/>
      <c r="V28" s="20"/>
      <c r="W28" s="20"/>
      <c r="X28" s="20"/>
    </row>
    <row r="29" spans="1:24" ht="15" customHeight="1" x14ac:dyDescent="0.25">
      <c r="A29" s="67">
        <v>2</v>
      </c>
      <c r="B29" s="195">
        <v>0.4375</v>
      </c>
      <c r="C29" s="199">
        <v>0.5</v>
      </c>
      <c r="D29" s="31">
        <f>+MINUTE(C29-B29)+(60*HOUR(C29-B29))</f>
        <v>90</v>
      </c>
      <c r="E29" s="31"/>
      <c r="F29" s="31">
        <f>+MINUTE(B30-C29)+(60*HOUR(B30-C29))</f>
        <v>0</v>
      </c>
      <c r="G29" s="136">
        <f>+D29+(E33/3)+(F33/3)</f>
        <v>121.66666666666667</v>
      </c>
      <c r="H29" s="125"/>
      <c r="I29" s="125">
        <f>+G29</f>
        <v>121.66666666666667</v>
      </c>
      <c r="J29" s="125"/>
      <c r="L29" s="189"/>
      <c r="M29" s="20"/>
      <c r="N29" s="20"/>
      <c r="O29" s="20"/>
      <c r="P29" s="20"/>
      <c r="Q29" s="20"/>
      <c r="R29" s="20"/>
      <c r="S29" s="20"/>
      <c r="T29" s="20"/>
      <c r="U29" s="20"/>
      <c r="V29" s="20"/>
      <c r="W29" s="20"/>
      <c r="X29" s="20"/>
    </row>
    <row r="30" spans="1:24" ht="15" customHeight="1" x14ac:dyDescent="0.25">
      <c r="A30" s="54" t="s">
        <v>6</v>
      </c>
      <c r="B30" s="48">
        <v>0.5</v>
      </c>
      <c r="C30" s="17">
        <v>0.52083333333333337</v>
      </c>
      <c r="D30" s="31"/>
      <c r="E30" s="31"/>
      <c r="F30" s="31"/>
      <c r="G30" s="136"/>
      <c r="H30" s="55"/>
      <c r="I30" s="55"/>
      <c r="J30" s="55"/>
      <c r="L30" s="189"/>
      <c r="M30" s="20"/>
      <c r="N30" s="20"/>
      <c r="O30" s="20"/>
      <c r="P30" s="20"/>
      <c r="Q30" s="20"/>
      <c r="R30" s="20"/>
      <c r="S30" s="20"/>
      <c r="T30" s="20"/>
      <c r="U30" s="20"/>
      <c r="V30" s="20"/>
      <c r="W30" s="20"/>
      <c r="X30" s="20"/>
    </row>
    <row r="31" spans="1:24" ht="15" customHeight="1" x14ac:dyDescent="0.25">
      <c r="A31" s="67" t="s">
        <v>44</v>
      </c>
      <c r="B31" s="48">
        <v>0.52083333333333337</v>
      </c>
      <c r="C31" s="17">
        <v>0.54166666666666663</v>
      </c>
      <c r="D31" s="31"/>
      <c r="E31" s="31">
        <f>+MINUTE(C31-B31)+(60*HOUR(C31-B31))</f>
        <v>30</v>
      </c>
      <c r="F31" s="31">
        <f t="shared" ref="F31:F32" si="2">+MINUTE(B31-C30)+(60*HOUR(B31-C30))</f>
        <v>0</v>
      </c>
      <c r="G31" s="136"/>
      <c r="H31" s="55"/>
      <c r="I31" s="55"/>
      <c r="J31" s="55"/>
      <c r="K31" s="42"/>
      <c r="L31" s="189"/>
      <c r="M31" s="229"/>
      <c r="N31" s="20"/>
      <c r="O31" s="20"/>
      <c r="P31" s="20"/>
      <c r="Q31" s="20"/>
      <c r="R31" s="20"/>
      <c r="S31" s="20"/>
      <c r="T31" s="20"/>
      <c r="U31" s="20"/>
      <c r="V31" s="20"/>
      <c r="W31" s="20"/>
      <c r="X31" s="20"/>
    </row>
    <row r="32" spans="1:24" ht="15" customHeight="1" x14ac:dyDescent="0.25">
      <c r="A32" s="54">
        <v>3</v>
      </c>
      <c r="B32" s="202">
        <v>0.54513888888888895</v>
      </c>
      <c r="C32" s="35">
        <v>0.60763888888888895</v>
      </c>
      <c r="D32" s="32">
        <f>+MINUTE(C32-B32)+(60*HOUR(C32-B32))</f>
        <v>90</v>
      </c>
      <c r="E32" s="32"/>
      <c r="F32" s="32">
        <f t="shared" si="2"/>
        <v>5</v>
      </c>
      <c r="G32" s="143">
        <f>+D32+(E33/3)+(F33/3)</f>
        <v>121.66666666666667</v>
      </c>
      <c r="H32" s="160"/>
      <c r="I32" s="160"/>
      <c r="J32" s="160">
        <f>+G32</f>
        <v>121.66666666666667</v>
      </c>
      <c r="K32" s="42"/>
      <c r="L32" s="189"/>
      <c r="M32" s="20"/>
      <c r="N32" s="20"/>
      <c r="O32" s="20"/>
      <c r="P32" s="20"/>
      <c r="Q32" s="20"/>
      <c r="R32" s="20"/>
      <c r="S32" s="20"/>
      <c r="T32" s="20"/>
      <c r="U32" s="20"/>
      <c r="V32" s="20"/>
      <c r="W32" s="20"/>
      <c r="X32" s="20"/>
    </row>
    <row r="33" spans="1:24" ht="15" customHeight="1" x14ac:dyDescent="0.25">
      <c r="A33" s="5"/>
      <c r="B33" s="203"/>
      <c r="C33" s="33" t="s">
        <v>17</v>
      </c>
      <c r="D33" s="34">
        <f>SUM(D27:D32)</f>
        <v>270</v>
      </c>
      <c r="E33" s="34">
        <f>SUM(E27:E32)</f>
        <v>80</v>
      </c>
      <c r="F33" s="34">
        <f>SUM(F27:F32)</f>
        <v>15</v>
      </c>
      <c r="G33" s="218">
        <f>SUM(G27:G32)</f>
        <v>365</v>
      </c>
      <c r="H33" s="258">
        <f>+(MINUTE(C32-B27)+(60*HOUR(C32-B27)))-((MINUTE(C30-B30))+(60*HOUR(C30-B30)))-G33</f>
        <v>0</v>
      </c>
      <c r="I33" s="259" t="s">
        <v>15</v>
      </c>
      <c r="J33" s="260">
        <f>SUM(H27:J32)-G33</f>
        <v>0</v>
      </c>
      <c r="K33" s="42"/>
      <c r="L33" s="189"/>
      <c r="M33" s="20"/>
      <c r="N33" s="20"/>
      <c r="O33" s="20"/>
      <c r="P33" s="20"/>
      <c r="Q33" s="20"/>
      <c r="R33" s="20"/>
      <c r="S33" s="20"/>
      <c r="T33" s="20"/>
      <c r="U33" s="20"/>
      <c r="V33" s="20"/>
      <c r="W33" s="20"/>
      <c r="X33" s="20"/>
    </row>
    <row r="34" spans="1:24" ht="15" customHeight="1" x14ac:dyDescent="0.25">
      <c r="D34" s="234" t="s">
        <v>46</v>
      </c>
      <c r="E34" s="233">
        <f>+E33/D33</f>
        <v>0.29629629629629628</v>
      </c>
      <c r="F34" s="18">
        <f>F33/D33</f>
        <v>5.5555555555555552E-2</v>
      </c>
      <c r="G34" s="19" t="s">
        <v>7</v>
      </c>
      <c r="H34" s="19"/>
      <c r="I34" s="19"/>
      <c r="K34" s="25"/>
      <c r="M34" s="20"/>
      <c r="N34" s="20"/>
      <c r="O34" s="20"/>
      <c r="P34" s="20"/>
      <c r="Q34" s="20"/>
      <c r="R34" s="20"/>
      <c r="S34" s="20"/>
      <c r="T34" s="20"/>
      <c r="U34" s="20"/>
      <c r="V34" s="20"/>
      <c r="W34" s="20"/>
      <c r="X34" s="20"/>
    </row>
    <row r="35" spans="1:24" ht="15" customHeight="1" x14ac:dyDescent="0.25">
      <c r="F35" s="18"/>
      <c r="G35" s="19"/>
      <c r="H35" s="19"/>
      <c r="I35" s="19"/>
      <c r="K35" s="20"/>
      <c r="L35" s="20"/>
      <c r="M35" s="20"/>
      <c r="N35" s="20"/>
      <c r="O35" s="20"/>
      <c r="P35" s="20"/>
      <c r="Q35" s="20"/>
      <c r="R35" s="20"/>
      <c r="S35" s="20"/>
      <c r="T35" s="20"/>
      <c r="U35" s="20"/>
      <c r="V35" s="20"/>
      <c r="W35" s="20"/>
      <c r="X35" s="20"/>
    </row>
    <row r="36" spans="1:24" ht="15" customHeight="1" x14ac:dyDescent="0.25">
      <c r="A36" s="221" t="s">
        <v>10</v>
      </c>
      <c r="B36" s="9"/>
      <c r="C36" s="9"/>
      <c r="D36" s="28"/>
      <c r="E36" s="222"/>
      <c r="F36" s="9"/>
      <c r="G36" s="10"/>
      <c r="H36" s="292" t="s">
        <v>1</v>
      </c>
      <c r="I36" s="293"/>
      <c r="J36" s="294"/>
      <c r="L36" s="20"/>
      <c r="M36" s="20"/>
      <c r="N36" s="20"/>
      <c r="O36" s="20"/>
      <c r="P36" s="20"/>
      <c r="Q36" s="20"/>
      <c r="R36" s="20"/>
      <c r="S36" s="20"/>
      <c r="T36" s="20"/>
      <c r="U36" s="20"/>
      <c r="V36" s="20"/>
      <c r="W36" s="20"/>
      <c r="X36" s="20"/>
    </row>
    <row r="37" spans="1:24" ht="30" customHeight="1" x14ac:dyDescent="0.25">
      <c r="A37" s="9"/>
      <c r="B37" s="65" t="s">
        <v>2</v>
      </c>
      <c r="C37" s="68" t="s">
        <v>3</v>
      </c>
      <c r="D37" s="11" t="s">
        <v>45</v>
      </c>
      <c r="E37" s="11" t="s">
        <v>43</v>
      </c>
      <c r="F37" s="244" t="s">
        <v>4</v>
      </c>
      <c r="G37" s="11" t="s">
        <v>5</v>
      </c>
      <c r="H37" s="211">
        <v>1</v>
      </c>
      <c r="I37" s="211">
        <v>2</v>
      </c>
      <c r="J37" s="44">
        <v>3</v>
      </c>
      <c r="L37" s="20"/>
      <c r="M37" s="20"/>
      <c r="N37" s="20"/>
      <c r="O37" s="20"/>
      <c r="P37" s="20"/>
      <c r="Q37" s="20"/>
      <c r="R37" s="20"/>
      <c r="S37" s="20"/>
      <c r="T37" s="20"/>
      <c r="U37" s="20"/>
      <c r="V37" s="20"/>
      <c r="W37" s="20"/>
      <c r="X37" s="20"/>
    </row>
    <row r="38" spans="1:24" ht="15" customHeight="1" x14ac:dyDescent="0.25">
      <c r="A38" s="67" t="s">
        <v>44</v>
      </c>
      <c r="B38" s="223">
        <v>0.33333333333333331</v>
      </c>
      <c r="C38" s="224">
        <v>0.36805555555555558</v>
      </c>
      <c r="D38" s="225"/>
      <c r="E38" s="73">
        <f>+MINUTE(C38-B38)+(60*HOUR(C38-B38))</f>
        <v>50</v>
      </c>
      <c r="F38" s="73">
        <f>+MINUTE(B39-C38)+(60*HOUR(B39-C38))</f>
        <v>5</v>
      </c>
      <c r="G38" s="111"/>
      <c r="H38" s="226"/>
      <c r="I38" s="226"/>
      <c r="J38" s="226"/>
      <c r="K38" s="60"/>
      <c r="L38" s="189"/>
      <c r="M38" s="20"/>
      <c r="N38" s="20"/>
      <c r="O38" s="20"/>
      <c r="P38" s="20"/>
      <c r="Q38" s="20"/>
      <c r="R38" s="20"/>
      <c r="S38" s="20"/>
      <c r="T38" s="20"/>
      <c r="U38" s="20"/>
      <c r="V38" s="20"/>
      <c r="W38" s="20"/>
      <c r="X38" s="20"/>
    </row>
    <row r="39" spans="1:24" ht="15" customHeight="1" x14ac:dyDescent="0.25">
      <c r="A39" s="67">
        <v>1</v>
      </c>
      <c r="B39" s="195">
        <v>0.37152777777777773</v>
      </c>
      <c r="C39" s="199">
        <v>0.43402777777777773</v>
      </c>
      <c r="D39" s="31">
        <f>+MINUTE(C39-B39)+(60*HOUR(C39-B39))</f>
        <v>90</v>
      </c>
      <c r="E39" s="31"/>
      <c r="F39" s="31">
        <f>+MINUTE(B40-C39)+(60*HOUR(B40-C39))</f>
        <v>5</v>
      </c>
      <c r="G39" s="136">
        <f>+D39+(E44/3)+(F44/3)</f>
        <v>121.66666666666667</v>
      </c>
      <c r="H39" s="125">
        <f>+G39</f>
        <v>121.66666666666667</v>
      </c>
      <c r="I39" s="125"/>
      <c r="J39" s="125"/>
      <c r="K39" s="60"/>
      <c r="L39" s="189"/>
      <c r="M39" s="20"/>
      <c r="N39" s="20"/>
      <c r="O39" s="20"/>
      <c r="P39" s="20"/>
      <c r="Q39" s="20"/>
      <c r="R39" s="20"/>
      <c r="S39" s="20"/>
      <c r="T39" s="20"/>
      <c r="U39" s="20"/>
      <c r="V39" s="20"/>
      <c r="W39" s="20"/>
      <c r="X39" s="20"/>
    </row>
    <row r="40" spans="1:24" ht="15" customHeight="1" x14ac:dyDescent="0.25">
      <c r="A40" s="67">
        <v>2</v>
      </c>
      <c r="B40" s="195">
        <v>0.4375</v>
      </c>
      <c r="C40" s="199">
        <v>0.5</v>
      </c>
      <c r="D40" s="31">
        <f>+MINUTE(C40-B40)+(60*HOUR(C40-B40))</f>
        <v>90</v>
      </c>
      <c r="E40" s="31"/>
      <c r="F40" s="31">
        <f>+MINUTE(B41-C40)+(60*HOUR(B41-C40))</f>
        <v>0</v>
      </c>
      <c r="G40" s="136">
        <f>+D40+(E44/3)+(F44/3)</f>
        <v>121.66666666666667</v>
      </c>
      <c r="H40" s="125"/>
      <c r="I40" s="125">
        <f>+G40</f>
        <v>121.66666666666667</v>
      </c>
      <c r="J40" s="125"/>
      <c r="L40" s="189"/>
      <c r="M40" s="20"/>
      <c r="N40" s="20"/>
      <c r="O40" s="20"/>
      <c r="P40" s="20"/>
      <c r="Q40" s="20"/>
      <c r="R40" s="20"/>
      <c r="S40" s="20"/>
      <c r="T40" s="20"/>
      <c r="U40" s="20"/>
      <c r="V40" s="20"/>
      <c r="W40" s="20"/>
      <c r="X40" s="20"/>
    </row>
    <row r="41" spans="1:24" ht="15" customHeight="1" x14ac:dyDescent="0.25">
      <c r="A41" s="54" t="s">
        <v>6</v>
      </c>
      <c r="B41" s="48">
        <v>0.5</v>
      </c>
      <c r="C41" s="17">
        <v>0.52083333333333337</v>
      </c>
      <c r="D41" s="31"/>
      <c r="E41" s="31"/>
      <c r="F41" s="31"/>
      <c r="G41" s="136"/>
      <c r="H41" s="55"/>
      <c r="I41" s="55"/>
      <c r="J41" s="55"/>
      <c r="L41" s="189"/>
      <c r="M41" s="20"/>
      <c r="N41" s="20"/>
      <c r="O41" s="20"/>
      <c r="P41" s="20"/>
      <c r="Q41" s="20"/>
      <c r="R41" s="20"/>
      <c r="S41" s="20"/>
      <c r="T41" s="20"/>
      <c r="U41" s="20"/>
      <c r="V41" s="20"/>
      <c r="W41" s="20"/>
      <c r="X41" s="20"/>
    </row>
    <row r="42" spans="1:24" ht="15" customHeight="1" x14ac:dyDescent="0.25">
      <c r="A42" s="67" t="s">
        <v>44</v>
      </c>
      <c r="B42" s="48">
        <v>0.52083333333333337</v>
      </c>
      <c r="C42" s="17">
        <v>0.54166666666666663</v>
      </c>
      <c r="D42" s="31"/>
      <c r="E42" s="31">
        <f>+MINUTE(C42-B42)+(60*HOUR(C42-B42))</f>
        <v>30</v>
      </c>
      <c r="F42" s="31">
        <f t="shared" ref="F42:F43" si="3">+MINUTE(B42-C41)+(60*HOUR(B42-C41))</f>
        <v>0</v>
      </c>
      <c r="G42" s="136"/>
      <c r="H42" s="55"/>
      <c r="I42" s="55"/>
      <c r="J42" s="55"/>
      <c r="K42" s="42"/>
      <c r="L42" s="189"/>
      <c r="M42" s="229"/>
      <c r="N42" s="20"/>
      <c r="O42" s="20"/>
      <c r="P42" s="20"/>
      <c r="Q42" s="20"/>
      <c r="R42" s="20"/>
      <c r="S42" s="20"/>
      <c r="T42" s="20"/>
      <c r="U42" s="20"/>
      <c r="V42" s="20"/>
      <c r="W42" s="20"/>
      <c r="X42" s="20"/>
    </row>
    <row r="43" spans="1:24" ht="15" customHeight="1" x14ac:dyDescent="0.25">
      <c r="A43" s="54">
        <v>3</v>
      </c>
      <c r="B43" s="202">
        <v>0.54513888888888895</v>
      </c>
      <c r="C43" s="35">
        <v>0.60763888888888895</v>
      </c>
      <c r="D43" s="32">
        <f>+MINUTE(C43-B43)+(60*HOUR(C43-B43))</f>
        <v>90</v>
      </c>
      <c r="E43" s="32"/>
      <c r="F43" s="32">
        <f t="shared" si="3"/>
        <v>5</v>
      </c>
      <c r="G43" s="143">
        <f>+D43+(E44/3)+(F44/3)</f>
        <v>121.66666666666667</v>
      </c>
      <c r="H43" s="160"/>
      <c r="I43" s="160"/>
      <c r="J43" s="160">
        <f>+G43</f>
        <v>121.66666666666667</v>
      </c>
      <c r="K43" s="42"/>
      <c r="L43" s="189"/>
      <c r="M43" s="20"/>
      <c r="N43" s="20"/>
      <c r="O43" s="20"/>
      <c r="P43" s="20"/>
      <c r="Q43" s="20"/>
      <c r="R43" s="20"/>
      <c r="S43" s="20"/>
      <c r="T43" s="20"/>
      <c r="U43" s="20"/>
      <c r="V43" s="20"/>
      <c r="W43" s="20"/>
      <c r="X43" s="20"/>
    </row>
    <row r="44" spans="1:24" ht="15" customHeight="1" x14ac:dyDescent="0.25">
      <c r="A44" s="5"/>
      <c r="B44" s="203"/>
      <c r="C44" s="33" t="s">
        <v>17</v>
      </c>
      <c r="D44" s="34">
        <f>SUM(D38:D43)</f>
        <v>270</v>
      </c>
      <c r="E44" s="34">
        <f>SUM(E38:E43)</f>
        <v>80</v>
      </c>
      <c r="F44" s="34">
        <f>SUM(F38:F43)</f>
        <v>15</v>
      </c>
      <c r="G44" s="218">
        <f>SUM(G38:G43)</f>
        <v>365</v>
      </c>
      <c r="H44" s="258">
        <f>+(MINUTE(C43-B38)+(60*HOUR(C43-B38)))-((MINUTE(C41-B41))+(60*HOUR(C41-B41)))-G44</f>
        <v>0</v>
      </c>
      <c r="I44" s="259" t="s">
        <v>15</v>
      </c>
      <c r="J44" s="260">
        <f>SUM(H38:J43)-G44</f>
        <v>0</v>
      </c>
      <c r="K44" s="42"/>
      <c r="L44" s="189"/>
      <c r="M44" s="20"/>
      <c r="N44" s="20"/>
      <c r="O44" s="20"/>
      <c r="P44" s="20"/>
      <c r="Q44" s="20"/>
      <c r="R44" s="20"/>
      <c r="S44" s="20"/>
      <c r="T44" s="20"/>
      <c r="U44" s="20"/>
      <c r="V44" s="20"/>
      <c r="W44" s="20"/>
      <c r="X44" s="20"/>
    </row>
    <row r="45" spans="1:24" ht="15" customHeight="1" x14ac:dyDescent="0.25">
      <c r="D45" s="234" t="s">
        <v>46</v>
      </c>
      <c r="E45" s="233">
        <f>+E44/D44</f>
        <v>0.29629629629629628</v>
      </c>
      <c r="F45" s="18">
        <f>F44/D44</f>
        <v>5.5555555555555552E-2</v>
      </c>
      <c r="G45" s="19" t="s">
        <v>7</v>
      </c>
      <c r="H45" s="19"/>
      <c r="I45" s="19"/>
      <c r="K45" s="25"/>
      <c r="M45" s="20"/>
      <c r="N45" s="20"/>
      <c r="O45" s="20"/>
      <c r="P45" s="20"/>
      <c r="Q45" s="20"/>
      <c r="R45" s="20"/>
      <c r="S45" s="20"/>
      <c r="T45" s="20"/>
      <c r="U45" s="20"/>
      <c r="V45" s="20"/>
      <c r="W45" s="20"/>
      <c r="X45" s="20"/>
    </row>
    <row r="46" spans="1:24" ht="15" customHeight="1" x14ac:dyDescent="0.25">
      <c r="E46" s="228"/>
      <c r="F46" s="18"/>
      <c r="G46" s="3"/>
      <c r="H46" s="19"/>
      <c r="I46" s="19"/>
      <c r="K46" s="20"/>
      <c r="L46" s="189"/>
      <c r="M46" s="20"/>
      <c r="N46" s="20"/>
      <c r="O46" s="20"/>
      <c r="P46" s="20"/>
      <c r="Q46" s="20"/>
      <c r="R46" s="20"/>
      <c r="S46" s="20"/>
      <c r="T46" s="20"/>
      <c r="U46" s="20"/>
      <c r="V46" s="20"/>
      <c r="W46" s="20"/>
      <c r="X46" s="20"/>
    </row>
    <row r="47" spans="1:24" ht="15" customHeight="1" x14ac:dyDescent="0.25">
      <c r="A47" s="235" t="s">
        <v>47</v>
      </c>
      <c r="B47" s="9"/>
      <c r="C47" s="9"/>
      <c r="D47" s="28"/>
      <c r="E47" s="222"/>
      <c r="F47" s="9"/>
      <c r="G47" s="10"/>
      <c r="H47" s="292" t="s">
        <v>1</v>
      </c>
      <c r="I47" s="293"/>
      <c r="J47" s="294"/>
      <c r="L47" s="20"/>
      <c r="M47" s="20"/>
      <c r="N47" s="20"/>
      <c r="O47" s="20"/>
      <c r="P47" s="20"/>
      <c r="Q47" s="20"/>
      <c r="R47" s="20"/>
      <c r="S47" s="20"/>
      <c r="T47" s="20"/>
      <c r="U47" s="20"/>
      <c r="V47" s="20"/>
      <c r="W47" s="20"/>
      <c r="X47" s="20"/>
    </row>
    <row r="48" spans="1:24" ht="30" customHeight="1" x14ac:dyDescent="0.25">
      <c r="A48" s="9"/>
      <c r="B48" s="65" t="s">
        <v>2</v>
      </c>
      <c r="C48" s="68" t="s">
        <v>3</v>
      </c>
      <c r="D48" s="11" t="s">
        <v>16</v>
      </c>
      <c r="E48" s="11" t="s">
        <v>43</v>
      </c>
      <c r="F48" s="244" t="s">
        <v>4</v>
      </c>
      <c r="G48" s="11" t="s">
        <v>5</v>
      </c>
      <c r="H48" s="211">
        <v>1</v>
      </c>
      <c r="I48" s="211">
        <v>2</v>
      </c>
      <c r="J48" s="44">
        <v>3</v>
      </c>
      <c r="L48" s="20"/>
      <c r="M48" s="20"/>
      <c r="N48" s="231"/>
      <c r="O48" s="231"/>
      <c r="P48" s="20"/>
      <c r="Q48" s="20"/>
      <c r="R48" s="20"/>
      <c r="S48" s="20"/>
      <c r="T48" s="20"/>
      <c r="U48" s="20"/>
      <c r="V48" s="20"/>
      <c r="W48" s="20"/>
      <c r="X48" s="20"/>
    </row>
    <row r="49" spans="1:24" ht="15" customHeight="1" x14ac:dyDescent="0.25">
      <c r="A49" s="67">
        <v>1</v>
      </c>
      <c r="B49" s="195">
        <v>0.375</v>
      </c>
      <c r="C49" s="199">
        <v>0.4236111111111111</v>
      </c>
      <c r="D49" s="31">
        <f>+MINUTE(C49-B49)+(60*HOUR(C49-B49))</f>
        <v>70</v>
      </c>
      <c r="E49" s="31"/>
      <c r="F49" s="31">
        <f>+MINUTE(B50-C49)+(60*HOUR(B50-C49))</f>
        <v>5</v>
      </c>
      <c r="G49" s="136">
        <f>+D49+(E54/3)+(F54/3)</f>
        <v>83.333333333333329</v>
      </c>
      <c r="H49" s="125">
        <f>+G49</f>
        <v>83.333333333333329</v>
      </c>
      <c r="I49" s="125"/>
      <c r="J49" s="125"/>
      <c r="K49" s="60"/>
      <c r="L49" s="189"/>
      <c r="M49" s="20"/>
      <c r="N49" s="231"/>
      <c r="O49" s="231"/>
      <c r="P49" s="20"/>
      <c r="Q49" s="20"/>
      <c r="R49" s="20"/>
      <c r="S49" s="20"/>
      <c r="T49" s="20"/>
      <c r="U49" s="20"/>
      <c r="V49" s="20"/>
      <c r="W49" s="20"/>
      <c r="X49" s="20"/>
    </row>
    <row r="50" spans="1:24" ht="15" customHeight="1" x14ac:dyDescent="0.25">
      <c r="A50" s="67">
        <v>2</v>
      </c>
      <c r="B50" s="195">
        <v>0.42708333333333331</v>
      </c>
      <c r="C50" s="199">
        <v>0.47569444444444442</v>
      </c>
      <c r="D50" s="31">
        <f>+MINUTE(C50-B50)+(60*HOUR(C50-B50))</f>
        <v>70</v>
      </c>
      <c r="E50" s="31"/>
      <c r="F50" s="31">
        <f>+MINUTE(B51-C50)+(60*HOUR(B51-C50))</f>
        <v>0</v>
      </c>
      <c r="G50" s="136">
        <f>+D50+(E54/3)+(F54/3)</f>
        <v>83.333333333333329</v>
      </c>
      <c r="H50" s="125"/>
      <c r="I50" s="125">
        <f>+G50</f>
        <v>83.333333333333329</v>
      </c>
      <c r="J50" s="125"/>
      <c r="L50" s="189"/>
      <c r="M50" s="20"/>
      <c r="N50" s="231"/>
      <c r="O50" s="231"/>
      <c r="P50" s="20"/>
      <c r="Q50" s="20"/>
      <c r="R50" s="20"/>
      <c r="S50" s="20"/>
      <c r="T50" s="20"/>
      <c r="U50" s="20"/>
      <c r="V50" s="20"/>
      <c r="W50" s="20"/>
      <c r="X50" s="20"/>
    </row>
    <row r="51" spans="1:24" ht="15" customHeight="1" x14ac:dyDescent="0.25">
      <c r="A51" s="54" t="s">
        <v>6</v>
      </c>
      <c r="B51" s="48">
        <v>0.47569444444444442</v>
      </c>
      <c r="C51" s="17">
        <v>0.49652777777777773</v>
      </c>
      <c r="D51" s="31"/>
      <c r="E51" s="31"/>
      <c r="F51" s="31"/>
      <c r="G51" s="136"/>
      <c r="H51" s="55"/>
      <c r="I51" s="55"/>
      <c r="J51" s="55"/>
      <c r="L51" s="189"/>
      <c r="M51" s="20"/>
      <c r="N51" s="231"/>
      <c r="O51" s="231"/>
      <c r="P51" s="20"/>
      <c r="Q51" s="20"/>
      <c r="R51" s="20"/>
      <c r="S51" s="20"/>
      <c r="T51" s="20"/>
      <c r="U51" s="20"/>
      <c r="V51" s="20"/>
      <c r="W51" s="20"/>
      <c r="X51" s="20"/>
    </row>
    <row r="52" spans="1:24" ht="15" customHeight="1" x14ac:dyDescent="0.25">
      <c r="A52" s="67" t="s">
        <v>44</v>
      </c>
      <c r="B52" s="48">
        <v>0.49652777777777773</v>
      </c>
      <c r="C52" s="17">
        <v>0.51736111111111105</v>
      </c>
      <c r="D52" s="31"/>
      <c r="E52" s="31">
        <f>+MINUTE(C52-B52)+(60*HOUR(C52-B52))</f>
        <v>30</v>
      </c>
      <c r="F52" s="31">
        <f t="shared" ref="F52:F53" si="4">+MINUTE(B52-C51)+(60*HOUR(B52-C51))</f>
        <v>0</v>
      </c>
      <c r="G52" s="136"/>
      <c r="H52" s="55"/>
      <c r="I52" s="55"/>
      <c r="J52" s="55"/>
      <c r="K52" s="42"/>
      <c r="L52" s="189"/>
      <c r="M52" s="20"/>
      <c r="N52" s="231"/>
      <c r="O52" s="231"/>
      <c r="P52" s="20"/>
      <c r="Q52" s="20"/>
      <c r="R52" s="20"/>
      <c r="S52" s="20"/>
      <c r="T52" s="20"/>
      <c r="U52" s="20"/>
      <c r="V52" s="20"/>
      <c r="W52" s="20"/>
      <c r="X52" s="20"/>
    </row>
    <row r="53" spans="1:24" ht="15" customHeight="1" x14ac:dyDescent="0.25">
      <c r="A53" s="54">
        <v>3</v>
      </c>
      <c r="B53" s="202">
        <v>0.52083333333333337</v>
      </c>
      <c r="C53" s="35">
        <v>0.56944444444444442</v>
      </c>
      <c r="D53" s="32">
        <f>+MINUTE(C53-B53)+(60*HOUR(C53-B53))</f>
        <v>70</v>
      </c>
      <c r="E53" s="32"/>
      <c r="F53" s="32">
        <f t="shared" si="4"/>
        <v>5</v>
      </c>
      <c r="G53" s="143">
        <f>+D53+(E54/3)+(F54/3)</f>
        <v>83.333333333333329</v>
      </c>
      <c r="H53" s="160"/>
      <c r="I53" s="160"/>
      <c r="J53" s="160">
        <f>+G53</f>
        <v>83.333333333333329</v>
      </c>
      <c r="K53" s="42"/>
      <c r="L53" s="189"/>
      <c r="M53" s="20"/>
      <c r="N53" s="231"/>
      <c r="O53" s="231"/>
      <c r="P53" s="20"/>
      <c r="Q53" s="20"/>
      <c r="R53" s="20"/>
      <c r="S53" s="20"/>
      <c r="T53" s="20"/>
      <c r="U53" s="20"/>
      <c r="V53" s="20"/>
      <c r="W53" s="20"/>
      <c r="X53" s="20"/>
    </row>
    <row r="54" spans="1:24" ht="15" customHeight="1" x14ac:dyDescent="0.25">
      <c r="A54" s="5"/>
      <c r="B54" s="203"/>
      <c r="C54" s="33" t="s">
        <v>17</v>
      </c>
      <c r="D54" s="34">
        <f>SUM(D49:D53)</f>
        <v>210</v>
      </c>
      <c r="E54" s="34">
        <f>SUM(E49:E53)</f>
        <v>30</v>
      </c>
      <c r="F54" s="34">
        <f>SUM(F49:F53)</f>
        <v>10</v>
      </c>
      <c r="G54" s="218">
        <f>SUM(G49:G53)</f>
        <v>250</v>
      </c>
      <c r="H54" s="258">
        <f>+(MINUTE(C53-B49)+(60*HOUR(C53-B49)))-((MINUTE(C51-B51))+(60*HOUR(C51-B51)))-G54</f>
        <v>0</v>
      </c>
      <c r="I54" s="259" t="s">
        <v>15</v>
      </c>
      <c r="J54" s="260">
        <f>SUM(H49:J53)-G54</f>
        <v>0</v>
      </c>
      <c r="K54" s="42"/>
      <c r="L54" s="189"/>
      <c r="M54" s="20"/>
      <c r="N54" s="231"/>
      <c r="O54" s="231"/>
      <c r="P54" s="20"/>
      <c r="Q54" s="20"/>
      <c r="R54" s="20"/>
      <c r="S54" s="20"/>
      <c r="T54" s="20"/>
      <c r="U54" s="20"/>
      <c r="V54" s="20"/>
      <c r="W54" s="20"/>
      <c r="X54" s="20"/>
    </row>
    <row r="55" spans="1:24" ht="15" customHeight="1" x14ac:dyDescent="0.25">
      <c r="D55" s="234" t="s">
        <v>46</v>
      </c>
      <c r="E55" s="233">
        <f>+E54/D54</f>
        <v>0.14285714285714285</v>
      </c>
      <c r="F55" s="18">
        <f>F54/D54</f>
        <v>4.7619047619047616E-2</v>
      </c>
      <c r="G55" s="19" t="s">
        <v>7</v>
      </c>
      <c r="H55" s="19"/>
      <c r="I55" s="19"/>
      <c r="K55" s="25"/>
      <c r="M55" s="20"/>
      <c r="N55" s="231"/>
      <c r="O55" s="231"/>
      <c r="P55" s="20"/>
      <c r="Q55" s="20"/>
      <c r="R55" s="20"/>
      <c r="S55" s="20"/>
      <c r="T55" s="20"/>
      <c r="U55" s="20"/>
      <c r="V55" s="20"/>
      <c r="W55" s="20"/>
      <c r="X55" s="20"/>
    </row>
    <row r="56" spans="1:24" ht="15" customHeight="1" x14ac:dyDescent="0.25">
      <c r="F56" s="231"/>
      <c r="G56" s="231"/>
      <c r="H56" s="231"/>
      <c r="I56" s="231"/>
      <c r="L56" s="231"/>
      <c r="M56" s="231"/>
      <c r="N56" s="231"/>
      <c r="O56" s="231"/>
      <c r="P56" s="20"/>
      <c r="Q56" s="20"/>
      <c r="R56" s="20"/>
      <c r="S56" s="20"/>
      <c r="T56" s="20"/>
      <c r="U56" s="20"/>
      <c r="V56" s="20"/>
      <c r="W56" s="20"/>
      <c r="X56" s="20"/>
    </row>
    <row r="57" spans="1:24" ht="15" customHeight="1" x14ac:dyDescent="0.25">
      <c r="F57" s="18"/>
      <c r="G57" s="19"/>
      <c r="H57" s="292" t="s">
        <v>1</v>
      </c>
      <c r="I57" s="293"/>
      <c r="J57" s="294"/>
      <c r="L57" s="20"/>
      <c r="M57" s="20"/>
      <c r="N57" s="20"/>
      <c r="O57" s="20"/>
      <c r="P57" s="20"/>
      <c r="Q57" s="20"/>
      <c r="R57" s="20"/>
      <c r="S57" s="20"/>
      <c r="T57" s="20"/>
      <c r="U57" s="20"/>
      <c r="V57" s="20"/>
      <c r="W57" s="20"/>
      <c r="X57" s="20"/>
    </row>
    <row r="58" spans="1:24" ht="15" customHeight="1" x14ac:dyDescent="0.25">
      <c r="A58" s="6"/>
      <c r="G58" s="3"/>
      <c r="H58" s="211">
        <v>1</v>
      </c>
      <c r="I58" s="211">
        <v>2</v>
      </c>
      <c r="J58" s="44">
        <v>3</v>
      </c>
      <c r="L58" s="20"/>
      <c r="M58" s="20"/>
      <c r="N58" s="20"/>
      <c r="O58" s="20"/>
      <c r="P58" s="20"/>
      <c r="Q58" s="20"/>
      <c r="R58" s="20"/>
      <c r="S58" s="20"/>
      <c r="T58" s="20"/>
      <c r="U58" s="20"/>
      <c r="V58" s="20"/>
      <c r="W58" s="20"/>
      <c r="X58" s="20"/>
    </row>
    <row r="59" spans="1:24" ht="15" customHeight="1" x14ac:dyDescent="0.25">
      <c r="C59" s="43" t="s">
        <v>18</v>
      </c>
      <c r="D59" s="285" t="s">
        <v>11</v>
      </c>
      <c r="E59" s="286"/>
      <c r="F59" s="286"/>
      <c r="G59" s="287"/>
      <c r="H59" s="41">
        <f>+SUM(H49:H53)+SUM(H38:H43)+SUM(H27:H32)+SUM(H16:H21)+SUM(H5:H10)</f>
        <v>570</v>
      </c>
      <c r="I59" s="41">
        <f>+SUM(I49:I53)+SUM(I38:I43)+SUM(I27:I32)+SUM(I16:I21)+SUM(I5:I10)</f>
        <v>570</v>
      </c>
      <c r="J59" s="41">
        <f>+SUM(J49:J53)+SUM(J38:J43)+SUM(J27:J32)+SUM(J16:J21)+SUM(J5:J10)</f>
        <v>570</v>
      </c>
      <c r="L59" s="20"/>
      <c r="M59" s="269">
        <f>SUM(H59:J59)-G54-G44-G33-G22-G11</f>
        <v>0</v>
      </c>
      <c r="N59" s="259" t="s">
        <v>15</v>
      </c>
      <c r="O59" s="20"/>
      <c r="P59" s="20"/>
      <c r="Q59" s="20"/>
      <c r="R59" s="20"/>
      <c r="S59" s="20"/>
      <c r="T59" s="20"/>
      <c r="U59" s="20"/>
      <c r="V59" s="20"/>
      <c r="W59" s="20"/>
      <c r="X59" s="20"/>
    </row>
    <row r="60" spans="1:24" ht="15" customHeight="1" x14ac:dyDescent="0.25">
      <c r="D60" s="288" t="s">
        <v>12</v>
      </c>
      <c r="E60" s="289"/>
      <c r="F60" s="289"/>
      <c r="G60" s="290"/>
      <c r="H60" s="240">
        <v>1665</v>
      </c>
      <c r="I60" s="240">
        <v>1665</v>
      </c>
      <c r="J60" s="240">
        <v>1665</v>
      </c>
      <c r="K60" s="42"/>
      <c r="L60" s="20"/>
      <c r="M60" s="20"/>
      <c r="N60" s="20"/>
      <c r="O60" s="20"/>
      <c r="P60" s="20"/>
      <c r="Q60" s="20"/>
      <c r="R60" s="20"/>
      <c r="S60" s="20"/>
      <c r="T60" s="20"/>
      <c r="U60" s="20"/>
      <c r="V60" s="20"/>
      <c r="W60" s="20"/>
      <c r="X60" s="20"/>
    </row>
    <row r="61" spans="1:24" ht="15" customHeight="1" x14ac:dyDescent="0.25">
      <c r="D61" s="291" t="s">
        <v>13</v>
      </c>
      <c r="E61" s="291"/>
      <c r="F61" s="291"/>
      <c r="G61" s="291"/>
      <c r="H61" s="178">
        <f t="shared" ref="H61:J61" si="5">+ROUND((H59/H60),2)</f>
        <v>0.34</v>
      </c>
      <c r="I61" s="178">
        <f t="shared" si="5"/>
        <v>0.34</v>
      </c>
      <c r="J61" s="178">
        <f t="shared" si="5"/>
        <v>0.34</v>
      </c>
      <c r="L61" s="20"/>
      <c r="M61" s="20"/>
      <c r="N61" s="20"/>
      <c r="O61" s="20"/>
      <c r="P61" s="20"/>
      <c r="Q61" s="20"/>
      <c r="R61" s="20"/>
      <c r="S61" s="20"/>
      <c r="T61" s="20"/>
      <c r="U61" s="20"/>
      <c r="V61" s="20"/>
      <c r="W61" s="20"/>
      <c r="X61" s="20"/>
    </row>
    <row r="62" spans="1:24" ht="15" customHeight="1" x14ac:dyDescent="0.25">
      <c r="J62" s="2"/>
      <c r="L62" s="20"/>
      <c r="M62" s="20"/>
      <c r="N62" s="20"/>
      <c r="O62" s="20"/>
      <c r="P62" s="20"/>
      <c r="Q62" s="20"/>
      <c r="R62" s="20"/>
      <c r="S62" s="20"/>
      <c r="T62" s="20"/>
      <c r="U62" s="20"/>
      <c r="V62" s="20"/>
      <c r="W62" s="20"/>
      <c r="X62" s="20"/>
    </row>
    <row r="63" spans="1:24" ht="15" customHeight="1" x14ac:dyDescent="0.25">
      <c r="I63" s="204" t="s">
        <v>41</v>
      </c>
      <c r="J63" s="2">
        <f>SUM(H61:J61)</f>
        <v>1.02</v>
      </c>
      <c r="K63" s="20"/>
      <c r="L63" s="20"/>
      <c r="M63" s="20"/>
      <c r="N63" s="20"/>
      <c r="O63" s="20"/>
      <c r="P63" s="20"/>
      <c r="Q63" s="20"/>
      <c r="R63" s="20"/>
      <c r="S63" s="20"/>
      <c r="T63" s="20"/>
      <c r="U63" s="20"/>
      <c r="V63" s="20"/>
      <c r="W63" s="20"/>
      <c r="X63" s="20"/>
    </row>
    <row r="64" spans="1:24" x14ac:dyDescent="0.25">
      <c r="I64" s="204"/>
      <c r="J64" s="232"/>
      <c r="K64" s="20"/>
      <c r="L64" s="20"/>
      <c r="M64" s="20"/>
      <c r="N64" s="20"/>
      <c r="O64" s="20"/>
      <c r="P64" s="20"/>
      <c r="Q64" s="20"/>
      <c r="R64" s="20"/>
      <c r="S64" s="20"/>
      <c r="T64" s="20"/>
      <c r="U64" s="20"/>
      <c r="V64" s="20"/>
      <c r="W64" s="20"/>
      <c r="X64" s="20"/>
    </row>
    <row r="65" spans="7:24" x14ac:dyDescent="0.25">
      <c r="G65" s="3"/>
      <c r="H65" s="3"/>
      <c r="I65" s="3"/>
      <c r="L65" s="20"/>
      <c r="M65" s="20"/>
      <c r="N65" s="20"/>
      <c r="O65" s="20"/>
      <c r="P65" s="20"/>
      <c r="Q65" s="20"/>
      <c r="R65" s="20"/>
      <c r="S65" s="20"/>
      <c r="T65" s="20"/>
      <c r="U65" s="20"/>
      <c r="V65" s="20"/>
      <c r="W65" s="20"/>
      <c r="X65" s="20"/>
    </row>
    <row r="66" spans="7:24" x14ac:dyDescent="0.25">
      <c r="G66" s="3"/>
      <c r="H66" s="3"/>
      <c r="I66" s="3"/>
      <c r="L66" s="20"/>
      <c r="M66" s="20"/>
      <c r="N66" s="20"/>
      <c r="O66" s="20"/>
      <c r="P66" s="20"/>
      <c r="Q66" s="20"/>
      <c r="R66" s="20"/>
      <c r="S66" s="20"/>
      <c r="T66" s="20"/>
      <c r="U66" s="20"/>
      <c r="V66" s="20"/>
      <c r="W66" s="20"/>
      <c r="X66" s="20"/>
    </row>
    <row r="67" spans="7:24" x14ac:dyDescent="0.25">
      <c r="G67" s="3"/>
      <c r="H67" s="3"/>
      <c r="I67" s="3"/>
      <c r="L67" s="20"/>
      <c r="M67" s="20"/>
      <c r="N67" s="20"/>
      <c r="O67" s="20"/>
      <c r="P67" s="20"/>
      <c r="Q67" s="20"/>
      <c r="R67" s="20"/>
      <c r="S67" s="20"/>
      <c r="T67" s="20"/>
      <c r="U67" s="20"/>
      <c r="V67" s="20"/>
      <c r="W67" s="20"/>
      <c r="X67" s="20"/>
    </row>
    <row r="68" spans="7:24" x14ac:dyDescent="0.25">
      <c r="G68" s="3"/>
      <c r="H68" s="3"/>
      <c r="I68" s="3"/>
      <c r="L68" s="20"/>
      <c r="M68" s="20"/>
      <c r="N68" s="20"/>
      <c r="O68" s="20"/>
      <c r="P68" s="20"/>
      <c r="Q68" s="20"/>
      <c r="R68" s="20"/>
      <c r="S68" s="20"/>
      <c r="T68" s="20"/>
      <c r="U68" s="20"/>
      <c r="V68" s="20"/>
      <c r="W68" s="20"/>
      <c r="X68" s="20"/>
    </row>
    <row r="69" spans="7:24" x14ac:dyDescent="0.25">
      <c r="G69" s="3"/>
      <c r="H69" s="3"/>
      <c r="I69" s="3"/>
      <c r="L69" s="20"/>
      <c r="M69" s="20"/>
      <c r="N69" s="20"/>
      <c r="O69" s="20"/>
      <c r="P69" s="20"/>
      <c r="Q69" s="20"/>
      <c r="R69" s="20"/>
      <c r="S69" s="20"/>
      <c r="T69" s="20"/>
      <c r="U69" s="20"/>
      <c r="V69" s="20"/>
      <c r="W69" s="20"/>
      <c r="X69" s="20"/>
    </row>
    <row r="70" spans="7:24" x14ac:dyDescent="0.25">
      <c r="G70" s="3"/>
      <c r="H70" s="3"/>
      <c r="I70" s="3"/>
      <c r="L70" s="20"/>
      <c r="M70" s="20"/>
      <c r="N70" s="20"/>
      <c r="O70" s="20"/>
      <c r="P70" s="20"/>
      <c r="Q70" s="20"/>
      <c r="R70" s="20"/>
      <c r="S70" s="20"/>
      <c r="T70" s="20"/>
      <c r="U70" s="20"/>
      <c r="V70" s="20"/>
      <c r="W70" s="20"/>
      <c r="X70" s="20"/>
    </row>
    <row r="71" spans="7:24" x14ac:dyDescent="0.25">
      <c r="G71" s="3"/>
      <c r="H71" s="3"/>
      <c r="I71" s="3"/>
      <c r="L71" s="20"/>
      <c r="M71" s="20"/>
      <c r="N71" s="20"/>
      <c r="O71" s="20"/>
      <c r="P71" s="20"/>
      <c r="Q71" s="20"/>
      <c r="R71" s="20"/>
      <c r="S71" s="20"/>
      <c r="T71" s="20"/>
      <c r="U71" s="20"/>
      <c r="V71" s="20"/>
      <c r="W71" s="20"/>
      <c r="X71" s="20"/>
    </row>
    <row r="72" spans="7:24" x14ac:dyDescent="0.25">
      <c r="G72" s="3"/>
      <c r="H72" s="3"/>
      <c r="I72" s="3"/>
      <c r="L72" s="20"/>
      <c r="M72" s="20"/>
      <c r="N72" s="20"/>
      <c r="O72" s="20"/>
      <c r="P72" s="20"/>
      <c r="Q72" s="20"/>
      <c r="R72" s="20"/>
      <c r="S72" s="20"/>
      <c r="T72" s="20"/>
      <c r="U72" s="20"/>
      <c r="V72" s="20"/>
      <c r="W72" s="20"/>
      <c r="X72" s="20"/>
    </row>
    <row r="73" spans="7:24" x14ac:dyDescent="0.25">
      <c r="G73" s="3"/>
      <c r="H73" s="3"/>
      <c r="I73" s="3"/>
      <c r="L73" s="20"/>
      <c r="M73" s="20"/>
      <c r="N73" s="20"/>
      <c r="O73" s="20"/>
      <c r="P73" s="20"/>
      <c r="Q73" s="20"/>
      <c r="R73" s="20"/>
      <c r="S73" s="20"/>
      <c r="T73" s="20"/>
      <c r="U73" s="20"/>
      <c r="V73" s="20"/>
      <c r="W73" s="20"/>
      <c r="X73" s="20"/>
    </row>
    <row r="74" spans="7:24" x14ac:dyDescent="0.25">
      <c r="G74" s="3"/>
      <c r="H74" s="3"/>
      <c r="I74" s="3"/>
      <c r="L74" s="20"/>
      <c r="M74" s="20"/>
      <c r="N74" s="20"/>
      <c r="O74" s="20"/>
      <c r="P74" s="20"/>
      <c r="Q74" s="20"/>
      <c r="R74" s="20"/>
      <c r="S74" s="20"/>
      <c r="T74" s="20"/>
      <c r="U74" s="20"/>
      <c r="V74" s="20"/>
      <c r="W74" s="20"/>
      <c r="X74" s="20"/>
    </row>
    <row r="75" spans="7:24" x14ac:dyDescent="0.25">
      <c r="G75" s="3"/>
      <c r="H75" s="3"/>
      <c r="I75" s="3"/>
      <c r="L75" s="20"/>
      <c r="M75" s="20"/>
      <c r="N75" s="20"/>
      <c r="O75" s="20"/>
      <c r="P75" s="20"/>
      <c r="Q75" s="20"/>
      <c r="R75" s="20"/>
      <c r="S75" s="20"/>
      <c r="T75" s="20"/>
      <c r="U75" s="20"/>
      <c r="V75" s="20"/>
      <c r="W75" s="20"/>
      <c r="X75" s="20"/>
    </row>
    <row r="76" spans="7:24" x14ac:dyDescent="0.25">
      <c r="G76" s="3"/>
      <c r="H76" s="3"/>
      <c r="I76" s="3"/>
      <c r="L76" s="20"/>
      <c r="M76" s="20"/>
      <c r="N76" s="20"/>
      <c r="O76" s="20"/>
      <c r="P76" s="20"/>
      <c r="Q76" s="20"/>
      <c r="R76" s="20"/>
      <c r="S76" s="20"/>
      <c r="T76" s="20"/>
      <c r="U76" s="20"/>
      <c r="V76" s="20"/>
      <c r="W76" s="20"/>
      <c r="X76" s="20"/>
    </row>
    <row r="77" spans="7:24" x14ac:dyDescent="0.25">
      <c r="G77" s="3"/>
      <c r="H77" s="3"/>
      <c r="I77" s="3"/>
      <c r="L77" s="20"/>
      <c r="M77" s="20"/>
      <c r="N77" s="20"/>
      <c r="O77" s="20"/>
      <c r="P77" s="20"/>
      <c r="Q77" s="20"/>
      <c r="R77" s="20"/>
      <c r="S77" s="20"/>
      <c r="T77" s="20"/>
      <c r="U77" s="20"/>
      <c r="V77" s="20"/>
      <c r="W77" s="20"/>
      <c r="X77" s="20"/>
    </row>
    <row r="78" spans="7:24" x14ac:dyDescent="0.25">
      <c r="G78" s="3"/>
      <c r="H78" s="3"/>
      <c r="I78" s="3"/>
      <c r="L78" s="20"/>
      <c r="M78" s="20"/>
      <c r="N78" s="20"/>
      <c r="O78" s="20"/>
      <c r="P78" s="20"/>
      <c r="Q78" s="20"/>
      <c r="R78" s="20"/>
      <c r="S78" s="20"/>
      <c r="T78" s="20"/>
      <c r="U78" s="20"/>
      <c r="V78" s="20"/>
      <c r="W78" s="20"/>
      <c r="X78" s="20"/>
    </row>
  </sheetData>
  <mergeCells count="9">
    <mergeCell ref="D59:G59"/>
    <mergeCell ref="D60:G60"/>
    <mergeCell ref="D61:G61"/>
    <mergeCell ref="H3:J3"/>
    <mergeCell ref="H14:J14"/>
    <mergeCell ref="H25:J25"/>
    <mergeCell ref="H36:J36"/>
    <mergeCell ref="H47:J47"/>
    <mergeCell ref="H57:J5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I88"/>
  <sheetViews>
    <sheetView workbookViewId="0">
      <selection activeCell="B1" sqref="B1"/>
    </sheetView>
  </sheetViews>
  <sheetFormatPr defaultColWidth="9.140625" defaultRowHeight="15" x14ac:dyDescent="0.25"/>
  <cols>
    <col min="1" max="1" width="12.28515625" style="3" customWidth="1"/>
    <col min="2" max="3" width="8.7109375" style="3" customWidth="1"/>
    <col min="4" max="4" width="8.28515625" style="3" customWidth="1"/>
    <col min="5" max="5" width="8" style="3" customWidth="1"/>
    <col min="6" max="6" width="8.7109375" style="4" customWidth="1"/>
    <col min="7" max="8" width="7.7109375" style="4" customWidth="1"/>
    <col min="9" max="17" width="7.7109375" style="3" customWidth="1"/>
    <col min="18" max="18" width="1.85546875" style="3" customWidth="1"/>
    <col min="19" max="19" width="10.85546875" style="3" customWidth="1"/>
    <col min="20" max="20" width="8.7109375" style="1" customWidth="1"/>
    <col min="21" max="21" width="8.7109375" style="3" customWidth="1"/>
    <col min="22" max="24" width="9.140625" style="3"/>
    <col min="25" max="33" width="7.7109375" style="3" customWidth="1"/>
    <col min="34" max="16384" width="9.140625" style="3"/>
  </cols>
  <sheetData>
    <row r="1" spans="1:35" ht="30" customHeight="1" thickBot="1" x14ac:dyDescent="0.35">
      <c r="B1" s="24" t="s">
        <v>19</v>
      </c>
      <c r="C1" s="22"/>
      <c r="D1" s="22"/>
      <c r="E1" s="22"/>
      <c r="F1" s="23"/>
      <c r="G1" s="23"/>
      <c r="H1" s="23"/>
      <c r="I1" s="22"/>
      <c r="R1" s="194"/>
      <c r="S1" s="59"/>
      <c r="T1" s="59"/>
      <c r="U1" s="59"/>
      <c r="V1" s="59"/>
      <c r="W1" s="59"/>
      <c r="X1" s="59"/>
      <c r="Y1" s="59"/>
      <c r="Z1" s="59"/>
      <c r="AA1" s="59"/>
      <c r="AB1" s="59"/>
      <c r="AC1" s="59"/>
      <c r="AD1" s="59"/>
      <c r="AE1" s="59"/>
      <c r="AF1" s="59"/>
      <c r="AG1" s="59"/>
    </row>
    <row r="2" spans="1:35" ht="15" customHeight="1" x14ac:dyDescent="0.25">
      <c r="A2" s="8"/>
    </row>
    <row r="3" spans="1:35" x14ac:dyDescent="0.25">
      <c r="A3" s="8" t="s">
        <v>0</v>
      </c>
      <c r="B3" s="9"/>
      <c r="C3" s="9"/>
      <c r="D3" s="28"/>
      <c r="E3" s="9"/>
      <c r="F3" s="10"/>
      <c r="G3" s="292" t="s">
        <v>1</v>
      </c>
      <c r="H3" s="293"/>
      <c r="I3" s="293"/>
      <c r="J3" s="293"/>
      <c r="K3" s="293"/>
      <c r="L3" s="293"/>
      <c r="M3" s="293"/>
      <c r="N3" s="293"/>
      <c r="O3" s="293"/>
      <c r="P3" s="293"/>
      <c r="Q3" s="294"/>
      <c r="S3" s="8" t="s">
        <v>0</v>
      </c>
      <c r="T3" s="9"/>
      <c r="U3" s="9"/>
      <c r="V3" s="28"/>
      <c r="W3" s="9"/>
      <c r="X3" s="10"/>
      <c r="Y3" s="292" t="s">
        <v>1</v>
      </c>
      <c r="Z3" s="293"/>
      <c r="AA3" s="293"/>
      <c r="AB3" s="293"/>
      <c r="AC3" s="293"/>
      <c r="AD3" s="293"/>
      <c r="AE3" s="293"/>
      <c r="AF3" s="293"/>
      <c r="AG3" s="293"/>
      <c r="AH3" s="293"/>
      <c r="AI3" s="294"/>
    </row>
    <row r="4" spans="1:35" ht="30" customHeight="1" x14ac:dyDescent="0.25">
      <c r="A4" s="9"/>
      <c r="B4" s="65" t="s">
        <v>2</v>
      </c>
      <c r="C4" s="68" t="s">
        <v>3</v>
      </c>
      <c r="D4" s="11" t="s">
        <v>16</v>
      </c>
      <c r="E4" s="244" t="s">
        <v>4</v>
      </c>
      <c r="F4" s="11" t="s">
        <v>5</v>
      </c>
      <c r="G4" s="44">
        <v>0</v>
      </c>
      <c r="H4" s="12">
        <v>1</v>
      </c>
      <c r="I4" s="12">
        <v>2</v>
      </c>
      <c r="J4" s="12">
        <v>3</v>
      </c>
      <c r="K4" s="12">
        <v>4</v>
      </c>
      <c r="L4" s="12">
        <v>5</v>
      </c>
      <c r="M4" s="12">
        <v>6</v>
      </c>
      <c r="N4" s="12">
        <v>7</v>
      </c>
      <c r="O4" s="12">
        <v>8</v>
      </c>
      <c r="P4" s="12">
        <v>9</v>
      </c>
      <c r="Q4" s="12">
        <v>10</v>
      </c>
      <c r="S4" s="9"/>
      <c r="T4" s="65" t="s">
        <v>2</v>
      </c>
      <c r="U4" s="68" t="s">
        <v>3</v>
      </c>
      <c r="V4" s="11" t="s">
        <v>16</v>
      </c>
      <c r="W4" s="65" t="s">
        <v>4</v>
      </c>
      <c r="X4" s="11" t="s">
        <v>5</v>
      </c>
      <c r="Y4" s="44">
        <v>0</v>
      </c>
      <c r="Z4" s="12">
        <v>1</v>
      </c>
      <c r="AA4" s="12">
        <v>2</v>
      </c>
      <c r="AB4" s="12">
        <v>3</v>
      </c>
      <c r="AC4" s="12">
        <v>4</v>
      </c>
      <c r="AD4" s="12">
        <v>5</v>
      </c>
      <c r="AE4" s="12">
        <v>6</v>
      </c>
      <c r="AF4" s="12">
        <v>7</v>
      </c>
      <c r="AG4" s="12">
        <v>8</v>
      </c>
      <c r="AH4" s="12">
        <v>9</v>
      </c>
      <c r="AI4" s="12">
        <v>10</v>
      </c>
    </row>
    <row r="5" spans="1:35" ht="15" customHeight="1" x14ac:dyDescent="0.25">
      <c r="A5" s="84">
        <v>0</v>
      </c>
      <c r="B5" s="195">
        <v>0.29166666666666669</v>
      </c>
      <c r="C5" s="86">
        <v>0.3263888888888889</v>
      </c>
      <c r="D5" s="31">
        <f>+MINUTE(C5-B5)+(60*HOUR(C5-B5))</f>
        <v>50</v>
      </c>
      <c r="E5" s="181"/>
      <c r="F5" s="30">
        <f>+D5</f>
        <v>50</v>
      </c>
      <c r="G5" s="196">
        <f>+F5</f>
        <v>50</v>
      </c>
      <c r="H5" s="87"/>
      <c r="I5" s="88"/>
      <c r="J5" s="88"/>
      <c r="K5" s="88"/>
      <c r="L5" s="88"/>
      <c r="M5" s="88"/>
      <c r="N5" s="88"/>
      <c r="O5" s="88"/>
      <c r="P5" s="88"/>
      <c r="Q5" s="197"/>
      <c r="S5" s="84">
        <v>0</v>
      </c>
      <c r="T5" s="195">
        <v>0.29166666666666669</v>
      </c>
      <c r="U5" s="86">
        <v>0.3263888888888889</v>
      </c>
      <c r="V5" s="31">
        <f>+MINUTE(U5-T5)+(60*HOUR(U5-T5))</f>
        <v>50</v>
      </c>
      <c r="W5" s="181"/>
      <c r="X5" s="30">
        <f>+V5</f>
        <v>50</v>
      </c>
      <c r="Y5" s="196">
        <f>+X5</f>
        <v>50</v>
      </c>
      <c r="Z5" s="87"/>
      <c r="AA5" s="88"/>
      <c r="AB5" s="88"/>
      <c r="AC5" s="88"/>
      <c r="AD5" s="88"/>
      <c r="AE5" s="88"/>
      <c r="AF5" s="88"/>
      <c r="AG5" s="88"/>
      <c r="AH5" s="88"/>
      <c r="AI5" s="197"/>
    </row>
    <row r="6" spans="1:35" ht="14.1" customHeight="1" x14ac:dyDescent="0.25">
      <c r="A6" s="198" t="s">
        <v>36</v>
      </c>
      <c r="B6" s="195">
        <v>0.3298611111111111</v>
      </c>
      <c r="C6" s="199">
        <v>0.38541666666666669</v>
      </c>
      <c r="D6" s="31">
        <f>+MINUTE(C6-B6)+(60*HOUR(C6-B6))</f>
        <v>80</v>
      </c>
      <c r="E6" s="26">
        <f>+MINUTE(B7-C6)+(60*HOUR(B7-C6))</f>
        <v>5</v>
      </c>
      <c r="F6" s="30">
        <f>+D6+(E12/5)</f>
        <v>84</v>
      </c>
      <c r="G6" s="37"/>
      <c r="H6" s="37">
        <f>+F6</f>
        <v>84</v>
      </c>
      <c r="I6" s="37"/>
      <c r="J6" s="37"/>
      <c r="K6" s="37"/>
      <c r="L6" s="37"/>
      <c r="M6" s="37"/>
      <c r="N6" s="37"/>
      <c r="O6" s="37"/>
      <c r="P6" s="37"/>
      <c r="Q6" s="38"/>
      <c r="S6" s="198" t="s">
        <v>36</v>
      </c>
      <c r="T6" s="195">
        <v>0.3298611111111111</v>
      </c>
      <c r="U6" s="199">
        <v>0.38541666666666669</v>
      </c>
      <c r="V6" s="31">
        <f>+MINUTE(U6-T6)+(60*HOUR(U6-T6))</f>
        <v>80</v>
      </c>
      <c r="W6" s="26">
        <f>+MINUTE(T7-U6)+(60*HOUR(T7-U6))</f>
        <v>5</v>
      </c>
      <c r="X6" s="30">
        <f>+V6+(W12/5)</f>
        <v>84</v>
      </c>
      <c r="Y6" s="37"/>
      <c r="Z6" s="37"/>
      <c r="AA6" s="37"/>
      <c r="AB6" s="37"/>
      <c r="AC6" s="37"/>
      <c r="AD6" s="37"/>
      <c r="AE6" s="37">
        <f>+X6</f>
        <v>84</v>
      </c>
      <c r="AF6" s="37"/>
      <c r="AG6" s="37"/>
      <c r="AH6" s="37"/>
      <c r="AI6" s="38"/>
    </row>
    <row r="7" spans="1:35" ht="14.1" customHeight="1" x14ac:dyDescent="0.25">
      <c r="A7" s="200" t="s">
        <v>37</v>
      </c>
      <c r="B7" s="195">
        <v>0.3888888888888889</v>
      </c>
      <c r="C7" s="199">
        <v>0.40625</v>
      </c>
      <c r="D7" s="31">
        <f>+MINUTE(C7-B7)+(60*HOUR(C7-B7))</f>
        <v>25</v>
      </c>
      <c r="E7" s="26">
        <f>+MINUTE(B8-C7)+(60*HOUR(B8-C7))</f>
        <v>5</v>
      </c>
      <c r="F7" s="30">
        <f>+D7+(E12/5)</f>
        <v>29</v>
      </c>
      <c r="G7" s="37"/>
      <c r="H7" s="37"/>
      <c r="I7" s="37">
        <f>+F7</f>
        <v>29</v>
      </c>
      <c r="J7" s="37"/>
      <c r="K7" s="37"/>
      <c r="L7" s="37"/>
      <c r="M7" s="37"/>
      <c r="N7" s="37"/>
      <c r="O7" s="37"/>
      <c r="P7" s="37"/>
      <c r="Q7" s="38"/>
      <c r="S7" s="200" t="s">
        <v>37</v>
      </c>
      <c r="T7" s="195">
        <v>0.3888888888888889</v>
      </c>
      <c r="U7" s="199">
        <v>0.40625</v>
      </c>
      <c r="V7" s="31">
        <f>+MINUTE(U7-T7)+(60*HOUR(U7-T7))</f>
        <v>25</v>
      </c>
      <c r="W7" s="26">
        <f>+MINUTE(T8-U7)+(60*HOUR(T8-U7))</f>
        <v>5</v>
      </c>
      <c r="X7" s="30">
        <f>+V7+(W12/5)</f>
        <v>29</v>
      </c>
      <c r="Y7" s="37"/>
      <c r="Z7" s="37"/>
      <c r="AA7" s="37"/>
      <c r="AB7" s="37"/>
      <c r="AC7" s="37"/>
      <c r="AD7" s="37"/>
      <c r="AE7" s="37"/>
      <c r="AF7" s="37">
        <f>+X7</f>
        <v>29</v>
      </c>
      <c r="AG7" s="37"/>
      <c r="AH7" s="37"/>
      <c r="AI7" s="38"/>
    </row>
    <row r="8" spans="1:35" ht="14.1" customHeight="1" x14ac:dyDescent="0.25">
      <c r="A8" s="200" t="s">
        <v>38</v>
      </c>
      <c r="B8" s="195">
        <v>0.40972222222222227</v>
      </c>
      <c r="C8" s="17">
        <v>0.46527777777777773</v>
      </c>
      <c r="D8" s="31">
        <f>+MINUTE(C8-B8)+(60*HOUR(C8-B8))</f>
        <v>80</v>
      </c>
      <c r="E8" s="26">
        <f>+MINUTE(B9-C8)+(60*HOUR(B9-C8))</f>
        <v>0</v>
      </c>
      <c r="F8" s="30">
        <f>+D8+(E12/5)</f>
        <v>84</v>
      </c>
      <c r="G8" s="37"/>
      <c r="H8" s="37"/>
      <c r="I8" s="37"/>
      <c r="J8" s="37">
        <f>+F8</f>
        <v>84</v>
      </c>
      <c r="K8" s="37"/>
      <c r="L8" s="37"/>
      <c r="M8" s="37"/>
      <c r="N8" s="37"/>
      <c r="O8" s="37"/>
      <c r="P8" s="37"/>
      <c r="Q8" s="37"/>
      <c r="S8" s="200" t="s">
        <v>38</v>
      </c>
      <c r="T8" s="195">
        <v>0.40972222222222227</v>
      </c>
      <c r="U8" s="17">
        <v>0.46527777777777773</v>
      </c>
      <c r="V8" s="31">
        <f>+MINUTE(U8-T8)+(60*HOUR(U8-T8))</f>
        <v>80</v>
      </c>
      <c r="W8" s="26">
        <f>+MINUTE(T9-U8)+(60*HOUR(T9-U8))</f>
        <v>0</v>
      </c>
      <c r="X8" s="30">
        <f>+V8+(W12/5)</f>
        <v>84</v>
      </c>
      <c r="Y8" s="37"/>
      <c r="Z8" s="37"/>
      <c r="AA8" s="37"/>
      <c r="AB8" s="37"/>
      <c r="AC8" s="37"/>
      <c r="AD8" s="37"/>
      <c r="AE8" s="37"/>
      <c r="AF8" s="37"/>
      <c r="AG8" s="37">
        <f>+X8</f>
        <v>84</v>
      </c>
      <c r="AH8" s="37"/>
      <c r="AI8" s="37"/>
    </row>
    <row r="9" spans="1:35" s="16" customFormat="1" ht="14.1" customHeight="1" x14ac:dyDescent="0.25">
      <c r="A9" s="13" t="s">
        <v>6</v>
      </c>
      <c r="B9" s="49">
        <v>0.46527777777777773</v>
      </c>
      <c r="C9" s="14">
        <v>0.48958333333333331</v>
      </c>
      <c r="D9" s="31"/>
      <c r="E9" s="15"/>
      <c r="F9" s="27"/>
      <c r="G9" s="21"/>
      <c r="H9" s="21"/>
      <c r="I9" s="21"/>
      <c r="J9" s="21"/>
      <c r="K9" s="21"/>
      <c r="L9" s="21"/>
      <c r="M9" s="21"/>
      <c r="N9" s="21"/>
      <c r="O9" s="21"/>
      <c r="P9" s="21"/>
      <c r="Q9" s="21"/>
      <c r="S9" s="13" t="s">
        <v>6</v>
      </c>
      <c r="T9" s="49">
        <v>0.46527777777777773</v>
      </c>
      <c r="U9" s="14">
        <v>0.48958333333333331</v>
      </c>
      <c r="V9" s="31"/>
      <c r="W9" s="15"/>
      <c r="X9" s="27"/>
      <c r="Y9" s="21"/>
      <c r="Z9" s="21"/>
      <c r="AA9" s="21"/>
      <c r="AB9" s="21"/>
      <c r="AC9" s="21"/>
      <c r="AD9" s="21"/>
      <c r="AE9" s="21"/>
      <c r="AF9" s="21"/>
      <c r="AG9" s="21"/>
      <c r="AH9" s="21"/>
      <c r="AI9" s="21"/>
    </row>
    <row r="10" spans="1:35" ht="14.1" customHeight="1" x14ac:dyDescent="0.25">
      <c r="A10" s="200" t="s">
        <v>39</v>
      </c>
      <c r="B10" s="201">
        <v>0.49305555555555558</v>
      </c>
      <c r="C10" s="53">
        <v>0.54861111111111105</v>
      </c>
      <c r="D10" s="31">
        <f>+MINUTE(C10-B10)+(60*HOUR(C10-B10))</f>
        <v>80</v>
      </c>
      <c r="E10" s="26">
        <f>+MINUTE(B10-C9)+(60*HOUR(B10-C9))</f>
        <v>5</v>
      </c>
      <c r="F10" s="30">
        <f>+D10+(E12/5)</f>
        <v>84</v>
      </c>
      <c r="G10" s="39"/>
      <c r="H10" s="39"/>
      <c r="I10" s="39"/>
      <c r="J10" s="39"/>
      <c r="K10" s="39">
        <f>+F10</f>
        <v>84</v>
      </c>
      <c r="L10" s="39"/>
      <c r="M10" s="39"/>
      <c r="N10" s="39"/>
      <c r="O10" s="39"/>
      <c r="P10" s="39"/>
      <c r="Q10" s="39"/>
      <c r="S10" s="200" t="s">
        <v>39</v>
      </c>
      <c r="T10" s="201">
        <v>0.49305555555555558</v>
      </c>
      <c r="U10" s="53">
        <v>0.54861111111111105</v>
      </c>
      <c r="V10" s="31">
        <f>+MINUTE(U10-T10)+(60*HOUR(U10-T10))</f>
        <v>80</v>
      </c>
      <c r="W10" s="26">
        <f>+MINUTE(T10-U9)+(60*HOUR(T10-U9))</f>
        <v>5</v>
      </c>
      <c r="X10" s="30">
        <f>+V10+(W12/5)</f>
        <v>84</v>
      </c>
      <c r="Y10" s="39"/>
      <c r="Z10" s="39"/>
      <c r="AA10" s="39"/>
      <c r="AB10" s="39"/>
      <c r="AC10" s="39"/>
      <c r="AD10" s="39"/>
      <c r="AE10" s="39"/>
      <c r="AF10" s="39"/>
      <c r="AG10" s="39"/>
      <c r="AH10" s="39">
        <f>+X10</f>
        <v>84</v>
      </c>
      <c r="AI10" s="39"/>
    </row>
    <row r="11" spans="1:35" ht="14.1" customHeight="1" x14ac:dyDescent="0.25">
      <c r="A11" s="200" t="s">
        <v>40</v>
      </c>
      <c r="B11" s="202">
        <v>0.55208333333333337</v>
      </c>
      <c r="C11" s="35">
        <v>0.60763888888888895</v>
      </c>
      <c r="D11" s="32">
        <f>+MINUTE(C11-B11)+(60*HOUR(C11-B11))</f>
        <v>80</v>
      </c>
      <c r="E11" s="32">
        <f>+MINUTE(B11-C10)+(60*HOUR(B11-C10))</f>
        <v>5</v>
      </c>
      <c r="F11" s="29">
        <f>+D11+(E12/5)</f>
        <v>84</v>
      </c>
      <c r="G11" s="40"/>
      <c r="H11" s="40"/>
      <c r="I11" s="40"/>
      <c r="J11" s="40"/>
      <c r="K11" s="40"/>
      <c r="L11" s="40">
        <f>+F11</f>
        <v>84</v>
      </c>
      <c r="M11" s="40"/>
      <c r="N11" s="40"/>
      <c r="O11" s="40"/>
      <c r="P11" s="40"/>
      <c r="Q11" s="40"/>
      <c r="S11" s="200" t="s">
        <v>40</v>
      </c>
      <c r="T11" s="202">
        <v>0.55208333333333337</v>
      </c>
      <c r="U11" s="35">
        <v>0.60763888888888895</v>
      </c>
      <c r="V11" s="32">
        <f>+MINUTE(U11-T11)+(60*HOUR(U11-T11))</f>
        <v>80</v>
      </c>
      <c r="W11" s="32">
        <f>+MINUTE(T11-U10)+(60*HOUR(T11-U10))</f>
        <v>5</v>
      </c>
      <c r="X11" s="29">
        <f>+V11+(W12/5)</f>
        <v>84</v>
      </c>
      <c r="Y11" s="40"/>
      <c r="Z11" s="40"/>
      <c r="AA11" s="40"/>
      <c r="AB11" s="40"/>
      <c r="AC11" s="40"/>
      <c r="AD11" s="40"/>
      <c r="AE11" s="40"/>
      <c r="AF11" s="40"/>
      <c r="AG11" s="40"/>
      <c r="AH11" s="40"/>
      <c r="AI11" s="40">
        <f>+X11</f>
        <v>84</v>
      </c>
    </row>
    <row r="12" spans="1:35" ht="14.1" customHeight="1" x14ac:dyDescent="0.25">
      <c r="A12" s="5"/>
      <c r="B12" s="203"/>
      <c r="C12" s="33" t="s">
        <v>17</v>
      </c>
      <c r="D12" s="34">
        <f>SUM(D6:D11)</f>
        <v>345</v>
      </c>
      <c r="E12" s="34">
        <f>SUM(E6:E11)</f>
        <v>20</v>
      </c>
      <c r="F12" s="36">
        <f>SUM(F6:F11)</f>
        <v>365</v>
      </c>
      <c r="G12" s="258">
        <f>+MINUTE(C11-B6)+(60*HOUR(C11-B6))-MINUTE(C9-B9)+(60*HOUR(C9-B9))-F12</f>
        <v>0</v>
      </c>
      <c r="H12" s="261" t="s">
        <v>15</v>
      </c>
      <c r="I12" s="261"/>
      <c r="J12" s="259"/>
      <c r="K12" s="259"/>
      <c r="L12" s="259"/>
      <c r="M12" s="259"/>
      <c r="N12" s="259"/>
      <c r="O12" s="259"/>
      <c r="P12" s="261" t="s">
        <v>15</v>
      </c>
      <c r="Q12" s="262">
        <f>SUM(G6:Q11)-F12</f>
        <v>0</v>
      </c>
      <c r="S12" s="5"/>
      <c r="T12" s="203"/>
      <c r="U12" s="33" t="s">
        <v>17</v>
      </c>
      <c r="V12" s="34">
        <f>SUM(V6:V11)</f>
        <v>345</v>
      </c>
      <c r="W12" s="34">
        <f>SUM(W6:W11)</f>
        <v>20</v>
      </c>
      <c r="X12" s="36">
        <f>SUM(X6:X11)</f>
        <v>365</v>
      </c>
      <c r="Y12" s="258">
        <f>+MINUTE(U11-T6)+(60*HOUR(U11-T6))-MINUTE(U9-T9)+(60*HOUR(U9-T9))-X12</f>
        <v>0</v>
      </c>
      <c r="Z12" s="261" t="s">
        <v>15</v>
      </c>
      <c r="AA12" s="261"/>
      <c r="AB12" s="259"/>
      <c r="AC12" s="259"/>
      <c r="AD12" s="259"/>
      <c r="AE12" s="259"/>
      <c r="AF12" s="259"/>
      <c r="AG12" s="259"/>
      <c r="AH12" s="261" t="s">
        <v>15</v>
      </c>
      <c r="AI12" s="45">
        <f>SUM(Y6:AI11)-X12</f>
        <v>0</v>
      </c>
    </row>
    <row r="13" spans="1:35" ht="14.1" customHeight="1" x14ac:dyDescent="0.25">
      <c r="E13" s="18">
        <f>E12/D12</f>
        <v>5.7971014492753624E-2</v>
      </c>
      <c r="F13" s="19" t="s">
        <v>7</v>
      </c>
      <c r="G13" s="19"/>
      <c r="H13" s="19"/>
      <c r="T13" s="3"/>
      <c r="W13" s="18">
        <f>W12/V12</f>
        <v>5.7971014492753624E-2</v>
      </c>
      <c r="X13" s="19" t="s">
        <v>7</v>
      </c>
      <c r="Y13" s="19"/>
      <c r="Z13" s="19"/>
    </row>
    <row r="14" spans="1:35" ht="14.1" customHeight="1" x14ac:dyDescent="0.25">
      <c r="T14" s="3"/>
      <c r="X14" s="4"/>
      <c r="Y14" s="4"/>
      <c r="Z14" s="4"/>
    </row>
    <row r="15" spans="1:35" x14ac:dyDescent="0.25">
      <c r="A15" s="8" t="s">
        <v>8</v>
      </c>
      <c r="B15" s="9"/>
      <c r="C15" s="9"/>
      <c r="D15" s="28"/>
      <c r="E15" s="9"/>
      <c r="F15" s="10"/>
      <c r="G15" s="292" t="s">
        <v>1</v>
      </c>
      <c r="H15" s="293"/>
      <c r="I15" s="293"/>
      <c r="J15" s="293"/>
      <c r="K15" s="293"/>
      <c r="L15" s="293"/>
      <c r="M15" s="293"/>
      <c r="N15" s="293"/>
      <c r="O15" s="293"/>
      <c r="P15" s="293"/>
      <c r="Q15" s="294"/>
      <c r="S15" s="8" t="s">
        <v>8</v>
      </c>
      <c r="T15" s="9"/>
      <c r="U15" s="9"/>
      <c r="V15" s="28"/>
      <c r="W15" s="9"/>
      <c r="X15" s="10"/>
      <c r="Y15" s="292" t="s">
        <v>1</v>
      </c>
      <c r="Z15" s="293"/>
      <c r="AA15" s="293"/>
      <c r="AB15" s="293"/>
      <c r="AC15" s="293"/>
      <c r="AD15" s="293"/>
      <c r="AE15" s="293"/>
      <c r="AF15" s="293"/>
      <c r="AG15" s="293"/>
      <c r="AH15" s="293"/>
      <c r="AI15" s="294"/>
    </row>
    <row r="16" spans="1:35" ht="45" x14ac:dyDescent="0.25">
      <c r="A16" s="9"/>
      <c r="B16" s="65" t="s">
        <v>2</v>
      </c>
      <c r="C16" s="68" t="s">
        <v>3</v>
      </c>
      <c r="D16" s="11" t="s">
        <v>16</v>
      </c>
      <c r="E16" s="244" t="s">
        <v>4</v>
      </c>
      <c r="F16" s="11" t="s">
        <v>5</v>
      </c>
      <c r="G16" s="44">
        <v>0</v>
      </c>
      <c r="H16" s="12">
        <v>1</v>
      </c>
      <c r="I16" s="12">
        <v>2</v>
      </c>
      <c r="J16" s="12">
        <v>3</v>
      </c>
      <c r="K16" s="12">
        <v>4</v>
      </c>
      <c r="L16" s="12">
        <v>5</v>
      </c>
      <c r="M16" s="12">
        <v>6</v>
      </c>
      <c r="N16" s="12">
        <v>7</v>
      </c>
      <c r="O16" s="12">
        <v>8</v>
      </c>
      <c r="P16" s="12">
        <v>9</v>
      </c>
      <c r="Q16" s="12">
        <v>10</v>
      </c>
      <c r="S16" s="9"/>
      <c r="T16" s="65" t="s">
        <v>2</v>
      </c>
      <c r="U16" s="68" t="s">
        <v>3</v>
      </c>
      <c r="V16" s="11" t="s">
        <v>16</v>
      </c>
      <c r="W16" s="65" t="s">
        <v>4</v>
      </c>
      <c r="X16" s="11" t="s">
        <v>5</v>
      </c>
      <c r="Y16" s="44">
        <v>0</v>
      </c>
      <c r="Z16" s="12">
        <v>1</v>
      </c>
      <c r="AA16" s="12">
        <v>2</v>
      </c>
      <c r="AB16" s="12">
        <v>3</v>
      </c>
      <c r="AC16" s="12">
        <v>4</v>
      </c>
      <c r="AD16" s="12">
        <v>5</v>
      </c>
      <c r="AE16" s="12">
        <v>6</v>
      </c>
      <c r="AF16" s="12">
        <v>7</v>
      </c>
      <c r="AG16" s="12">
        <v>8</v>
      </c>
      <c r="AH16" s="12">
        <v>9</v>
      </c>
      <c r="AI16" s="12">
        <v>10</v>
      </c>
    </row>
    <row r="17" spans="1:35" x14ac:dyDescent="0.25">
      <c r="A17" s="84">
        <v>0</v>
      </c>
      <c r="B17" s="195">
        <v>0.29166666666666669</v>
      </c>
      <c r="C17" s="86">
        <v>0.3263888888888889</v>
      </c>
      <c r="D17" s="31">
        <f>+MINUTE(C17-B17)+(60*HOUR(C17-B17))</f>
        <v>50</v>
      </c>
      <c r="E17" s="181"/>
      <c r="F17" s="30">
        <f>+D17</f>
        <v>50</v>
      </c>
      <c r="G17" s="196">
        <f>+F17</f>
        <v>50</v>
      </c>
      <c r="H17" s="87"/>
      <c r="I17" s="88"/>
      <c r="J17" s="88"/>
      <c r="K17" s="88"/>
      <c r="L17" s="88"/>
      <c r="M17" s="88"/>
      <c r="N17" s="88"/>
      <c r="O17" s="88"/>
      <c r="P17" s="88"/>
      <c r="Q17" s="197"/>
      <c r="S17" s="84">
        <v>0</v>
      </c>
      <c r="T17" s="195">
        <v>0.29166666666666669</v>
      </c>
      <c r="U17" s="86">
        <v>0.3263888888888889</v>
      </c>
      <c r="V17" s="31">
        <f>+MINUTE(U17-T17)+(60*HOUR(U17-T17))</f>
        <v>50</v>
      </c>
      <c r="W17" s="181"/>
      <c r="X17" s="30">
        <f>+V17</f>
        <v>50</v>
      </c>
      <c r="Y17" s="196">
        <f>+X17</f>
        <v>50</v>
      </c>
      <c r="Z17" s="87"/>
      <c r="AA17" s="88"/>
      <c r="AB17" s="88"/>
      <c r="AC17" s="88"/>
      <c r="AD17" s="88"/>
      <c r="AE17" s="88"/>
      <c r="AF17" s="88"/>
      <c r="AG17" s="88"/>
      <c r="AH17" s="88"/>
      <c r="AI17" s="197"/>
    </row>
    <row r="18" spans="1:35" ht="14.1" customHeight="1" x14ac:dyDescent="0.25">
      <c r="A18" s="198" t="s">
        <v>36</v>
      </c>
      <c r="B18" s="195">
        <v>0.3298611111111111</v>
      </c>
      <c r="C18" s="199">
        <v>0.38541666666666669</v>
      </c>
      <c r="D18" s="31">
        <f>+MINUTE(C18-B18)+(60*HOUR(C18-B18))</f>
        <v>80</v>
      </c>
      <c r="E18" s="26">
        <f>+MINUTE(B19-C18)+(60*HOUR(B19-C18))</f>
        <v>5</v>
      </c>
      <c r="F18" s="30">
        <f>+D18+(E24/5)</f>
        <v>84</v>
      </c>
      <c r="G18" s="37"/>
      <c r="H18" s="37"/>
      <c r="I18" s="37"/>
      <c r="J18" s="37"/>
      <c r="K18" s="37"/>
      <c r="L18" s="37"/>
      <c r="M18" s="37">
        <f>+F18</f>
        <v>84</v>
      </c>
      <c r="N18" s="37"/>
      <c r="O18" s="37"/>
      <c r="P18" s="37"/>
      <c r="Q18" s="38"/>
      <c r="S18" s="198" t="s">
        <v>36</v>
      </c>
      <c r="T18" s="195">
        <v>0.3298611111111111</v>
      </c>
      <c r="U18" s="199">
        <v>0.38541666666666669</v>
      </c>
      <c r="V18" s="31">
        <f>+MINUTE(U18-T18)+(60*HOUR(U18-T18))</f>
        <v>80</v>
      </c>
      <c r="W18" s="26">
        <f>+MINUTE(T19-U18)+(60*HOUR(T19-U18))</f>
        <v>5</v>
      </c>
      <c r="X18" s="30">
        <f>+V18+(W24/5)</f>
        <v>84</v>
      </c>
      <c r="Y18" s="37"/>
      <c r="Z18" s="37">
        <f>+X18</f>
        <v>84</v>
      </c>
      <c r="AA18" s="37"/>
      <c r="AB18" s="37"/>
      <c r="AC18" s="37"/>
      <c r="AD18" s="37"/>
      <c r="AE18" s="37"/>
      <c r="AF18" s="37"/>
      <c r="AG18" s="37"/>
      <c r="AH18" s="37"/>
      <c r="AI18" s="38"/>
    </row>
    <row r="19" spans="1:35" ht="14.1" customHeight="1" x14ac:dyDescent="0.25">
      <c r="A19" s="200" t="s">
        <v>37</v>
      </c>
      <c r="B19" s="195">
        <v>0.3888888888888889</v>
      </c>
      <c r="C19" s="199">
        <v>0.40625</v>
      </c>
      <c r="D19" s="31">
        <f>+MINUTE(C19-B19)+(60*HOUR(C19-B19))</f>
        <v>25</v>
      </c>
      <c r="E19" s="26">
        <f>+MINUTE(B20-C19)+(60*HOUR(B20-C19))</f>
        <v>5</v>
      </c>
      <c r="F19" s="30">
        <f>+D19+(E24/5)</f>
        <v>29</v>
      </c>
      <c r="G19" s="37"/>
      <c r="H19" s="37"/>
      <c r="I19" s="37"/>
      <c r="J19" s="37"/>
      <c r="K19" s="37"/>
      <c r="L19" s="37"/>
      <c r="M19" s="37"/>
      <c r="N19" s="37">
        <f>+F19</f>
        <v>29</v>
      </c>
      <c r="O19" s="37"/>
      <c r="P19" s="37"/>
      <c r="Q19" s="38"/>
      <c r="S19" s="200" t="s">
        <v>37</v>
      </c>
      <c r="T19" s="195">
        <v>0.3888888888888889</v>
      </c>
      <c r="U19" s="199">
        <v>0.40625</v>
      </c>
      <c r="V19" s="31">
        <f>+MINUTE(U19-T19)+(60*HOUR(U19-T19))</f>
        <v>25</v>
      </c>
      <c r="W19" s="26">
        <f>+MINUTE(T20-U19)+(60*HOUR(T20-U19))</f>
        <v>5</v>
      </c>
      <c r="X19" s="30">
        <f>+V19+(W24/5)</f>
        <v>29</v>
      </c>
      <c r="Y19" s="37"/>
      <c r="Z19" s="37"/>
      <c r="AA19" s="37">
        <f>+X19</f>
        <v>29</v>
      </c>
      <c r="AB19" s="37"/>
      <c r="AC19" s="37"/>
      <c r="AD19" s="37"/>
      <c r="AE19" s="37"/>
      <c r="AF19" s="37"/>
      <c r="AG19" s="37"/>
      <c r="AH19" s="37"/>
      <c r="AI19" s="38"/>
    </row>
    <row r="20" spans="1:35" ht="14.1" customHeight="1" x14ac:dyDescent="0.25">
      <c r="A20" s="200" t="s">
        <v>38</v>
      </c>
      <c r="B20" s="195">
        <v>0.40972222222222227</v>
      </c>
      <c r="C20" s="17">
        <v>0.46527777777777773</v>
      </c>
      <c r="D20" s="31">
        <f>+MINUTE(C20-B20)+(60*HOUR(C20-B20))</f>
        <v>80</v>
      </c>
      <c r="E20" s="26">
        <f>+MINUTE(B21-C20)+(60*HOUR(B21-C20))</f>
        <v>0</v>
      </c>
      <c r="F20" s="30">
        <f>+D20+(E24/5)</f>
        <v>84</v>
      </c>
      <c r="G20" s="37"/>
      <c r="H20" s="37"/>
      <c r="I20" s="37"/>
      <c r="J20" s="37"/>
      <c r="K20" s="37"/>
      <c r="L20" s="37"/>
      <c r="M20" s="37"/>
      <c r="N20" s="37"/>
      <c r="O20" s="37">
        <f>+F20</f>
        <v>84</v>
      </c>
      <c r="P20" s="37"/>
      <c r="Q20" s="37"/>
      <c r="S20" s="200" t="s">
        <v>38</v>
      </c>
      <c r="T20" s="195">
        <v>0.40972222222222227</v>
      </c>
      <c r="U20" s="17">
        <v>0.46527777777777773</v>
      </c>
      <c r="V20" s="31">
        <f>+MINUTE(U20-T20)+(60*HOUR(U20-T20))</f>
        <v>80</v>
      </c>
      <c r="W20" s="26">
        <f>+MINUTE(T21-U20)+(60*HOUR(T21-U20))</f>
        <v>0</v>
      </c>
      <c r="X20" s="30">
        <f>+V20+(W24/5)</f>
        <v>84</v>
      </c>
      <c r="Y20" s="37"/>
      <c r="Z20" s="37"/>
      <c r="AA20" s="37"/>
      <c r="AB20" s="37">
        <f>+X20</f>
        <v>84</v>
      </c>
      <c r="AC20" s="37"/>
      <c r="AD20" s="37"/>
      <c r="AE20" s="37"/>
      <c r="AF20" s="37"/>
      <c r="AG20" s="37"/>
      <c r="AH20" s="37"/>
      <c r="AI20" s="37"/>
    </row>
    <row r="21" spans="1:35" ht="14.1" customHeight="1" x14ac:dyDescent="0.25">
      <c r="A21" s="13" t="s">
        <v>6</v>
      </c>
      <c r="B21" s="49">
        <v>0.46527777777777773</v>
      </c>
      <c r="C21" s="14">
        <v>0.48958333333333331</v>
      </c>
      <c r="D21" s="31"/>
      <c r="E21" s="15"/>
      <c r="F21" s="27"/>
      <c r="G21" s="21"/>
      <c r="H21" s="21"/>
      <c r="I21" s="21"/>
      <c r="J21" s="21"/>
      <c r="K21" s="21"/>
      <c r="L21" s="21"/>
      <c r="M21" s="21"/>
      <c r="N21" s="21"/>
      <c r="O21" s="21"/>
      <c r="P21" s="21"/>
      <c r="Q21" s="21"/>
      <c r="R21" s="42"/>
      <c r="S21" s="13" t="s">
        <v>6</v>
      </c>
      <c r="T21" s="49">
        <v>0.46527777777777773</v>
      </c>
      <c r="U21" s="14">
        <v>0.48958333333333331</v>
      </c>
      <c r="V21" s="31"/>
      <c r="W21" s="15"/>
      <c r="X21" s="27"/>
      <c r="Y21" s="21"/>
      <c r="Z21" s="21"/>
      <c r="AA21" s="21"/>
      <c r="AB21" s="21"/>
      <c r="AC21" s="21"/>
      <c r="AD21" s="21"/>
      <c r="AE21" s="21"/>
      <c r="AF21" s="21"/>
      <c r="AG21" s="21"/>
      <c r="AH21" s="21"/>
      <c r="AI21" s="21"/>
    </row>
    <row r="22" spans="1:35" ht="14.1" customHeight="1" x14ac:dyDescent="0.25">
      <c r="A22" s="200" t="s">
        <v>39</v>
      </c>
      <c r="B22" s="201">
        <v>0.49305555555555558</v>
      </c>
      <c r="C22" s="53">
        <v>0.54861111111111105</v>
      </c>
      <c r="D22" s="31">
        <f>+MINUTE(C22-B22)+(60*HOUR(C22-B22))</f>
        <v>80</v>
      </c>
      <c r="E22" s="26">
        <f>+MINUTE(B22-C21)+(60*HOUR(B22-C21))</f>
        <v>5</v>
      </c>
      <c r="F22" s="30">
        <f>+D22+(E24/5)</f>
        <v>84</v>
      </c>
      <c r="G22" s="39"/>
      <c r="H22" s="39"/>
      <c r="I22" s="39"/>
      <c r="J22" s="39"/>
      <c r="K22" s="39"/>
      <c r="L22" s="39"/>
      <c r="M22" s="39"/>
      <c r="N22" s="39"/>
      <c r="O22" s="39"/>
      <c r="P22" s="39">
        <f>+F22</f>
        <v>84</v>
      </c>
      <c r="Q22" s="39"/>
      <c r="S22" s="200" t="s">
        <v>39</v>
      </c>
      <c r="T22" s="201">
        <v>0.49305555555555558</v>
      </c>
      <c r="U22" s="53">
        <v>0.54861111111111105</v>
      </c>
      <c r="V22" s="31">
        <f>+MINUTE(U22-T22)+(60*HOUR(U22-T22))</f>
        <v>80</v>
      </c>
      <c r="W22" s="26">
        <f>+MINUTE(T22-U21)+(60*HOUR(T22-U21))</f>
        <v>5</v>
      </c>
      <c r="X22" s="30">
        <f>+V22+(W24/5)</f>
        <v>84</v>
      </c>
      <c r="Y22" s="39"/>
      <c r="Z22" s="39"/>
      <c r="AA22" s="39"/>
      <c r="AB22" s="39"/>
      <c r="AC22" s="39">
        <f>+X22</f>
        <v>84</v>
      </c>
      <c r="AD22" s="39"/>
      <c r="AE22" s="39"/>
      <c r="AF22" s="39"/>
      <c r="AG22" s="39"/>
      <c r="AH22" s="39"/>
      <c r="AI22" s="39"/>
    </row>
    <row r="23" spans="1:35" ht="14.1" customHeight="1" x14ac:dyDescent="0.25">
      <c r="A23" s="200" t="s">
        <v>40</v>
      </c>
      <c r="B23" s="202">
        <v>0.55208333333333337</v>
      </c>
      <c r="C23" s="35">
        <v>0.60763888888888895</v>
      </c>
      <c r="D23" s="32">
        <f>+MINUTE(C23-B23)+(60*HOUR(C23-B23))</f>
        <v>80</v>
      </c>
      <c r="E23" s="32">
        <f>+MINUTE(B23-C22)+(60*HOUR(B23-C22))</f>
        <v>5</v>
      </c>
      <c r="F23" s="29">
        <f>+D23+(E24/5)</f>
        <v>84</v>
      </c>
      <c r="G23" s="40"/>
      <c r="H23" s="40"/>
      <c r="I23" s="40"/>
      <c r="J23" s="40"/>
      <c r="K23" s="40"/>
      <c r="L23" s="40"/>
      <c r="M23" s="40"/>
      <c r="N23" s="40"/>
      <c r="O23" s="40"/>
      <c r="P23" s="40"/>
      <c r="Q23" s="40">
        <f>+F23</f>
        <v>84</v>
      </c>
      <c r="S23" s="200" t="s">
        <v>40</v>
      </c>
      <c r="T23" s="202">
        <v>0.55208333333333337</v>
      </c>
      <c r="U23" s="35">
        <v>0.60763888888888895</v>
      </c>
      <c r="V23" s="32">
        <f>+MINUTE(U23-T23)+(60*HOUR(U23-T23))</f>
        <v>80</v>
      </c>
      <c r="W23" s="32">
        <f>+MINUTE(T23-U22)+(60*HOUR(T23-U22))</f>
        <v>5</v>
      </c>
      <c r="X23" s="29">
        <f>+V23+(W24/5)</f>
        <v>84</v>
      </c>
      <c r="Y23" s="40"/>
      <c r="Z23" s="40"/>
      <c r="AA23" s="40"/>
      <c r="AB23" s="40"/>
      <c r="AC23" s="40"/>
      <c r="AD23" s="40">
        <f>+X23</f>
        <v>84</v>
      </c>
      <c r="AE23" s="40"/>
      <c r="AF23" s="40"/>
      <c r="AG23" s="40"/>
      <c r="AH23" s="40"/>
      <c r="AI23" s="40"/>
    </row>
    <row r="24" spans="1:35" ht="14.1" customHeight="1" x14ac:dyDescent="0.25">
      <c r="A24" s="5"/>
      <c r="B24" s="203"/>
      <c r="C24" s="33" t="s">
        <v>17</v>
      </c>
      <c r="D24" s="34">
        <f>SUM(D18:D23)</f>
        <v>345</v>
      </c>
      <c r="E24" s="34">
        <f>SUM(E18:E23)</f>
        <v>20</v>
      </c>
      <c r="F24" s="36">
        <f>SUM(F18:F23)</f>
        <v>365</v>
      </c>
      <c r="G24" s="258">
        <f>+MINUTE(C23-B18)+(60*HOUR(C23-B18))-MINUTE(C21-B21)+(60*HOUR(C21-B21))-F24</f>
        <v>0</v>
      </c>
      <c r="H24" s="261" t="s">
        <v>15</v>
      </c>
      <c r="I24" s="261"/>
      <c r="J24" s="259"/>
      <c r="K24" s="259"/>
      <c r="L24" s="259"/>
      <c r="M24" s="259"/>
      <c r="N24" s="259"/>
      <c r="O24" s="259"/>
      <c r="P24" s="261" t="s">
        <v>15</v>
      </c>
      <c r="Q24" s="262">
        <f>SUM(G18:Q23)-F24</f>
        <v>0</v>
      </c>
      <c r="S24" s="5"/>
      <c r="T24" s="203"/>
      <c r="U24" s="33" t="s">
        <v>17</v>
      </c>
      <c r="V24" s="34">
        <f>SUM(V18:V23)</f>
        <v>345</v>
      </c>
      <c r="W24" s="34">
        <f>SUM(W18:W23)</f>
        <v>20</v>
      </c>
      <c r="X24" s="36">
        <f>SUM(X18:X23)</f>
        <v>365</v>
      </c>
      <c r="Y24" s="258">
        <f>+MINUTE(U23-T18)+(60*HOUR(U23-T18))-MINUTE(U21-T21)+(60*HOUR(U21-T21))-X24</f>
        <v>0</v>
      </c>
      <c r="Z24" s="261" t="s">
        <v>15</v>
      </c>
      <c r="AA24" s="261"/>
      <c r="AB24" s="259"/>
      <c r="AC24" s="259"/>
      <c r="AD24" s="259"/>
      <c r="AE24" s="259"/>
      <c r="AF24" s="259"/>
      <c r="AG24" s="259"/>
      <c r="AH24" s="261" t="s">
        <v>15</v>
      </c>
      <c r="AI24" s="262">
        <f>SUM(Y18:AI23)-X24</f>
        <v>0</v>
      </c>
    </row>
    <row r="25" spans="1:35" ht="14.1" customHeight="1" x14ac:dyDescent="0.25">
      <c r="E25" s="18">
        <f>E24/D24</f>
        <v>5.7971014492753624E-2</v>
      </c>
      <c r="F25" s="19" t="s">
        <v>7</v>
      </c>
      <c r="G25" s="19"/>
      <c r="H25" s="19"/>
      <c r="T25" s="3"/>
      <c r="W25" s="18">
        <f>W24/V24</f>
        <v>5.7971014492753624E-2</v>
      </c>
      <c r="X25" s="19" t="s">
        <v>7</v>
      </c>
      <c r="Y25" s="19"/>
      <c r="Z25" s="19"/>
    </row>
    <row r="26" spans="1:35" x14ac:dyDescent="0.25">
      <c r="F26" s="3"/>
      <c r="G26" s="3"/>
      <c r="H26" s="3"/>
      <c r="T26" s="3"/>
    </row>
    <row r="27" spans="1:35" x14ac:dyDescent="0.25">
      <c r="A27" s="8" t="s">
        <v>9</v>
      </c>
      <c r="B27" s="9"/>
      <c r="C27" s="9"/>
      <c r="D27" s="28"/>
      <c r="E27" s="9"/>
      <c r="F27" s="10"/>
      <c r="G27" s="292" t="s">
        <v>1</v>
      </c>
      <c r="H27" s="293"/>
      <c r="I27" s="293"/>
      <c r="J27" s="293"/>
      <c r="K27" s="293"/>
      <c r="L27" s="293"/>
      <c r="M27" s="293"/>
      <c r="N27" s="293"/>
      <c r="O27" s="293"/>
      <c r="P27" s="293"/>
      <c r="Q27" s="294"/>
      <c r="S27" s="8" t="s">
        <v>9</v>
      </c>
      <c r="T27" s="9"/>
      <c r="U27" s="9"/>
      <c r="V27" s="28"/>
      <c r="W27" s="9"/>
      <c r="X27" s="10"/>
      <c r="Y27" s="292" t="s">
        <v>1</v>
      </c>
      <c r="Z27" s="293"/>
      <c r="AA27" s="293"/>
      <c r="AB27" s="293"/>
      <c r="AC27" s="293"/>
      <c r="AD27" s="293"/>
      <c r="AE27" s="293"/>
      <c r="AF27" s="293"/>
      <c r="AG27" s="293"/>
      <c r="AH27" s="293"/>
      <c r="AI27" s="294"/>
    </row>
    <row r="28" spans="1:35" ht="45" x14ac:dyDescent="0.25">
      <c r="A28" s="9"/>
      <c r="B28" s="65" t="s">
        <v>2</v>
      </c>
      <c r="C28" s="68" t="s">
        <v>3</v>
      </c>
      <c r="D28" s="11" t="s">
        <v>16</v>
      </c>
      <c r="E28" s="65" t="s">
        <v>4</v>
      </c>
      <c r="F28" s="11" t="s">
        <v>5</v>
      </c>
      <c r="G28" s="44">
        <v>0</v>
      </c>
      <c r="H28" s="12">
        <v>1</v>
      </c>
      <c r="I28" s="12">
        <v>2</v>
      </c>
      <c r="J28" s="12">
        <v>3</v>
      </c>
      <c r="K28" s="12">
        <v>4</v>
      </c>
      <c r="L28" s="12">
        <v>5</v>
      </c>
      <c r="M28" s="12">
        <v>6</v>
      </c>
      <c r="N28" s="12">
        <v>7</v>
      </c>
      <c r="O28" s="12">
        <v>8</v>
      </c>
      <c r="P28" s="12">
        <v>9</v>
      </c>
      <c r="Q28" s="12">
        <v>10</v>
      </c>
      <c r="S28" s="9"/>
      <c r="T28" s="65" t="s">
        <v>2</v>
      </c>
      <c r="U28" s="68" t="s">
        <v>3</v>
      </c>
      <c r="V28" s="11" t="s">
        <v>16</v>
      </c>
      <c r="W28" s="65" t="s">
        <v>4</v>
      </c>
      <c r="X28" s="11" t="s">
        <v>5</v>
      </c>
      <c r="Y28" s="44">
        <v>0</v>
      </c>
      <c r="Z28" s="12">
        <v>1</v>
      </c>
      <c r="AA28" s="12">
        <v>2</v>
      </c>
      <c r="AB28" s="12">
        <v>3</v>
      </c>
      <c r="AC28" s="12">
        <v>4</v>
      </c>
      <c r="AD28" s="12">
        <v>5</v>
      </c>
      <c r="AE28" s="12">
        <v>6</v>
      </c>
      <c r="AF28" s="12">
        <v>7</v>
      </c>
      <c r="AG28" s="12">
        <v>8</v>
      </c>
      <c r="AH28" s="12">
        <v>9</v>
      </c>
      <c r="AI28" s="12">
        <v>10</v>
      </c>
    </row>
    <row r="29" spans="1:35" x14ac:dyDescent="0.25">
      <c r="A29" s="84">
        <v>0</v>
      </c>
      <c r="B29" s="195">
        <v>0.29166666666666669</v>
      </c>
      <c r="C29" s="86">
        <v>0.3263888888888889</v>
      </c>
      <c r="D29" s="31">
        <f>+MINUTE(C29-B29)+(60*HOUR(C29-B29))</f>
        <v>50</v>
      </c>
      <c r="E29" s="181"/>
      <c r="F29" s="30">
        <f>+D29</f>
        <v>50</v>
      </c>
      <c r="G29" s="196">
        <f>+F29</f>
        <v>50</v>
      </c>
      <c r="H29" s="87"/>
      <c r="I29" s="88"/>
      <c r="J29" s="88"/>
      <c r="K29" s="88"/>
      <c r="L29" s="88"/>
      <c r="M29" s="88"/>
      <c r="N29" s="88"/>
      <c r="O29" s="88"/>
      <c r="P29" s="88"/>
      <c r="Q29" s="197"/>
      <c r="S29" s="84">
        <v>0</v>
      </c>
      <c r="T29" s="195">
        <v>0.29166666666666669</v>
      </c>
      <c r="U29" s="86">
        <v>0.3263888888888889</v>
      </c>
      <c r="V29" s="31">
        <f>+MINUTE(U29-T29)+(60*HOUR(U29-T29))</f>
        <v>50</v>
      </c>
      <c r="W29" s="181"/>
      <c r="X29" s="30">
        <f>+V29</f>
        <v>50</v>
      </c>
      <c r="Y29" s="196">
        <f>+X29</f>
        <v>50</v>
      </c>
      <c r="Z29" s="87"/>
      <c r="AA29" s="88"/>
      <c r="AB29" s="88"/>
      <c r="AC29" s="88"/>
      <c r="AD29" s="88"/>
      <c r="AE29" s="88"/>
      <c r="AF29" s="88"/>
      <c r="AG29" s="88"/>
      <c r="AH29" s="88"/>
      <c r="AI29" s="197"/>
    </row>
    <row r="30" spans="1:35" ht="14.1" customHeight="1" x14ac:dyDescent="0.25">
      <c r="A30" s="198" t="s">
        <v>36</v>
      </c>
      <c r="B30" s="195">
        <v>0.3298611111111111</v>
      </c>
      <c r="C30" s="199">
        <v>0.38541666666666669</v>
      </c>
      <c r="D30" s="31">
        <f>+MINUTE(C30-B30)+(60*HOUR(C30-B30))</f>
        <v>80</v>
      </c>
      <c r="E30" s="26">
        <f>+MINUTE(B31-C30)+(60*HOUR(B31-C30))</f>
        <v>5</v>
      </c>
      <c r="F30" s="30">
        <f>+D30+(E36/5)</f>
        <v>84</v>
      </c>
      <c r="G30" s="37"/>
      <c r="H30" s="37">
        <f>+F30</f>
        <v>84</v>
      </c>
      <c r="I30" s="37"/>
      <c r="J30" s="37"/>
      <c r="K30" s="37"/>
      <c r="L30" s="37"/>
      <c r="M30" s="37"/>
      <c r="N30" s="37"/>
      <c r="O30" s="37"/>
      <c r="P30" s="37"/>
      <c r="Q30" s="38"/>
      <c r="S30" s="198" t="s">
        <v>36</v>
      </c>
      <c r="T30" s="195">
        <v>0.3298611111111111</v>
      </c>
      <c r="U30" s="199">
        <v>0.38541666666666669</v>
      </c>
      <c r="V30" s="31">
        <f>+MINUTE(U30-T30)+(60*HOUR(U30-T30))</f>
        <v>80</v>
      </c>
      <c r="W30" s="26">
        <f>+MINUTE(T31-U30)+(60*HOUR(T31-U30))</f>
        <v>5</v>
      </c>
      <c r="X30" s="30">
        <f>+V30+(W36/5)</f>
        <v>84</v>
      </c>
      <c r="Y30" s="37"/>
      <c r="Z30" s="37"/>
      <c r="AA30" s="37"/>
      <c r="AB30" s="37"/>
      <c r="AC30" s="37"/>
      <c r="AD30" s="37"/>
      <c r="AE30" s="37">
        <f>+X30</f>
        <v>84</v>
      </c>
      <c r="AF30" s="37"/>
      <c r="AG30" s="37"/>
      <c r="AH30" s="37"/>
      <c r="AI30" s="38"/>
    </row>
    <row r="31" spans="1:35" ht="14.1" customHeight="1" x14ac:dyDescent="0.25">
      <c r="A31" s="200" t="s">
        <v>37</v>
      </c>
      <c r="B31" s="195">
        <v>0.3888888888888889</v>
      </c>
      <c r="C31" s="199">
        <v>0.40625</v>
      </c>
      <c r="D31" s="31">
        <f>+MINUTE(C31-B31)+(60*HOUR(C31-B31))</f>
        <v>25</v>
      </c>
      <c r="E31" s="26">
        <f>+MINUTE(B32-C31)+(60*HOUR(B32-C31))</f>
        <v>5</v>
      </c>
      <c r="F31" s="30">
        <f>+D31+(E36/5)</f>
        <v>29</v>
      </c>
      <c r="G31" s="37"/>
      <c r="H31" s="37"/>
      <c r="I31" s="37">
        <f>+F31</f>
        <v>29</v>
      </c>
      <c r="J31" s="37"/>
      <c r="K31" s="37"/>
      <c r="L31" s="37"/>
      <c r="M31" s="37"/>
      <c r="N31" s="37"/>
      <c r="O31" s="37"/>
      <c r="P31" s="37"/>
      <c r="Q31" s="38"/>
      <c r="R31" s="42"/>
      <c r="S31" s="200" t="s">
        <v>37</v>
      </c>
      <c r="T31" s="195">
        <v>0.3888888888888889</v>
      </c>
      <c r="U31" s="199">
        <v>0.40625</v>
      </c>
      <c r="V31" s="31">
        <f>+MINUTE(U31-T31)+(60*HOUR(U31-T31))</f>
        <v>25</v>
      </c>
      <c r="W31" s="26">
        <f>+MINUTE(T32-U31)+(60*HOUR(T32-U31))</f>
        <v>5</v>
      </c>
      <c r="X31" s="30">
        <f>+V31+(W36/5)</f>
        <v>29</v>
      </c>
      <c r="Y31" s="37"/>
      <c r="Z31" s="37"/>
      <c r="AA31" s="37"/>
      <c r="AB31" s="37"/>
      <c r="AC31" s="37"/>
      <c r="AD31" s="37"/>
      <c r="AE31" s="37"/>
      <c r="AF31" s="37">
        <f>+X31</f>
        <v>29</v>
      </c>
      <c r="AG31" s="37"/>
      <c r="AH31" s="37"/>
      <c r="AI31" s="38"/>
    </row>
    <row r="32" spans="1:35" ht="14.1" customHeight="1" x14ac:dyDescent="0.25">
      <c r="A32" s="200" t="s">
        <v>38</v>
      </c>
      <c r="B32" s="195">
        <v>0.40972222222222227</v>
      </c>
      <c r="C32" s="17">
        <v>0.46527777777777773</v>
      </c>
      <c r="D32" s="31">
        <f>+MINUTE(C32-B32)+(60*HOUR(C32-B32))</f>
        <v>80</v>
      </c>
      <c r="E32" s="26">
        <f>+MINUTE(B33-C32)+(60*HOUR(B33-C32))</f>
        <v>0</v>
      </c>
      <c r="F32" s="30">
        <f>+D32+(E36/5)</f>
        <v>84</v>
      </c>
      <c r="G32" s="37"/>
      <c r="H32" s="37"/>
      <c r="I32" s="37"/>
      <c r="J32" s="37">
        <f>+F32</f>
        <v>84</v>
      </c>
      <c r="K32" s="37"/>
      <c r="L32" s="37"/>
      <c r="M32" s="37"/>
      <c r="N32" s="37"/>
      <c r="O32" s="37"/>
      <c r="P32" s="37"/>
      <c r="Q32" s="37"/>
      <c r="S32" s="200" t="s">
        <v>38</v>
      </c>
      <c r="T32" s="195">
        <v>0.40972222222222227</v>
      </c>
      <c r="U32" s="17">
        <v>0.46527777777777773</v>
      </c>
      <c r="V32" s="31">
        <f>+MINUTE(U32-T32)+(60*HOUR(U32-T32))</f>
        <v>80</v>
      </c>
      <c r="W32" s="26">
        <f>+MINUTE(T33-U32)+(60*HOUR(T33-U32))</f>
        <v>0</v>
      </c>
      <c r="X32" s="30">
        <f>+V32+(W36/5)</f>
        <v>84</v>
      </c>
      <c r="Y32" s="37"/>
      <c r="Z32" s="37"/>
      <c r="AA32" s="37"/>
      <c r="AB32" s="37"/>
      <c r="AC32" s="37"/>
      <c r="AD32" s="37"/>
      <c r="AE32" s="37"/>
      <c r="AF32" s="37"/>
      <c r="AG32" s="37">
        <f>+X32</f>
        <v>84</v>
      </c>
      <c r="AH32" s="37"/>
      <c r="AI32" s="37"/>
    </row>
    <row r="33" spans="1:35" ht="14.1" customHeight="1" x14ac:dyDescent="0.25">
      <c r="A33" s="13" t="s">
        <v>6</v>
      </c>
      <c r="B33" s="49">
        <v>0.46527777777777773</v>
      </c>
      <c r="C33" s="14">
        <v>0.48958333333333331</v>
      </c>
      <c r="D33" s="31"/>
      <c r="E33" s="15"/>
      <c r="F33" s="27"/>
      <c r="G33" s="21"/>
      <c r="H33" s="21"/>
      <c r="I33" s="21"/>
      <c r="J33" s="21"/>
      <c r="K33" s="21"/>
      <c r="L33" s="21"/>
      <c r="M33" s="21"/>
      <c r="N33" s="21"/>
      <c r="O33" s="21"/>
      <c r="P33" s="21"/>
      <c r="Q33" s="21"/>
      <c r="S33" s="13" t="s">
        <v>6</v>
      </c>
      <c r="T33" s="49">
        <v>0.46527777777777773</v>
      </c>
      <c r="U33" s="14">
        <v>0.48958333333333331</v>
      </c>
      <c r="V33" s="31"/>
      <c r="W33" s="15"/>
      <c r="X33" s="27"/>
      <c r="Y33" s="21"/>
      <c r="Z33" s="21"/>
      <c r="AA33" s="21"/>
      <c r="AB33" s="21"/>
      <c r="AC33" s="21"/>
      <c r="AD33" s="21"/>
      <c r="AE33" s="21"/>
      <c r="AF33" s="21"/>
      <c r="AG33" s="21"/>
      <c r="AH33" s="21"/>
      <c r="AI33" s="21"/>
    </row>
    <row r="34" spans="1:35" ht="14.1" customHeight="1" x14ac:dyDescent="0.25">
      <c r="A34" s="200" t="s">
        <v>39</v>
      </c>
      <c r="B34" s="201">
        <v>0.49305555555555558</v>
      </c>
      <c r="C34" s="53">
        <v>0.54861111111111105</v>
      </c>
      <c r="D34" s="31">
        <f>+MINUTE(C34-B34)+(60*HOUR(C34-B34))</f>
        <v>80</v>
      </c>
      <c r="E34" s="26">
        <f>+MINUTE(B34-C33)+(60*HOUR(B34-C33))</f>
        <v>5</v>
      </c>
      <c r="F34" s="30">
        <f>+D34+(E36/5)</f>
        <v>84</v>
      </c>
      <c r="G34" s="39"/>
      <c r="H34" s="39"/>
      <c r="I34" s="39"/>
      <c r="J34" s="39"/>
      <c r="K34" s="39">
        <f>+F34</f>
        <v>84</v>
      </c>
      <c r="L34" s="39"/>
      <c r="M34" s="39"/>
      <c r="N34" s="39"/>
      <c r="O34" s="39"/>
      <c r="P34" s="39"/>
      <c r="Q34" s="39"/>
      <c r="S34" s="200" t="s">
        <v>39</v>
      </c>
      <c r="T34" s="201">
        <v>0.49305555555555558</v>
      </c>
      <c r="U34" s="53">
        <v>0.54861111111111105</v>
      </c>
      <c r="V34" s="31">
        <f>+MINUTE(U34-T34)+(60*HOUR(U34-T34))</f>
        <v>80</v>
      </c>
      <c r="W34" s="26">
        <f>+MINUTE(T34-U33)+(60*HOUR(T34-U33))</f>
        <v>5</v>
      </c>
      <c r="X34" s="30">
        <f>+V34+(W36/5)</f>
        <v>84</v>
      </c>
      <c r="Y34" s="39"/>
      <c r="Z34" s="39"/>
      <c r="AA34" s="39"/>
      <c r="AB34" s="39"/>
      <c r="AC34" s="39"/>
      <c r="AD34" s="39"/>
      <c r="AE34" s="39"/>
      <c r="AF34" s="39"/>
      <c r="AG34" s="39"/>
      <c r="AH34" s="39">
        <f>+X34</f>
        <v>84</v>
      </c>
      <c r="AI34" s="39"/>
    </row>
    <row r="35" spans="1:35" ht="14.1" customHeight="1" x14ac:dyDescent="0.25">
      <c r="A35" s="200" t="s">
        <v>40</v>
      </c>
      <c r="B35" s="202">
        <v>0.55208333333333337</v>
      </c>
      <c r="C35" s="35">
        <v>0.60763888888888895</v>
      </c>
      <c r="D35" s="32">
        <f>+MINUTE(C35-B35)+(60*HOUR(C35-B35))</f>
        <v>80</v>
      </c>
      <c r="E35" s="32">
        <f>+MINUTE(B35-C34)+(60*HOUR(B35-C34))</f>
        <v>5</v>
      </c>
      <c r="F35" s="29">
        <f>+D35+(E36/5)</f>
        <v>84</v>
      </c>
      <c r="G35" s="40"/>
      <c r="H35" s="40"/>
      <c r="I35" s="40"/>
      <c r="J35" s="40"/>
      <c r="K35" s="40"/>
      <c r="L35" s="40">
        <f>+F35</f>
        <v>84</v>
      </c>
      <c r="M35" s="40"/>
      <c r="N35" s="40"/>
      <c r="O35" s="40"/>
      <c r="P35" s="40"/>
      <c r="Q35" s="40"/>
      <c r="S35" s="200" t="s">
        <v>40</v>
      </c>
      <c r="T35" s="202">
        <v>0.55208333333333337</v>
      </c>
      <c r="U35" s="35">
        <v>0.60763888888888895</v>
      </c>
      <c r="V35" s="32">
        <f>+MINUTE(U35-T35)+(60*HOUR(U35-T35))</f>
        <v>80</v>
      </c>
      <c r="W35" s="32">
        <f>+MINUTE(T35-U34)+(60*HOUR(T35-U34))</f>
        <v>5</v>
      </c>
      <c r="X35" s="29">
        <f>+V35+(W36/5)</f>
        <v>84</v>
      </c>
      <c r="Y35" s="40"/>
      <c r="Z35" s="40"/>
      <c r="AA35" s="40"/>
      <c r="AB35" s="40"/>
      <c r="AC35" s="40"/>
      <c r="AD35" s="40"/>
      <c r="AE35" s="40"/>
      <c r="AF35" s="40"/>
      <c r="AG35" s="40"/>
      <c r="AH35" s="40"/>
      <c r="AI35" s="40">
        <f>+X35</f>
        <v>84</v>
      </c>
    </row>
    <row r="36" spans="1:35" ht="14.1" customHeight="1" x14ac:dyDescent="0.25">
      <c r="A36" s="5"/>
      <c r="B36" s="203"/>
      <c r="C36" s="33" t="s">
        <v>17</v>
      </c>
      <c r="D36" s="34">
        <f>SUM(D30:D35)</f>
        <v>345</v>
      </c>
      <c r="E36" s="34">
        <f>SUM(E30:E35)</f>
        <v>20</v>
      </c>
      <c r="F36" s="36">
        <f>SUM(F30:F35)</f>
        <v>365</v>
      </c>
      <c r="G36" s="258">
        <f>+MINUTE(C35-B30)+(60*HOUR(C35-B30))-MINUTE(C33-B33)+(60*HOUR(C33-B33))-F36</f>
        <v>0</v>
      </c>
      <c r="H36" s="261" t="s">
        <v>15</v>
      </c>
      <c r="I36" s="261"/>
      <c r="J36" s="259"/>
      <c r="K36" s="259"/>
      <c r="L36" s="259"/>
      <c r="M36" s="259"/>
      <c r="N36" s="259"/>
      <c r="O36" s="259"/>
      <c r="P36" s="261" t="s">
        <v>15</v>
      </c>
      <c r="Q36" s="262">
        <f>SUM(G30:Q35)-F36</f>
        <v>0</v>
      </c>
      <c r="S36" s="5"/>
      <c r="T36" s="203"/>
      <c r="U36" s="33" t="s">
        <v>17</v>
      </c>
      <c r="V36" s="34">
        <f>SUM(V30:V35)</f>
        <v>345</v>
      </c>
      <c r="W36" s="34">
        <f>SUM(W30:W35)</f>
        <v>20</v>
      </c>
      <c r="X36" s="36">
        <f>SUM(X30:X35)</f>
        <v>365</v>
      </c>
      <c r="Y36" s="258">
        <f>+MINUTE(U35-T30)+(60*HOUR(U35-T30))-MINUTE(U33-T33)+(60*HOUR(U33-T33))-X36</f>
        <v>0</v>
      </c>
      <c r="Z36" s="261" t="s">
        <v>15</v>
      </c>
      <c r="AA36" s="261"/>
      <c r="AB36" s="259"/>
      <c r="AC36" s="259"/>
      <c r="AD36" s="259"/>
      <c r="AE36" s="259"/>
      <c r="AF36" s="259"/>
      <c r="AG36" s="259"/>
      <c r="AH36" s="261" t="s">
        <v>15</v>
      </c>
      <c r="AI36" s="262">
        <f>SUM(Y30:AI35)-X36</f>
        <v>0</v>
      </c>
    </row>
    <row r="37" spans="1:35" ht="14.1" customHeight="1" x14ac:dyDescent="0.25">
      <c r="E37" s="18">
        <f>E36/D36</f>
        <v>5.7971014492753624E-2</v>
      </c>
      <c r="F37" s="19" t="s">
        <v>7</v>
      </c>
      <c r="G37" s="19"/>
      <c r="H37" s="19"/>
      <c r="T37" s="3"/>
      <c r="W37" s="18">
        <f>W36/V36</f>
        <v>5.7971014492753624E-2</v>
      </c>
      <c r="X37" s="19" t="s">
        <v>7</v>
      </c>
      <c r="Y37" s="19"/>
      <c r="Z37" s="19"/>
    </row>
    <row r="38" spans="1:35" x14ac:dyDescent="0.25">
      <c r="E38" s="18"/>
      <c r="F38" s="19"/>
      <c r="G38" s="19"/>
      <c r="H38" s="19"/>
      <c r="T38" s="3"/>
      <c r="W38" s="18"/>
      <c r="X38" s="19"/>
      <c r="Y38" s="19"/>
      <c r="Z38" s="19"/>
    </row>
    <row r="39" spans="1:35" x14ac:dyDescent="0.25">
      <c r="A39" s="8" t="s">
        <v>10</v>
      </c>
      <c r="B39" s="9"/>
      <c r="C39" s="9"/>
      <c r="D39" s="28"/>
      <c r="E39" s="9"/>
      <c r="F39" s="10"/>
      <c r="G39" s="292" t="s">
        <v>1</v>
      </c>
      <c r="H39" s="293"/>
      <c r="I39" s="293"/>
      <c r="J39" s="293"/>
      <c r="K39" s="293"/>
      <c r="L39" s="293"/>
      <c r="M39" s="293"/>
      <c r="N39" s="293"/>
      <c r="O39" s="293"/>
      <c r="P39" s="293"/>
      <c r="Q39" s="294"/>
      <c r="S39" s="8" t="s">
        <v>10</v>
      </c>
      <c r="T39" s="9"/>
      <c r="U39" s="9"/>
      <c r="V39" s="28"/>
      <c r="W39" s="9"/>
      <c r="X39" s="10"/>
      <c r="Y39" s="292" t="s">
        <v>1</v>
      </c>
      <c r="Z39" s="293"/>
      <c r="AA39" s="293"/>
      <c r="AB39" s="293"/>
      <c r="AC39" s="293"/>
      <c r="AD39" s="293"/>
      <c r="AE39" s="293"/>
      <c r="AF39" s="293"/>
      <c r="AG39" s="293"/>
      <c r="AH39" s="293"/>
      <c r="AI39" s="294"/>
    </row>
    <row r="40" spans="1:35" ht="45" x14ac:dyDescent="0.25">
      <c r="A40" s="9"/>
      <c r="B40" s="65" t="s">
        <v>2</v>
      </c>
      <c r="C40" s="68" t="s">
        <v>3</v>
      </c>
      <c r="D40" s="11" t="s">
        <v>16</v>
      </c>
      <c r="E40" s="65" t="s">
        <v>4</v>
      </c>
      <c r="F40" s="11" t="s">
        <v>5</v>
      </c>
      <c r="G40" s="44">
        <v>0</v>
      </c>
      <c r="H40" s="12">
        <v>1</v>
      </c>
      <c r="I40" s="12">
        <v>2</v>
      </c>
      <c r="J40" s="12">
        <v>3</v>
      </c>
      <c r="K40" s="12">
        <v>4</v>
      </c>
      <c r="L40" s="12">
        <v>5</v>
      </c>
      <c r="M40" s="12">
        <v>6</v>
      </c>
      <c r="N40" s="12">
        <v>7</v>
      </c>
      <c r="O40" s="12">
        <v>8</v>
      </c>
      <c r="P40" s="12">
        <v>9</v>
      </c>
      <c r="Q40" s="12">
        <v>10</v>
      </c>
      <c r="S40" s="9"/>
      <c r="T40" s="65" t="s">
        <v>2</v>
      </c>
      <c r="U40" s="68" t="s">
        <v>3</v>
      </c>
      <c r="V40" s="11" t="s">
        <v>16</v>
      </c>
      <c r="W40" s="65" t="s">
        <v>4</v>
      </c>
      <c r="X40" s="11" t="s">
        <v>5</v>
      </c>
      <c r="Y40" s="44">
        <v>0</v>
      </c>
      <c r="Z40" s="12">
        <v>1</v>
      </c>
      <c r="AA40" s="12">
        <v>2</v>
      </c>
      <c r="AB40" s="12">
        <v>3</v>
      </c>
      <c r="AC40" s="12">
        <v>4</v>
      </c>
      <c r="AD40" s="12">
        <v>5</v>
      </c>
      <c r="AE40" s="12">
        <v>6</v>
      </c>
      <c r="AF40" s="12">
        <v>7</v>
      </c>
      <c r="AG40" s="12">
        <v>8</v>
      </c>
      <c r="AH40" s="12">
        <v>9</v>
      </c>
      <c r="AI40" s="12">
        <v>10</v>
      </c>
    </row>
    <row r="41" spans="1:35" x14ac:dyDescent="0.25">
      <c r="A41" s="84">
        <v>0</v>
      </c>
      <c r="B41" s="195">
        <v>0.29166666666666669</v>
      </c>
      <c r="C41" s="86">
        <v>0.3263888888888889</v>
      </c>
      <c r="D41" s="31">
        <f>+MINUTE(C41-B41)+(60*HOUR(C41-B41))</f>
        <v>50</v>
      </c>
      <c r="E41" s="181"/>
      <c r="F41" s="30">
        <f>+D41</f>
        <v>50</v>
      </c>
      <c r="G41" s="196">
        <f>+F41</f>
        <v>50</v>
      </c>
      <c r="H41" s="87"/>
      <c r="I41" s="88"/>
      <c r="J41" s="88"/>
      <c r="K41" s="88"/>
      <c r="L41" s="88"/>
      <c r="M41" s="88"/>
      <c r="N41" s="88"/>
      <c r="O41" s="88"/>
      <c r="P41" s="88"/>
      <c r="Q41" s="197"/>
      <c r="S41" s="84">
        <v>0</v>
      </c>
      <c r="T41" s="195">
        <v>0.29166666666666669</v>
      </c>
      <c r="U41" s="86">
        <v>0.3263888888888889</v>
      </c>
      <c r="V41" s="31">
        <f>+MINUTE(U41-T41)+(60*HOUR(U41-T41))</f>
        <v>50</v>
      </c>
      <c r="W41" s="181"/>
      <c r="X41" s="30">
        <f>+V41</f>
        <v>50</v>
      </c>
      <c r="Y41" s="196">
        <f>+X41</f>
        <v>50</v>
      </c>
      <c r="Z41" s="87"/>
      <c r="AA41" s="88"/>
      <c r="AB41" s="88"/>
      <c r="AC41" s="88"/>
      <c r="AD41" s="88"/>
      <c r="AE41" s="88"/>
      <c r="AF41" s="88"/>
      <c r="AG41" s="88"/>
      <c r="AH41" s="88"/>
      <c r="AI41" s="197"/>
    </row>
    <row r="42" spans="1:35" x14ac:dyDescent="0.25">
      <c r="A42" s="198" t="s">
        <v>36</v>
      </c>
      <c r="B42" s="195">
        <v>0.3298611111111111</v>
      </c>
      <c r="C42" s="199">
        <v>0.38541666666666669</v>
      </c>
      <c r="D42" s="31">
        <f>+MINUTE(C42-B42)+(60*HOUR(C42-B42))</f>
        <v>80</v>
      </c>
      <c r="E42" s="26">
        <f>+MINUTE(B43-C42)+(60*HOUR(B43-C42))</f>
        <v>5</v>
      </c>
      <c r="F42" s="30">
        <f>+D42+(E48/5)</f>
        <v>84</v>
      </c>
      <c r="G42" s="37"/>
      <c r="H42" s="37"/>
      <c r="I42" s="37"/>
      <c r="J42" s="37"/>
      <c r="K42" s="37"/>
      <c r="L42" s="37"/>
      <c r="M42" s="37">
        <f>+F42</f>
        <v>84</v>
      </c>
      <c r="N42" s="37"/>
      <c r="O42" s="37"/>
      <c r="P42" s="37"/>
      <c r="Q42" s="38"/>
      <c r="S42" s="198" t="s">
        <v>36</v>
      </c>
      <c r="T42" s="195">
        <v>0.3298611111111111</v>
      </c>
      <c r="U42" s="199">
        <v>0.38541666666666669</v>
      </c>
      <c r="V42" s="31">
        <f>+MINUTE(U42-T42)+(60*HOUR(U42-T42))</f>
        <v>80</v>
      </c>
      <c r="W42" s="26">
        <f>+MINUTE(T43-U42)+(60*HOUR(T43-U42))</f>
        <v>5</v>
      </c>
      <c r="X42" s="30">
        <f>+V42+(W48/5)</f>
        <v>84</v>
      </c>
      <c r="Y42" s="37"/>
      <c r="Z42" s="37">
        <f>+X42</f>
        <v>84</v>
      </c>
      <c r="AA42" s="37"/>
      <c r="AB42" s="37"/>
      <c r="AC42" s="37"/>
      <c r="AD42" s="37"/>
      <c r="AE42" s="37"/>
      <c r="AF42" s="37"/>
      <c r="AG42" s="37"/>
      <c r="AH42" s="37"/>
      <c r="AI42" s="38"/>
    </row>
    <row r="43" spans="1:35" x14ac:dyDescent="0.25">
      <c r="A43" s="200" t="s">
        <v>37</v>
      </c>
      <c r="B43" s="195">
        <v>0.3888888888888889</v>
      </c>
      <c r="C43" s="199">
        <v>0.40625</v>
      </c>
      <c r="D43" s="31">
        <f>+MINUTE(C43-B43)+(60*HOUR(C43-B43))</f>
        <v>25</v>
      </c>
      <c r="E43" s="26">
        <f>+MINUTE(B44-C43)+(60*HOUR(B44-C43))</f>
        <v>5</v>
      </c>
      <c r="F43" s="30">
        <f>+D43+(E48/5)</f>
        <v>29</v>
      </c>
      <c r="G43" s="37"/>
      <c r="H43" s="37"/>
      <c r="I43" s="37"/>
      <c r="J43" s="37"/>
      <c r="K43" s="37"/>
      <c r="L43" s="37"/>
      <c r="M43" s="37"/>
      <c r="N43" s="37">
        <f>+F43</f>
        <v>29</v>
      </c>
      <c r="O43" s="37"/>
      <c r="P43" s="37"/>
      <c r="Q43" s="38"/>
      <c r="S43" s="200" t="s">
        <v>37</v>
      </c>
      <c r="T43" s="195">
        <v>0.3888888888888889</v>
      </c>
      <c r="U43" s="199">
        <v>0.40625</v>
      </c>
      <c r="V43" s="31">
        <f>+MINUTE(U43-T43)+(60*HOUR(U43-T43))</f>
        <v>25</v>
      </c>
      <c r="W43" s="26">
        <f>+MINUTE(T44-U43)+(60*HOUR(T44-U43))</f>
        <v>5</v>
      </c>
      <c r="X43" s="30">
        <f>+V43+(W48/5)</f>
        <v>29</v>
      </c>
      <c r="Y43" s="37"/>
      <c r="Z43" s="37"/>
      <c r="AA43" s="37">
        <f>+X43</f>
        <v>29</v>
      </c>
      <c r="AB43" s="37"/>
      <c r="AC43" s="37"/>
      <c r="AD43" s="37"/>
      <c r="AE43" s="37"/>
      <c r="AF43" s="37"/>
      <c r="AG43" s="37"/>
      <c r="AH43" s="37"/>
      <c r="AI43" s="38"/>
    </row>
    <row r="44" spans="1:35" x14ac:dyDescent="0.25">
      <c r="A44" s="200" t="s">
        <v>38</v>
      </c>
      <c r="B44" s="195">
        <v>0.40972222222222227</v>
      </c>
      <c r="C44" s="17">
        <v>0.46527777777777773</v>
      </c>
      <c r="D44" s="31">
        <f>+MINUTE(C44-B44)+(60*HOUR(C44-B44))</f>
        <v>80</v>
      </c>
      <c r="E44" s="26">
        <f>+MINUTE(B45-C44)+(60*HOUR(B45-C44))</f>
        <v>0</v>
      </c>
      <c r="F44" s="30">
        <f>+D44+(E48/5)</f>
        <v>84</v>
      </c>
      <c r="G44" s="37"/>
      <c r="H44" s="37"/>
      <c r="I44" s="37"/>
      <c r="J44" s="37"/>
      <c r="K44" s="37"/>
      <c r="L44" s="37"/>
      <c r="M44" s="37"/>
      <c r="N44" s="37"/>
      <c r="O44" s="37">
        <f>+F44</f>
        <v>84</v>
      </c>
      <c r="P44" s="37"/>
      <c r="Q44" s="37"/>
      <c r="S44" s="200" t="s">
        <v>38</v>
      </c>
      <c r="T44" s="195">
        <v>0.40972222222222227</v>
      </c>
      <c r="U44" s="17">
        <v>0.46527777777777773</v>
      </c>
      <c r="V44" s="31">
        <f>+MINUTE(U44-T44)+(60*HOUR(U44-T44))</f>
        <v>80</v>
      </c>
      <c r="W44" s="26">
        <f>+MINUTE(T45-U44)+(60*HOUR(T45-U44))</f>
        <v>0</v>
      </c>
      <c r="X44" s="30">
        <f>+V44+(W48/5)</f>
        <v>84</v>
      </c>
      <c r="Y44" s="37"/>
      <c r="Z44" s="37"/>
      <c r="AA44" s="37"/>
      <c r="AB44" s="37">
        <f>+X44</f>
        <v>84</v>
      </c>
      <c r="AC44" s="37"/>
      <c r="AD44" s="37"/>
      <c r="AE44" s="37"/>
      <c r="AF44" s="37"/>
      <c r="AG44" s="37"/>
      <c r="AH44" s="37"/>
      <c r="AI44" s="37"/>
    </row>
    <row r="45" spans="1:35" x14ac:dyDescent="0.25">
      <c r="A45" s="13" t="s">
        <v>6</v>
      </c>
      <c r="B45" s="49">
        <v>0.46527777777777773</v>
      </c>
      <c r="C45" s="14">
        <v>0.48958333333333331</v>
      </c>
      <c r="D45" s="31"/>
      <c r="E45" s="15"/>
      <c r="F45" s="27"/>
      <c r="G45" s="21"/>
      <c r="H45" s="21"/>
      <c r="I45" s="21"/>
      <c r="J45" s="21"/>
      <c r="K45" s="21"/>
      <c r="L45" s="21"/>
      <c r="M45" s="21"/>
      <c r="N45" s="21"/>
      <c r="O45" s="21"/>
      <c r="P45" s="21"/>
      <c r="Q45" s="21"/>
      <c r="S45" s="13" t="s">
        <v>6</v>
      </c>
      <c r="T45" s="49">
        <v>0.46527777777777773</v>
      </c>
      <c r="U45" s="14">
        <v>0.48958333333333331</v>
      </c>
      <c r="V45" s="31"/>
      <c r="W45" s="15"/>
      <c r="X45" s="27"/>
      <c r="Y45" s="21"/>
      <c r="Z45" s="21"/>
      <c r="AA45" s="21"/>
      <c r="AB45" s="21"/>
      <c r="AC45" s="21"/>
      <c r="AD45" s="21"/>
      <c r="AE45" s="21"/>
      <c r="AF45" s="21"/>
      <c r="AG45" s="21"/>
      <c r="AH45" s="21"/>
      <c r="AI45" s="21"/>
    </row>
    <row r="46" spans="1:35" x14ac:dyDescent="0.25">
      <c r="A46" s="200" t="s">
        <v>39</v>
      </c>
      <c r="B46" s="201">
        <v>0.49305555555555558</v>
      </c>
      <c r="C46" s="53">
        <v>0.54861111111111105</v>
      </c>
      <c r="D46" s="31">
        <f>+MINUTE(C46-B46)+(60*HOUR(C46-B46))</f>
        <v>80</v>
      </c>
      <c r="E46" s="26">
        <f>+MINUTE(B46-C45)+(60*HOUR(B46-C45))</f>
        <v>5</v>
      </c>
      <c r="F46" s="30">
        <f>+D46+(E48/5)</f>
        <v>84</v>
      </c>
      <c r="G46" s="39"/>
      <c r="H46" s="39"/>
      <c r="I46" s="39"/>
      <c r="J46" s="39"/>
      <c r="K46" s="39"/>
      <c r="L46" s="39"/>
      <c r="M46" s="39"/>
      <c r="N46" s="39"/>
      <c r="O46" s="39"/>
      <c r="P46" s="39">
        <f>+F46</f>
        <v>84</v>
      </c>
      <c r="Q46" s="39"/>
      <c r="S46" s="200" t="s">
        <v>39</v>
      </c>
      <c r="T46" s="201">
        <v>0.49305555555555558</v>
      </c>
      <c r="U46" s="53">
        <v>0.54861111111111105</v>
      </c>
      <c r="V46" s="31">
        <f>+MINUTE(U46-T46)+(60*HOUR(U46-T46))</f>
        <v>80</v>
      </c>
      <c r="W46" s="26">
        <f>+MINUTE(T46-U45)+(60*HOUR(T46-U45))</f>
        <v>5</v>
      </c>
      <c r="X46" s="30">
        <f>+V46+(W48/5)</f>
        <v>84</v>
      </c>
      <c r="Y46" s="39"/>
      <c r="Z46" s="39"/>
      <c r="AA46" s="39"/>
      <c r="AB46" s="39"/>
      <c r="AC46" s="39">
        <f>+X46</f>
        <v>84</v>
      </c>
      <c r="AD46" s="39"/>
      <c r="AE46" s="39"/>
      <c r="AF46" s="39"/>
      <c r="AG46" s="39"/>
      <c r="AH46" s="39"/>
      <c r="AI46" s="39"/>
    </row>
    <row r="47" spans="1:35" x14ac:dyDescent="0.25">
      <c r="A47" s="200" t="s">
        <v>40</v>
      </c>
      <c r="B47" s="202">
        <v>0.55208333333333337</v>
      </c>
      <c r="C47" s="35">
        <v>0.60763888888888895</v>
      </c>
      <c r="D47" s="32">
        <f>+MINUTE(C47-B47)+(60*HOUR(C47-B47))</f>
        <v>80</v>
      </c>
      <c r="E47" s="32">
        <f>+MINUTE(B47-C46)+(60*HOUR(B47-C46))</f>
        <v>5</v>
      </c>
      <c r="F47" s="29">
        <f>+D47+(E48/5)</f>
        <v>84</v>
      </c>
      <c r="G47" s="40"/>
      <c r="H47" s="40"/>
      <c r="I47" s="40"/>
      <c r="J47" s="40"/>
      <c r="K47" s="40"/>
      <c r="L47" s="40"/>
      <c r="M47" s="40"/>
      <c r="N47" s="40"/>
      <c r="O47" s="40"/>
      <c r="P47" s="40"/>
      <c r="Q47" s="40">
        <f>+F47</f>
        <v>84</v>
      </c>
      <c r="S47" s="200" t="s">
        <v>40</v>
      </c>
      <c r="T47" s="202">
        <v>0.55208333333333337</v>
      </c>
      <c r="U47" s="35">
        <v>0.60763888888888895</v>
      </c>
      <c r="V47" s="32">
        <f>+MINUTE(U47-T47)+(60*HOUR(U47-T47))</f>
        <v>80</v>
      </c>
      <c r="W47" s="32">
        <f>+MINUTE(T47-U46)+(60*HOUR(T47-U46))</f>
        <v>5</v>
      </c>
      <c r="X47" s="29">
        <f>+V47+(W48/5)</f>
        <v>84</v>
      </c>
      <c r="Y47" s="40"/>
      <c r="Z47" s="40"/>
      <c r="AA47" s="40"/>
      <c r="AB47" s="40"/>
      <c r="AC47" s="40"/>
      <c r="AD47" s="40">
        <f>+X47</f>
        <v>84</v>
      </c>
      <c r="AE47" s="40"/>
      <c r="AF47" s="40"/>
      <c r="AG47" s="40"/>
      <c r="AH47" s="40"/>
      <c r="AI47" s="40"/>
    </row>
    <row r="48" spans="1:35" x14ac:dyDescent="0.25">
      <c r="A48" s="5"/>
      <c r="B48" s="203"/>
      <c r="C48" s="33" t="s">
        <v>17</v>
      </c>
      <c r="D48" s="34">
        <f>SUM(D42:D47)</f>
        <v>345</v>
      </c>
      <c r="E48" s="34">
        <f>SUM(E42:E47)</f>
        <v>20</v>
      </c>
      <c r="F48" s="36">
        <f>SUM(F42:F47)</f>
        <v>365</v>
      </c>
      <c r="G48" s="258">
        <f>+MINUTE(C47-B42)+(60*HOUR(C47-B42))-MINUTE(C45-B45)+(60*HOUR(C45-B45))-F48</f>
        <v>0</v>
      </c>
      <c r="H48" s="261" t="s">
        <v>15</v>
      </c>
      <c r="I48" s="261"/>
      <c r="J48" s="259"/>
      <c r="K48" s="259"/>
      <c r="L48" s="259"/>
      <c r="M48" s="259"/>
      <c r="N48" s="259"/>
      <c r="O48" s="259"/>
      <c r="P48" s="261" t="s">
        <v>15</v>
      </c>
      <c r="Q48" s="262">
        <f>SUM(G42:Q47)-F48</f>
        <v>0</v>
      </c>
      <c r="S48" s="5"/>
      <c r="T48" s="203"/>
      <c r="U48" s="33" t="s">
        <v>17</v>
      </c>
      <c r="V48" s="34">
        <f>SUM(V42:V47)</f>
        <v>345</v>
      </c>
      <c r="W48" s="34">
        <f>SUM(W42:W47)</f>
        <v>20</v>
      </c>
      <c r="X48" s="36">
        <f>SUM(X42:X47)</f>
        <v>365</v>
      </c>
      <c r="Y48" s="258">
        <f>+MINUTE(U47-T42)+(60*HOUR(U47-T42))-MINUTE(U45-T45)+(60*HOUR(U45-T45))-X48</f>
        <v>0</v>
      </c>
      <c r="Z48" s="261" t="s">
        <v>15</v>
      </c>
      <c r="AA48" s="261"/>
      <c r="AB48" s="259"/>
      <c r="AC48" s="259"/>
      <c r="AD48" s="259"/>
      <c r="AE48" s="259"/>
      <c r="AF48" s="259"/>
      <c r="AG48" s="259"/>
      <c r="AH48" s="261" t="s">
        <v>15</v>
      </c>
      <c r="AI48" s="262">
        <f>SUM(Y42:AI47)-X48</f>
        <v>0</v>
      </c>
    </row>
    <row r="49" spans="1:35" x14ac:dyDescent="0.25">
      <c r="E49" s="18">
        <f>E48/D48</f>
        <v>5.7971014492753624E-2</v>
      </c>
      <c r="F49" s="19" t="s">
        <v>7</v>
      </c>
      <c r="G49" s="19"/>
      <c r="H49" s="19"/>
      <c r="T49" s="3"/>
      <c r="W49" s="18">
        <f>W48/V48</f>
        <v>5.7971014492753624E-2</v>
      </c>
      <c r="X49" s="19" t="s">
        <v>7</v>
      </c>
      <c r="Y49" s="19"/>
      <c r="Z49" s="19"/>
    </row>
    <row r="50" spans="1:35" ht="14.1" customHeight="1" x14ac:dyDescent="0.25">
      <c r="E50" s="18"/>
      <c r="F50" s="19"/>
      <c r="G50" s="19"/>
      <c r="H50" s="19"/>
      <c r="T50" s="3"/>
      <c r="W50" s="18"/>
      <c r="X50" s="19"/>
      <c r="Y50" s="19"/>
      <c r="Z50" s="19"/>
    </row>
    <row r="51" spans="1:35" ht="14.1" customHeight="1" x14ac:dyDescent="0.25">
      <c r="A51" s="8" t="s">
        <v>14</v>
      </c>
      <c r="B51" s="9"/>
      <c r="C51" s="9"/>
      <c r="D51" s="28"/>
      <c r="E51" s="9"/>
      <c r="F51" s="10"/>
      <c r="G51" s="292" t="s">
        <v>1</v>
      </c>
      <c r="H51" s="293"/>
      <c r="I51" s="293"/>
      <c r="J51" s="293"/>
      <c r="K51" s="293"/>
      <c r="L51" s="293"/>
      <c r="M51" s="293"/>
      <c r="N51" s="293"/>
      <c r="O51" s="293"/>
      <c r="P51" s="293"/>
      <c r="Q51" s="294"/>
      <c r="S51" s="8" t="s">
        <v>14</v>
      </c>
      <c r="T51" s="9"/>
      <c r="U51" s="9"/>
      <c r="V51" s="28"/>
      <c r="W51" s="9"/>
      <c r="X51" s="10"/>
      <c r="Y51" s="292" t="s">
        <v>1</v>
      </c>
      <c r="Z51" s="293"/>
      <c r="AA51" s="293"/>
      <c r="AB51" s="293"/>
      <c r="AC51" s="293"/>
      <c r="AD51" s="293"/>
      <c r="AE51" s="293"/>
      <c r="AF51" s="293"/>
      <c r="AG51" s="293"/>
      <c r="AH51" s="293"/>
      <c r="AI51" s="294"/>
    </row>
    <row r="52" spans="1:35" ht="45" x14ac:dyDescent="0.25">
      <c r="A52" s="9"/>
      <c r="B52" s="65" t="s">
        <v>2</v>
      </c>
      <c r="C52" s="68" t="s">
        <v>3</v>
      </c>
      <c r="D52" s="11" t="s">
        <v>16</v>
      </c>
      <c r="E52" s="65" t="s">
        <v>4</v>
      </c>
      <c r="F52" s="11" t="s">
        <v>5</v>
      </c>
      <c r="G52" s="44">
        <v>0</v>
      </c>
      <c r="H52" s="12">
        <v>1</v>
      </c>
      <c r="I52" s="12">
        <v>2</v>
      </c>
      <c r="J52" s="12">
        <v>3</v>
      </c>
      <c r="K52" s="12">
        <v>4</v>
      </c>
      <c r="L52" s="12">
        <v>5</v>
      </c>
      <c r="M52" s="12">
        <v>6</v>
      </c>
      <c r="N52" s="12">
        <v>7</v>
      </c>
      <c r="O52" s="12">
        <v>8</v>
      </c>
      <c r="P52" s="12">
        <v>9</v>
      </c>
      <c r="Q52" s="12">
        <v>10</v>
      </c>
      <c r="S52" s="9"/>
      <c r="T52" s="65" t="s">
        <v>2</v>
      </c>
      <c r="U52" s="68" t="s">
        <v>3</v>
      </c>
      <c r="V52" s="11" t="s">
        <v>16</v>
      </c>
      <c r="W52" s="65" t="s">
        <v>4</v>
      </c>
      <c r="X52" s="11" t="s">
        <v>5</v>
      </c>
      <c r="Y52" s="44">
        <v>0</v>
      </c>
      <c r="Z52" s="12">
        <v>1</v>
      </c>
      <c r="AA52" s="12">
        <v>2</v>
      </c>
      <c r="AB52" s="12">
        <v>3</v>
      </c>
      <c r="AC52" s="12">
        <v>4</v>
      </c>
      <c r="AD52" s="12">
        <v>5</v>
      </c>
      <c r="AE52" s="12">
        <v>6</v>
      </c>
      <c r="AF52" s="12">
        <v>7</v>
      </c>
      <c r="AG52" s="12">
        <v>8</v>
      </c>
      <c r="AH52" s="12">
        <v>9</v>
      </c>
      <c r="AI52" s="12">
        <v>10</v>
      </c>
    </row>
    <row r="53" spans="1:35" x14ac:dyDescent="0.25">
      <c r="A53" s="84">
        <v>0</v>
      </c>
      <c r="B53" s="195">
        <v>0.29166666666666669</v>
      </c>
      <c r="C53" s="86">
        <v>0.3263888888888889</v>
      </c>
      <c r="D53" s="31">
        <f>+MINUTE(C53-B53)+(60*HOUR(C53-B53))</f>
        <v>50</v>
      </c>
      <c r="E53" s="181"/>
      <c r="F53" s="30">
        <f>+D53</f>
        <v>50</v>
      </c>
      <c r="G53" s="196">
        <f>+F53</f>
        <v>50</v>
      </c>
      <c r="H53" s="87"/>
      <c r="I53" s="88"/>
      <c r="J53" s="88"/>
      <c r="K53" s="88"/>
      <c r="L53" s="88"/>
      <c r="M53" s="88"/>
      <c r="N53" s="88"/>
      <c r="O53" s="88"/>
      <c r="P53" s="88"/>
      <c r="Q53" s="197"/>
      <c r="S53" s="84">
        <v>0</v>
      </c>
      <c r="T53" s="195">
        <v>0.29166666666666669</v>
      </c>
      <c r="U53" s="86">
        <v>0.3263888888888889</v>
      </c>
      <c r="V53" s="31">
        <f>+MINUTE(U53-T53)+(60*HOUR(U53-T53))</f>
        <v>50</v>
      </c>
      <c r="W53" s="181"/>
      <c r="X53" s="30">
        <f>+V53</f>
        <v>50</v>
      </c>
      <c r="Y53" s="196">
        <f>+X53</f>
        <v>50</v>
      </c>
      <c r="Z53" s="87"/>
      <c r="AA53" s="88"/>
      <c r="AB53" s="88"/>
      <c r="AC53" s="88"/>
      <c r="AD53" s="88"/>
      <c r="AE53" s="88"/>
      <c r="AF53" s="88"/>
      <c r="AG53" s="88"/>
      <c r="AH53" s="88"/>
      <c r="AI53" s="197"/>
    </row>
    <row r="54" spans="1:35" ht="14.1" customHeight="1" x14ac:dyDescent="0.25">
      <c r="A54" s="198" t="s">
        <v>36</v>
      </c>
      <c r="B54" s="195">
        <v>0.3298611111111111</v>
      </c>
      <c r="C54" s="199">
        <v>0.38541666666666669</v>
      </c>
      <c r="D54" s="31">
        <f>+MINUTE(C54-B54)+(60*HOUR(C54-B54))</f>
        <v>80</v>
      </c>
      <c r="E54" s="26">
        <f>+MINUTE(B55-C54)+(60*HOUR(B55-C54))</f>
        <v>5</v>
      </c>
      <c r="F54" s="30">
        <f>+D54+(E60/5)</f>
        <v>84</v>
      </c>
      <c r="G54" s="37"/>
      <c r="H54" s="37">
        <f>+F54</f>
        <v>84</v>
      </c>
      <c r="I54" s="37"/>
      <c r="J54" s="37"/>
      <c r="K54" s="37"/>
      <c r="L54" s="37"/>
      <c r="M54" s="37"/>
      <c r="N54" s="37"/>
      <c r="O54" s="37"/>
      <c r="P54" s="37"/>
      <c r="Q54" s="38"/>
      <c r="S54" s="198" t="s">
        <v>36</v>
      </c>
      <c r="T54" s="195">
        <v>0.3298611111111111</v>
      </c>
      <c r="U54" s="199">
        <v>0.38541666666666669</v>
      </c>
      <c r="V54" s="31">
        <f>+MINUTE(U54-T54)+(60*HOUR(U54-T54))</f>
        <v>80</v>
      </c>
      <c r="W54" s="26">
        <f>+MINUTE(T55-U54)+(60*HOUR(T55-U54))</f>
        <v>5</v>
      </c>
      <c r="X54" s="30">
        <f>+V54+(W60/5)</f>
        <v>84</v>
      </c>
      <c r="Y54" s="37"/>
      <c r="Z54" s="37"/>
      <c r="AA54" s="37"/>
      <c r="AB54" s="37"/>
      <c r="AC54" s="37"/>
      <c r="AD54" s="37"/>
      <c r="AE54" s="37">
        <f>+X54</f>
        <v>84</v>
      </c>
      <c r="AF54" s="37"/>
      <c r="AG54" s="37"/>
      <c r="AH54" s="37"/>
      <c r="AI54" s="38"/>
    </row>
    <row r="55" spans="1:35" ht="14.1" customHeight="1" x14ac:dyDescent="0.25">
      <c r="A55" s="200" t="s">
        <v>37</v>
      </c>
      <c r="B55" s="195">
        <v>0.3888888888888889</v>
      </c>
      <c r="C55" s="199">
        <v>0.40625</v>
      </c>
      <c r="D55" s="31">
        <f>+MINUTE(C55-B55)+(60*HOUR(C55-B55))</f>
        <v>25</v>
      </c>
      <c r="E55" s="26">
        <f>+MINUTE(B56-C55)+(60*HOUR(B56-C55))</f>
        <v>5</v>
      </c>
      <c r="F55" s="30">
        <f>+D55+(E60/5)</f>
        <v>29</v>
      </c>
      <c r="G55" s="37"/>
      <c r="H55" s="37"/>
      <c r="I55" s="37">
        <f>+F55</f>
        <v>29</v>
      </c>
      <c r="J55" s="37"/>
      <c r="K55" s="37"/>
      <c r="L55" s="37"/>
      <c r="M55" s="37"/>
      <c r="N55" s="37"/>
      <c r="O55" s="37"/>
      <c r="P55" s="37"/>
      <c r="Q55" s="38"/>
      <c r="S55" s="200" t="s">
        <v>37</v>
      </c>
      <c r="T55" s="195">
        <v>0.3888888888888889</v>
      </c>
      <c r="U55" s="199">
        <v>0.40625</v>
      </c>
      <c r="V55" s="31">
        <f>+MINUTE(U55-T55)+(60*HOUR(U55-T55))</f>
        <v>25</v>
      </c>
      <c r="W55" s="26">
        <f>+MINUTE(T56-U55)+(60*HOUR(T56-U55))</f>
        <v>5</v>
      </c>
      <c r="X55" s="30">
        <f>+V55+(W60/5)</f>
        <v>29</v>
      </c>
      <c r="Y55" s="37"/>
      <c r="Z55" s="37"/>
      <c r="AA55" s="37"/>
      <c r="AB55" s="37"/>
      <c r="AC55" s="37"/>
      <c r="AD55" s="37"/>
      <c r="AE55" s="37"/>
      <c r="AF55" s="37">
        <f>+X55</f>
        <v>29</v>
      </c>
      <c r="AG55" s="37"/>
      <c r="AH55" s="37"/>
      <c r="AI55" s="38"/>
    </row>
    <row r="56" spans="1:35" ht="14.1" customHeight="1" x14ac:dyDescent="0.25">
      <c r="A56" s="200" t="s">
        <v>38</v>
      </c>
      <c r="B56" s="195">
        <v>0.40972222222222227</v>
      </c>
      <c r="C56" s="17">
        <v>0.46527777777777773</v>
      </c>
      <c r="D56" s="31">
        <f>+MINUTE(C56-B56)+(60*HOUR(C56-B56))</f>
        <v>80</v>
      </c>
      <c r="E56" s="26">
        <f>+MINUTE(B57-C56)+(60*HOUR(B57-C56))</f>
        <v>0</v>
      </c>
      <c r="F56" s="30">
        <f>+D56+(E60/5)</f>
        <v>84</v>
      </c>
      <c r="G56" s="37"/>
      <c r="H56" s="37"/>
      <c r="I56" s="37"/>
      <c r="J56" s="37">
        <f>+F56</f>
        <v>84</v>
      </c>
      <c r="K56" s="37"/>
      <c r="L56" s="37"/>
      <c r="M56" s="37"/>
      <c r="N56" s="37"/>
      <c r="O56" s="37"/>
      <c r="P56" s="37"/>
      <c r="Q56" s="37"/>
      <c r="S56" s="200" t="s">
        <v>38</v>
      </c>
      <c r="T56" s="195">
        <v>0.40972222222222227</v>
      </c>
      <c r="U56" s="17">
        <v>0.46527777777777773</v>
      </c>
      <c r="V56" s="31">
        <f>+MINUTE(U56-T56)+(60*HOUR(U56-T56))</f>
        <v>80</v>
      </c>
      <c r="W56" s="26">
        <f>+MINUTE(T57-U56)+(60*HOUR(T57-U56))</f>
        <v>0</v>
      </c>
      <c r="X56" s="30">
        <f>+V56+(W60/5)</f>
        <v>84</v>
      </c>
      <c r="Y56" s="37"/>
      <c r="Z56" s="37"/>
      <c r="AA56" s="37"/>
      <c r="AB56" s="37"/>
      <c r="AC56" s="37"/>
      <c r="AD56" s="37"/>
      <c r="AE56" s="37"/>
      <c r="AF56" s="37"/>
      <c r="AG56" s="37">
        <f>+X56</f>
        <v>84</v>
      </c>
      <c r="AH56" s="37"/>
      <c r="AI56" s="37"/>
    </row>
    <row r="57" spans="1:35" ht="14.1" customHeight="1" x14ac:dyDescent="0.25">
      <c r="A57" s="13" t="s">
        <v>6</v>
      </c>
      <c r="B57" s="49">
        <v>0.46527777777777773</v>
      </c>
      <c r="C57" s="14">
        <v>0.48958333333333331</v>
      </c>
      <c r="D57" s="31"/>
      <c r="E57" s="15"/>
      <c r="F57" s="27"/>
      <c r="G57" s="21"/>
      <c r="H57" s="21"/>
      <c r="I57" s="21"/>
      <c r="J57" s="21"/>
      <c r="K57" s="21"/>
      <c r="L57" s="21"/>
      <c r="M57" s="21"/>
      <c r="N57" s="21"/>
      <c r="O57" s="21"/>
      <c r="P57" s="21"/>
      <c r="Q57" s="21"/>
      <c r="S57" s="13" t="s">
        <v>6</v>
      </c>
      <c r="T57" s="49">
        <v>0.46527777777777773</v>
      </c>
      <c r="U57" s="14">
        <v>0.48958333333333331</v>
      </c>
      <c r="V57" s="31"/>
      <c r="W57" s="15"/>
      <c r="X57" s="27"/>
      <c r="Y57" s="21"/>
      <c r="Z57" s="21"/>
      <c r="AA57" s="21"/>
      <c r="AB57" s="21"/>
      <c r="AC57" s="21"/>
      <c r="AD57" s="21"/>
      <c r="AE57" s="21"/>
      <c r="AF57" s="21"/>
      <c r="AG57" s="21"/>
      <c r="AH57" s="21"/>
      <c r="AI57" s="21"/>
    </row>
    <row r="58" spans="1:35" ht="14.1" customHeight="1" x14ac:dyDescent="0.25">
      <c r="A58" s="200" t="s">
        <v>39</v>
      </c>
      <c r="B58" s="201">
        <v>0.49305555555555558</v>
      </c>
      <c r="C58" s="53">
        <v>0.54861111111111105</v>
      </c>
      <c r="D58" s="31">
        <f>+MINUTE(C58-B58)+(60*HOUR(C58-B58))</f>
        <v>80</v>
      </c>
      <c r="E58" s="26">
        <f>+MINUTE(B58-C57)+(60*HOUR(B58-C57))</f>
        <v>5</v>
      </c>
      <c r="F58" s="30">
        <f>+D58+(E60/5)</f>
        <v>84</v>
      </c>
      <c r="G58" s="39"/>
      <c r="H58" s="39"/>
      <c r="I58" s="39"/>
      <c r="J58" s="39"/>
      <c r="K58" s="39">
        <f>+F58</f>
        <v>84</v>
      </c>
      <c r="L58" s="39"/>
      <c r="M58" s="39"/>
      <c r="N58" s="39"/>
      <c r="O58" s="39"/>
      <c r="P58" s="39"/>
      <c r="Q58" s="39"/>
      <c r="S58" s="200" t="s">
        <v>39</v>
      </c>
      <c r="T58" s="201">
        <v>0.49305555555555558</v>
      </c>
      <c r="U58" s="53">
        <v>0.54861111111111105</v>
      </c>
      <c r="V58" s="31">
        <f>+MINUTE(U58-T58)+(60*HOUR(U58-T58))</f>
        <v>80</v>
      </c>
      <c r="W58" s="26">
        <f>+MINUTE(T58-U57)+(60*HOUR(T58-U57))</f>
        <v>5</v>
      </c>
      <c r="X58" s="30">
        <f>+V58+(W60/5)</f>
        <v>84</v>
      </c>
      <c r="Y58" s="39"/>
      <c r="Z58" s="39"/>
      <c r="AA58" s="39"/>
      <c r="AB58" s="39"/>
      <c r="AC58" s="39"/>
      <c r="AD58" s="39"/>
      <c r="AE58" s="39"/>
      <c r="AF58" s="39"/>
      <c r="AG58" s="39"/>
      <c r="AH58" s="39">
        <f>+X58</f>
        <v>84</v>
      </c>
      <c r="AI58" s="39"/>
    </row>
    <row r="59" spans="1:35" ht="14.1" customHeight="1" x14ac:dyDescent="0.25">
      <c r="A59" s="200" t="s">
        <v>40</v>
      </c>
      <c r="B59" s="202">
        <v>0.55208333333333337</v>
      </c>
      <c r="C59" s="35">
        <v>0.60763888888888895</v>
      </c>
      <c r="D59" s="32">
        <f>+MINUTE(C59-B59)+(60*HOUR(C59-B59))</f>
        <v>80</v>
      </c>
      <c r="E59" s="32">
        <f>+MINUTE(B59-C58)+(60*HOUR(B59-C58))</f>
        <v>5</v>
      </c>
      <c r="F59" s="29">
        <f>+D59+(E60/5)</f>
        <v>84</v>
      </c>
      <c r="G59" s="40"/>
      <c r="H59" s="40"/>
      <c r="I59" s="40"/>
      <c r="J59" s="40"/>
      <c r="K59" s="40"/>
      <c r="L59" s="40">
        <f>+F59</f>
        <v>84</v>
      </c>
      <c r="M59" s="40"/>
      <c r="N59" s="40"/>
      <c r="O59" s="40"/>
      <c r="P59" s="40"/>
      <c r="Q59" s="40"/>
      <c r="S59" s="200" t="s">
        <v>40</v>
      </c>
      <c r="T59" s="202">
        <v>0.55208333333333337</v>
      </c>
      <c r="U59" s="35">
        <v>0.60763888888888895</v>
      </c>
      <c r="V59" s="32">
        <f>+MINUTE(U59-T59)+(60*HOUR(U59-T59))</f>
        <v>80</v>
      </c>
      <c r="W59" s="32">
        <f>+MINUTE(T59-U58)+(60*HOUR(T59-U58))</f>
        <v>5</v>
      </c>
      <c r="X59" s="29">
        <f>+V59+(W60/5)</f>
        <v>84</v>
      </c>
      <c r="Y59" s="40"/>
      <c r="Z59" s="40"/>
      <c r="AA59" s="40"/>
      <c r="AB59" s="40"/>
      <c r="AC59" s="40"/>
      <c r="AD59" s="40"/>
      <c r="AE59" s="40"/>
      <c r="AF59" s="40"/>
      <c r="AG59" s="40"/>
      <c r="AH59" s="40"/>
      <c r="AI59" s="40">
        <f>+X59</f>
        <v>84</v>
      </c>
    </row>
    <row r="60" spans="1:35" ht="14.1" customHeight="1" x14ac:dyDescent="0.25">
      <c r="A60" s="5"/>
      <c r="B60" s="203"/>
      <c r="C60" s="33" t="s">
        <v>17</v>
      </c>
      <c r="D60" s="34">
        <f>SUM(D54:D59)</f>
        <v>345</v>
      </c>
      <c r="E60" s="34">
        <f>SUM(E54:E59)</f>
        <v>20</v>
      </c>
      <c r="F60" s="36">
        <f>SUM(F54:F59)</f>
        <v>365</v>
      </c>
      <c r="G60" s="258">
        <f>+MINUTE(C59-B54)+(60*HOUR(C59-B54))-MINUTE(C57-B57)+(60*HOUR(C57-B57))-F60</f>
        <v>0</v>
      </c>
      <c r="H60" s="261" t="s">
        <v>15</v>
      </c>
      <c r="I60" s="261"/>
      <c r="J60" s="259"/>
      <c r="K60" s="259"/>
      <c r="L60" s="259"/>
      <c r="M60" s="259"/>
      <c r="N60" s="259"/>
      <c r="O60" s="259"/>
      <c r="P60" s="261" t="s">
        <v>15</v>
      </c>
      <c r="Q60" s="262">
        <f>SUM(G54:Q59)-F60</f>
        <v>0</v>
      </c>
      <c r="S60" s="5"/>
      <c r="T60" s="203"/>
      <c r="U60" s="33" t="s">
        <v>17</v>
      </c>
      <c r="V60" s="34">
        <f>SUM(V54:V59)</f>
        <v>345</v>
      </c>
      <c r="W60" s="34">
        <f>SUM(W54:W59)</f>
        <v>20</v>
      </c>
      <c r="X60" s="36">
        <f>SUM(X54:X59)</f>
        <v>365</v>
      </c>
      <c r="Y60" s="258">
        <f>+MINUTE(U59-T54)+(60*HOUR(U59-T54))-MINUTE(U57-T57)+(60*HOUR(U57-T57))-X60</f>
        <v>0</v>
      </c>
      <c r="Z60" s="261" t="s">
        <v>15</v>
      </c>
      <c r="AA60" s="261"/>
      <c r="AB60" s="259"/>
      <c r="AC60" s="259"/>
      <c r="AD60" s="259"/>
      <c r="AE60" s="259"/>
      <c r="AF60" s="259"/>
      <c r="AG60" s="259"/>
      <c r="AH60" s="261" t="s">
        <v>15</v>
      </c>
      <c r="AI60" s="262">
        <f>SUM(Y54:AI59)-X60</f>
        <v>0</v>
      </c>
    </row>
    <row r="61" spans="1:35" ht="14.1" customHeight="1" x14ac:dyDescent="0.25">
      <c r="E61" s="18">
        <f>E60/D60</f>
        <v>5.7971014492753624E-2</v>
      </c>
      <c r="F61" s="19" t="s">
        <v>7</v>
      </c>
      <c r="G61" s="19"/>
      <c r="H61" s="19"/>
      <c r="T61" s="3"/>
      <c r="W61" s="18">
        <f>W60/V60</f>
        <v>5.7971014492753624E-2</v>
      </c>
      <c r="X61" s="19" t="s">
        <v>7</v>
      </c>
      <c r="Y61" s="19"/>
      <c r="Z61" s="19"/>
    </row>
    <row r="62" spans="1:35" ht="14.1" customHeight="1" x14ac:dyDescent="0.25">
      <c r="E62" s="18"/>
      <c r="F62" s="19"/>
      <c r="G62" s="19"/>
      <c r="H62" s="19"/>
      <c r="S62" s="20"/>
      <c r="T62" s="20"/>
      <c r="U62" s="20"/>
      <c r="V62" s="20"/>
      <c r="W62" s="20"/>
      <c r="X62" s="20"/>
      <c r="Y62" s="20"/>
      <c r="Z62" s="20"/>
      <c r="AA62" s="20"/>
      <c r="AB62" s="20"/>
      <c r="AC62" s="20"/>
      <c r="AD62" s="20"/>
      <c r="AE62" s="20"/>
      <c r="AF62" s="20"/>
    </row>
    <row r="63" spans="1:35" ht="13.5" customHeight="1" x14ac:dyDescent="0.25">
      <c r="A63" s="6"/>
      <c r="F63" s="3"/>
      <c r="G63" s="44">
        <v>0</v>
      </c>
      <c r="H63" s="12">
        <v>1</v>
      </c>
      <c r="I63" s="12">
        <v>2</v>
      </c>
      <c r="J63" s="12">
        <v>3</v>
      </c>
      <c r="K63" s="12">
        <v>4</v>
      </c>
      <c r="L63" s="12">
        <v>5</v>
      </c>
      <c r="M63" s="12">
        <v>6</v>
      </c>
      <c r="N63" s="12">
        <v>7</v>
      </c>
      <c r="O63" s="12">
        <v>8</v>
      </c>
      <c r="P63" s="12">
        <v>9</v>
      </c>
      <c r="Q63" s="12">
        <v>10</v>
      </c>
      <c r="S63" s="20"/>
      <c r="T63" s="20"/>
      <c r="U63" s="20"/>
      <c r="V63" s="20"/>
      <c r="W63" s="20"/>
      <c r="X63" s="20"/>
      <c r="Y63" s="20"/>
      <c r="Z63" s="20"/>
      <c r="AA63" s="20"/>
      <c r="AB63" s="20"/>
      <c r="AC63" s="20"/>
      <c r="AD63" s="20"/>
      <c r="AE63" s="20"/>
      <c r="AF63" s="20"/>
    </row>
    <row r="64" spans="1:35" ht="15.95" customHeight="1" x14ac:dyDescent="0.25">
      <c r="C64" s="43" t="s">
        <v>18</v>
      </c>
      <c r="D64" s="285" t="s">
        <v>11</v>
      </c>
      <c r="E64" s="286"/>
      <c r="F64" s="287"/>
      <c r="G64" s="41">
        <f>SUM(G53:G59)+SUM(G41:G47)+SUM(G29:G35)+SUM(G17:G23)+SUM(G5:G11)+SUM(Y53:Y59)+SUM(Y41:Y47)+SUM(Y29:Y35)+SUM(Y17:Y23)+SUM(Y5:Y11)</f>
        <v>500</v>
      </c>
      <c r="H64" s="41">
        <f t="shared" ref="H64:Q64" si="0">SUM(H53:H59)+SUM(H41:H47)+SUM(H29:H35)+SUM(H17:H23)+SUM(H5:H11)+SUM(Z53:Z59)+SUM(Z41:Z47)+SUM(Z29:Z35)+SUM(Z17:Z23)+SUM(Z5:Z11)</f>
        <v>420</v>
      </c>
      <c r="I64" s="41">
        <f t="shared" si="0"/>
        <v>145</v>
      </c>
      <c r="J64" s="41">
        <f t="shared" si="0"/>
        <v>420</v>
      </c>
      <c r="K64" s="41">
        <f t="shared" si="0"/>
        <v>420</v>
      </c>
      <c r="L64" s="41">
        <f t="shared" si="0"/>
        <v>420</v>
      </c>
      <c r="M64" s="41">
        <f t="shared" si="0"/>
        <v>420</v>
      </c>
      <c r="N64" s="41">
        <f t="shared" si="0"/>
        <v>145</v>
      </c>
      <c r="O64" s="41">
        <f t="shared" si="0"/>
        <v>420</v>
      </c>
      <c r="P64" s="41">
        <f t="shared" si="0"/>
        <v>420</v>
      </c>
      <c r="Q64" s="41">
        <f t="shared" si="0"/>
        <v>420</v>
      </c>
      <c r="S64" s="20"/>
      <c r="T64" s="20"/>
      <c r="U64" s="20"/>
      <c r="V64" s="20"/>
      <c r="W64" s="20"/>
      <c r="X64" s="20"/>
      <c r="Y64" s="20"/>
      <c r="Z64" s="20"/>
      <c r="AA64" s="20"/>
      <c r="AB64" s="20"/>
      <c r="AC64" s="20"/>
      <c r="AD64" s="20"/>
      <c r="AE64" s="20"/>
      <c r="AF64" s="20"/>
    </row>
    <row r="65" spans="4:32" ht="15.95" customHeight="1" x14ac:dyDescent="0.25">
      <c r="D65" s="288" t="s">
        <v>12</v>
      </c>
      <c r="E65" s="289"/>
      <c r="F65" s="290"/>
      <c r="G65" s="240">
        <f t="shared" ref="G65:Q65" si="1">1665*2</f>
        <v>3330</v>
      </c>
      <c r="H65" s="240">
        <f t="shared" si="1"/>
        <v>3330</v>
      </c>
      <c r="I65" s="240">
        <f t="shared" si="1"/>
        <v>3330</v>
      </c>
      <c r="J65" s="240">
        <f t="shared" si="1"/>
        <v>3330</v>
      </c>
      <c r="K65" s="240">
        <f t="shared" si="1"/>
        <v>3330</v>
      </c>
      <c r="L65" s="240">
        <f t="shared" si="1"/>
        <v>3330</v>
      </c>
      <c r="M65" s="240">
        <f t="shared" si="1"/>
        <v>3330</v>
      </c>
      <c r="N65" s="240">
        <f t="shared" si="1"/>
        <v>3330</v>
      </c>
      <c r="O65" s="240">
        <f t="shared" si="1"/>
        <v>3330</v>
      </c>
      <c r="P65" s="240">
        <f t="shared" si="1"/>
        <v>3330</v>
      </c>
      <c r="Q65" s="240">
        <f t="shared" si="1"/>
        <v>3330</v>
      </c>
      <c r="R65" s="42"/>
      <c r="S65" s="47"/>
      <c r="T65" s="20"/>
      <c r="U65" s="20"/>
      <c r="V65" s="20"/>
      <c r="W65" s="20"/>
      <c r="X65" s="20"/>
      <c r="Y65" s="20"/>
      <c r="Z65" s="20"/>
      <c r="AA65" s="20"/>
      <c r="AB65" s="20"/>
      <c r="AC65" s="20"/>
      <c r="AD65" s="20"/>
      <c r="AE65" s="20"/>
      <c r="AF65" s="20"/>
    </row>
    <row r="66" spans="4:32" ht="16.5" customHeight="1" x14ac:dyDescent="0.25">
      <c r="D66" s="291" t="s">
        <v>13</v>
      </c>
      <c r="E66" s="291"/>
      <c r="F66" s="291"/>
      <c r="G66" s="178">
        <f>+ROUND((G64/G65),2)</f>
        <v>0.15</v>
      </c>
      <c r="H66" s="178">
        <f t="shared" ref="H66:Q66" si="2">+ROUND((H64/H65),2)</f>
        <v>0.13</v>
      </c>
      <c r="I66" s="178">
        <f t="shared" si="2"/>
        <v>0.04</v>
      </c>
      <c r="J66" s="178">
        <f t="shared" si="2"/>
        <v>0.13</v>
      </c>
      <c r="K66" s="178">
        <f t="shared" si="2"/>
        <v>0.13</v>
      </c>
      <c r="L66" s="178">
        <f t="shared" si="2"/>
        <v>0.13</v>
      </c>
      <c r="M66" s="178">
        <f t="shared" si="2"/>
        <v>0.13</v>
      </c>
      <c r="N66" s="178">
        <f t="shared" si="2"/>
        <v>0.04</v>
      </c>
      <c r="O66" s="178">
        <f t="shared" si="2"/>
        <v>0.13</v>
      </c>
      <c r="P66" s="178">
        <f t="shared" si="2"/>
        <v>0.13</v>
      </c>
      <c r="Q66" s="178">
        <f t="shared" si="2"/>
        <v>0.13</v>
      </c>
      <c r="S66" s="20"/>
      <c r="T66" s="20"/>
      <c r="U66" s="20"/>
      <c r="V66" s="20"/>
      <c r="W66" s="20"/>
      <c r="X66" s="20"/>
      <c r="Y66" s="20"/>
      <c r="Z66" s="20"/>
      <c r="AA66" s="20"/>
      <c r="AB66" s="20"/>
      <c r="AC66" s="20"/>
      <c r="AD66" s="20"/>
      <c r="AE66" s="20"/>
      <c r="AF66" s="20"/>
    </row>
    <row r="67" spans="4:32" x14ac:dyDescent="0.25">
      <c r="J67" s="2"/>
      <c r="K67" s="2"/>
      <c r="L67" s="2"/>
      <c r="M67" s="2"/>
      <c r="N67" s="2"/>
      <c r="O67" s="2"/>
      <c r="P67" s="2"/>
      <c r="Q67" s="2"/>
      <c r="S67" s="20"/>
      <c r="T67" s="20"/>
      <c r="U67" s="20"/>
      <c r="V67" s="20"/>
      <c r="W67" s="20"/>
      <c r="X67" s="20"/>
      <c r="Y67" s="20"/>
      <c r="Z67" s="20"/>
      <c r="AA67" s="20"/>
      <c r="AB67" s="20"/>
      <c r="AC67" s="20"/>
      <c r="AD67" s="20"/>
      <c r="AE67" s="20"/>
      <c r="AF67" s="20"/>
    </row>
    <row r="68" spans="4:32" x14ac:dyDescent="0.25">
      <c r="F68" s="204"/>
      <c r="G68" s="205"/>
      <c r="H68" s="205"/>
      <c r="I68" s="205"/>
      <c r="J68" s="205"/>
      <c r="K68" s="205"/>
      <c r="L68" s="205"/>
      <c r="M68" s="205"/>
      <c r="N68" s="205"/>
      <c r="O68" s="205"/>
      <c r="P68" s="206" t="s">
        <v>41</v>
      </c>
      <c r="Q68" s="207">
        <f>SUM(H66:Q66)</f>
        <v>1.1200000000000001</v>
      </c>
      <c r="S68" s="20"/>
      <c r="T68" s="20"/>
      <c r="U68" s="20"/>
      <c r="V68" s="20"/>
      <c r="W68" s="20"/>
      <c r="X68" s="20"/>
      <c r="Y68" s="20"/>
      <c r="Z68" s="20"/>
      <c r="AA68" s="20"/>
      <c r="AB68" s="20"/>
      <c r="AC68" s="20"/>
      <c r="AD68" s="20"/>
      <c r="AE68" s="20"/>
      <c r="AF68" s="20"/>
    </row>
    <row r="69" spans="4:32" x14ac:dyDescent="0.25">
      <c r="G69" s="207"/>
      <c r="H69" s="207"/>
      <c r="I69" s="207"/>
      <c r="J69" s="207"/>
      <c r="K69" s="207"/>
      <c r="L69" s="207"/>
      <c r="M69" s="207"/>
      <c r="N69" s="207"/>
      <c r="O69" s="207"/>
      <c r="P69" s="207"/>
      <c r="Q69" s="207"/>
      <c r="S69" s="20"/>
      <c r="T69" s="20"/>
      <c r="U69" s="20"/>
      <c r="V69" s="20"/>
      <c r="W69" s="20"/>
      <c r="X69" s="20"/>
      <c r="Y69" s="20"/>
      <c r="Z69" s="20"/>
      <c r="AA69" s="20"/>
      <c r="AB69" s="20"/>
      <c r="AC69" s="20"/>
      <c r="AD69" s="20"/>
      <c r="AE69" s="20"/>
      <c r="AF69" s="20"/>
    </row>
    <row r="70" spans="4:32" x14ac:dyDescent="0.25">
      <c r="F70" s="3"/>
      <c r="G70" s="3"/>
      <c r="H70" s="3"/>
      <c r="S70" s="20"/>
      <c r="T70" s="20"/>
      <c r="U70" s="20"/>
      <c r="V70" s="20"/>
      <c r="W70" s="20"/>
      <c r="X70" s="20"/>
      <c r="Y70" s="20"/>
      <c r="Z70" s="20"/>
      <c r="AA70" s="20"/>
      <c r="AB70" s="20"/>
      <c r="AC70" s="20"/>
      <c r="AD70" s="20"/>
      <c r="AE70" s="20"/>
      <c r="AF70" s="20"/>
    </row>
    <row r="71" spans="4:32" x14ac:dyDescent="0.25">
      <c r="F71" s="3"/>
      <c r="G71" s="3"/>
      <c r="H71" s="3"/>
      <c r="S71" s="20"/>
      <c r="T71" s="20"/>
      <c r="U71" s="20"/>
      <c r="V71" s="20"/>
      <c r="W71" s="20"/>
      <c r="X71" s="20"/>
      <c r="Y71" s="20"/>
      <c r="Z71" s="20"/>
      <c r="AA71" s="20"/>
      <c r="AB71" s="20"/>
      <c r="AC71" s="20"/>
      <c r="AD71" s="20"/>
      <c r="AE71" s="20"/>
      <c r="AF71" s="20"/>
    </row>
    <row r="72" spans="4:32" x14ac:dyDescent="0.25">
      <c r="F72" s="3"/>
      <c r="G72" s="3"/>
      <c r="H72" s="3"/>
      <c r="S72" s="20"/>
      <c r="T72" s="20"/>
      <c r="U72" s="20"/>
      <c r="V72" s="20"/>
      <c r="W72" s="20"/>
      <c r="X72" s="20"/>
      <c r="Y72" s="20"/>
      <c r="Z72" s="20"/>
      <c r="AA72" s="20"/>
      <c r="AB72" s="20"/>
      <c r="AC72" s="20"/>
      <c r="AD72" s="20"/>
      <c r="AE72" s="20"/>
      <c r="AF72" s="20"/>
    </row>
    <row r="73" spans="4:32" x14ac:dyDescent="0.25">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row>
    <row r="74" spans="4:32" x14ac:dyDescent="0.25">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row>
    <row r="75" spans="4:32" x14ac:dyDescent="0.25">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row>
    <row r="76" spans="4:32" x14ac:dyDescent="0.25">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row>
    <row r="77" spans="4:32" x14ac:dyDescent="0.25">
      <c r="F77" s="3"/>
      <c r="G77" s="3"/>
      <c r="H77" s="3"/>
      <c r="S77" s="20"/>
      <c r="T77" s="20"/>
      <c r="U77" s="20"/>
      <c r="V77" s="20"/>
      <c r="W77" s="20"/>
      <c r="X77" s="20"/>
      <c r="Y77" s="20"/>
      <c r="Z77" s="20"/>
      <c r="AA77" s="20"/>
      <c r="AB77" s="20"/>
      <c r="AC77" s="20"/>
      <c r="AD77" s="20"/>
      <c r="AE77" s="20"/>
      <c r="AF77" s="20"/>
    </row>
    <row r="78" spans="4:32" x14ac:dyDescent="0.25">
      <c r="F78" s="3"/>
      <c r="G78" s="3"/>
      <c r="H78" s="3"/>
      <c r="S78" s="20"/>
      <c r="T78" s="20"/>
      <c r="U78" s="20"/>
      <c r="V78" s="20"/>
      <c r="W78" s="20"/>
      <c r="X78" s="20"/>
      <c r="Y78" s="20"/>
      <c r="Z78" s="20"/>
      <c r="AA78" s="20"/>
      <c r="AB78" s="20"/>
      <c r="AC78" s="20"/>
      <c r="AD78" s="20"/>
      <c r="AE78" s="20"/>
      <c r="AF78" s="20"/>
    </row>
    <row r="79" spans="4:32" x14ac:dyDescent="0.25">
      <c r="F79" s="3"/>
      <c r="G79" s="3"/>
      <c r="H79" s="3"/>
      <c r="S79" s="20"/>
      <c r="T79" s="20"/>
      <c r="U79" s="20"/>
      <c r="V79" s="20"/>
      <c r="W79" s="20"/>
      <c r="X79" s="20"/>
      <c r="Y79" s="20"/>
      <c r="Z79" s="20"/>
      <c r="AA79" s="20"/>
      <c r="AB79" s="20"/>
      <c r="AC79" s="20"/>
      <c r="AD79" s="20"/>
      <c r="AE79" s="20"/>
      <c r="AF79" s="20"/>
    </row>
    <row r="80" spans="4:32" x14ac:dyDescent="0.25">
      <c r="F80" s="3"/>
      <c r="G80" s="3"/>
      <c r="H80" s="3"/>
      <c r="S80" s="20"/>
      <c r="T80" s="20"/>
      <c r="U80" s="20"/>
      <c r="V80" s="20"/>
      <c r="W80" s="20"/>
      <c r="X80" s="20"/>
      <c r="Y80" s="20"/>
      <c r="Z80" s="20"/>
      <c r="AA80" s="20"/>
      <c r="AB80" s="20"/>
      <c r="AC80" s="20"/>
      <c r="AD80" s="20"/>
      <c r="AE80" s="20"/>
      <c r="AF80" s="20"/>
    </row>
    <row r="81" spans="6:32" x14ac:dyDescent="0.25">
      <c r="F81" s="3"/>
      <c r="G81" s="3"/>
      <c r="H81" s="3"/>
      <c r="S81" s="20"/>
      <c r="T81" s="20"/>
      <c r="U81" s="20"/>
      <c r="V81" s="20"/>
      <c r="W81" s="20"/>
      <c r="X81" s="20"/>
      <c r="Y81" s="20"/>
      <c r="Z81" s="20"/>
      <c r="AA81" s="20"/>
      <c r="AB81" s="20"/>
      <c r="AC81" s="20"/>
      <c r="AD81" s="20"/>
      <c r="AE81" s="20"/>
      <c r="AF81" s="20"/>
    </row>
    <row r="82" spans="6:32" x14ac:dyDescent="0.25">
      <c r="F82" s="3"/>
      <c r="G82" s="3"/>
      <c r="H82" s="3"/>
      <c r="S82" s="20"/>
      <c r="T82" s="20"/>
      <c r="U82" s="20"/>
      <c r="V82" s="20"/>
      <c r="W82" s="20"/>
      <c r="X82" s="20"/>
      <c r="Y82" s="20"/>
      <c r="Z82" s="20"/>
      <c r="AA82" s="20"/>
      <c r="AB82" s="20"/>
      <c r="AC82" s="20"/>
      <c r="AD82" s="20"/>
      <c r="AE82" s="20"/>
      <c r="AF82" s="20"/>
    </row>
    <row r="83" spans="6:32" x14ac:dyDescent="0.25">
      <c r="F83" s="3"/>
      <c r="G83" s="3"/>
      <c r="H83" s="3"/>
      <c r="S83" s="20"/>
      <c r="T83" s="20"/>
      <c r="U83" s="20"/>
      <c r="V83" s="20"/>
      <c r="W83" s="20"/>
      <c r="X83" s="20"/>
      <c r="Y83" s="20"/>
      <c r="Z83" s="20"/>
      <c r="AA83" s="20"/>
      <c r="AB83" s="20"/>
      <c r="AC83" s="20"/>
      <c r="AD83" s="20"/>
      <c r="AE83" s="20"/>
      <c r="AF83" s="20"/>
    </row>
    <row r="84" spans="6:32" x14ac:dyDescent="0.25">
      <c r="S84" s="20"/>
      <c r="T84" s="20"/>
      <c r="U84" s="20"/>
      <c r="V84" s="20"/>
      <c r="W84" s="20"/>
      <c r="X84" s="20"/>
      <c r="Y84" s="20"/>
      <c r="Z84" s="20"/>
      <c r="AA84" s="20"/>
      <c r="AB84" s="20"/>
      <c r="AC84" s="20"/>
      <c r="AD84" s="20"/>
      <c r="AE84" s="20"/>
      <c r="AF84" s="20"/>
    </row>
    <row r="85" spans="6:32" x14ac:dyDescent="0.25">
      <c r="S85" s="20"/>
      <c r="T85" s="20"/>
      <c r="U85" s="20"/>
      <c r="V85" s="20"/>
      <c r="W85" s="20"/>
      <c r="X85" s="20"/>
      <c r="Y85" s="20"/>
      <c r="Z85" s="20"/>
      <c r="AA85" s="20"/>
      <c r="AB85" s="20"/>
      <c r="AC85" s="20"/>
      <c r="AD85" s="20"/>
      <c r="AE85" s="20"/>
      <c r="AF85" s="20"/>
    </row>
    <row r="86" spans="6:32" x14ac:dyDescent="0.25">
      <c r="S86" s="20"/>
      <c r="T86" s="20"/>
      <c r="U86" s="20"/>
      <c r="V86" s="20"/>
      <c r="W86" s="20"/>
      <c r="X86" s="20"/>
      <c r="Y86" s="20"/>
      <c r="Z86" s="20"/>
      <c r="AA86" s="20"/>
      <c r="AB86" s="20"/>
      <c r="AC86" s="20"/>
      <c r="AD86" s="20"/>
      <c r="AE86" s="20"/>
      <c r="AF86" s="20"/>
    </row>
    <row r="87" spans="6:32" x14ac:dyDescent="0.25">
      <c r="S87" s="20"/>
      <c r="T87" s="20"/>
      <c r="U87" s="20"/>
      <c r="V87" s="20"/>
      <c r="W87" s="20"/>
      <c r="X87" s="20"/>
      <c r="Y87" s="20"/>
      <c r="Z87" s="20"/>
      <c r="AA87" s="20"/>
      <c r="AB87" s="20"/>
      <c r="AC87" s="20"/>
      <c r="AD87" s="20"/>
      <c r="AE87" s="20"/>
      <c r="AF87" s="20"/>
    </row>
    <row r="88" spans="6:32" x14ac:dyDescent="0.25">
      <c r="S88" s="20"/>
      <c r="T88" s="20"/>
      <c r="U88" s="20"/>
      <c r="V88" s="20"/>
      <c r="W88" s="20"/>
      <c r="X88" s="20"/>
      <c r="Y88" s="20"/>
      <c r="Z88" s="20"/>
      <c r="AA88" s="20"/>
      <c r="AB88" s="20"/>
      <c r="AC88" s="20"/>
      <c r="AD88" s="20"/>
      <c r="AE88" s="20"/>
      <c r="AF88" s="20"/>
    </row>
  </sheetData>
  <mergeCells count="13">
    <mergeCell ref="Y39:AI39"/>
    <mergeCell ref="Y51:AI51"/>
    <mergeCell ref="D66:F66"/>
    <mergeCell ref="G39:Q39"/>
    <mergeCell ref="G51:Q51"/>
    <mergeCell ref="D64:F64"/>
    <mergeCell ref="D65:F65"/>
    <mergeCell ref="G3:Q3"/>
    <mergeCell ref="G15:Q15"/>
    <mergeCell ref="G27:Q27"/>
    <mergeCell ref="Y3:AI3"/>
    <mergeCell ref="Y15:AI15"/>
    <mergeCell ref="Y27:AI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Z80"/>
  <sheetViews>
    <sheetView workbookViewId="0">
      <selection activeCell="B1" sqref="B1"/>
    </sheetView>
  </sheetViews>
  <sheetFormatPr defaultColWidth="9.140625" defaultRowHeight="15" x14ac:dyDescent="0.25"/>
  <cols>
    <col min="1" max="3" width="8.7109375" style="3" customWidth="1"/>
    <col min="4" max="4" width="8.5703125" style="3" bestFit="1" customWidth="1"/>
    <col min="5" max="5" width="8" style="3" customWidth="1"/>
    <col min="6" max="7" width="8.7109375" style="4" customWidth="1"/>
    <col min="8" max="10" width="8" style="4" customWidth="1"/>
    <col min="11" max="12" width="8" style="3" customWidth="1"/>
    <col min="13" max="13" width="1.85546875" style="3" customWidth="1"/>
    <col min="14" max="14" width="10.7109375" style="3" customWidth="1"/>
    <col min="15" max="16384" width="9.140625" style="3"/>
  </cols>
  <sheetData>
    <row r="1" spans="1:26" ht="30" customHeight="1" thickBot="1" x14ac:dyDescent="0.35">
      <c r="B1" s="24" t="s">
        <v>19</v>
      </c>
      <c r="C1" s="22"/>
      <c r="D1" s="22"/>
      <c r="E1" s="22"/>
      <c r="F1" s="23"/>
      <c r="G1" s="23"/>
      <c r="H1" s="23"/>
      <c r="I1" s="23"/>
      <c r="J1" s="23"/>
      <c r="K1" s="56"/>
      <c r="L1" s="56"/>
      <c r="N1" s="70"/>
      <c r="O1" s="70"/>
      <c r="P1" s="70"/>
      <c r="Q1" s="70"/>
      <c r="R1" s="70"/>
    </row>
    <row r="2" spans="1:26" ht="15" customHeight="1" x14ac:dyDescent="0.25">
      <c r="A2" s="8"/>
    </row>
    <row r="3" spans="1:26" x14ac:dyDescent="0.25">
      <c r="A3" s="8" t="s">
        <v>0</v>
      </c>
      <c r="B3" s="9"/>
      <c r="C3" s="9"/>
      <c r="D3" s="28"/>
      <c r="E3" s="9"/>
      <c r="F3" s="10"/>
      <c r="G3" s="292" t="s">
        <v>1</v>
      </c>
      <c r="H3" s="293"/>
      <c r="I3" s="293"/>
      <c r="J3" s="293"/>
      <c r="K3" s="293"/>
      <c r="L3" s="294"/>
    </row>
    <row r="4" spans="1:26" ht="30" customHeight="1" x14ac:dyDescent="0.25">
      <c r="A4" s="9"/>
      <c r="B4" s="65" t="s">
        <v>2</v>
      </c>
      <c r="C4" s="68" t="s">
        <v>3</v>
      </c>
      <c r="D4" s="11" t="s">
        <v>16</v>
      </c>
      <c r="E4" s="65" t="s">
        <v>4</v>
      </c>
      <c r="F4" s="11" t="s">
        <v>5</v>
      </c>
      <c r="G4" s="11">
        <v>0</v>
      </c>
      <c r="H4" s="44">
        <v>1</v>
      </c>
      <c r="I4" s="44" t="s">
        <v>22</v>
      </c>
      <c r="J4" s="44">
        <v>2</v>
      </c>
      <c r="K4" s="12">
        <v>3</v>
      </c>
      <c r="L4" s="12">
        <v>4</v>
      </c>
      <c r="N4" s="20"/>
      <c r="O4" s="20"/>
      <c r="P4" s="20"/>
      <c r="Q4" s="20"/>
      <c r="R4" s="20"/>
      <c r="S4" s="20"/>
      <c r="T4" s="20"/>
      <c r="U4" s="20"/>
      <c r="V4" s="20"/>
      <c r="W4" s="20"/>
      <c r="X4" s="20"/>
      <c r="Y4" s="20"/>
      <c r="Z4" s="20"/>
    </row>
    <row r="5" spans="1:26" ht="15" customHeight="1" x14ac:dyDescent="0.25">
      <c r="A5" s="25">
        <v>0</v>
      </c>
      <c r="B5" s="85">
        <v>0.30902777777777779</v>
      </c>
      <c r="C5" s="86">
        <v>0.36805555555555558</v>
      </c>
      <c r="D5" s="31">
        <f>+MINUTE(C5-B5)+(60*HOUR(C5-B5))</f>
        <v>85</v>
      </c>
      <c r="E5" s="181"/>
      <c r="F5" s="30">
        <f>+D5</f>
        <v>85</v>
      </c>
      <c r="G5" s="182">
        <f>+F5</f>
        <v>85</v>
      </c>
      <c r="H5" s="87"/>
      <c r="I5" s="87"/>
      <c r="J5" s="87"/>
      <c r="K5" s="88"/>
      <c r="L5" s="88"/>
      <c r="N5" s="20"/>
      <c r="O5" s="20"/>
      <c r="P5" s="20"/>
      <c r="Q5" s="20"/>
      <c r="R5" s="20"/>
      <c r="S5" s="20"/>
      <c r="T5" s="20"/>
      <c r="U5" s="20"/>
      <c r="V5" s="20"/>
      <c r="W5" s="20"/>
      <c r="X5" s="20"/>
      <c r="Y5" s="20"/>
      <c r="Z5" s="20"/>
    </row>
    <row r="6" spans="1:26" ht="14.1" customHeight="1" x14ac:dyDescent="0.25">
      <c r="A6" s="67">
        <v>1</v>
      </c>
      <c r="B6" s="48">
        <v>0.37152777777777773</v>
      </c>
      <c r="C6" s="17">
        <v>0.43402777777777773</v>
      </c>
      <c r="D6" s="31">
        <f>+MINUTE(C6-B6)+(60*HOUR(C6-B6))</f>
        <v>90</v>
      </c>
      <c r="E6" s="26">
        <f>+MINUTE(B7-C6)+(60*HOUR(B7-C6))</f>
        <v>10</v>
      </c>
      <c r="F6" s="30">
        <f>+D6+(E11/4)</f>
        <v>95</v>
      </c>
      <c r="G6" s="79"/>
      <c r="H6" s="37">
        <f>+F6</f>
        <v>95</v>
      </c>
      <c r="I6" s="37"/>
      <c r="J6" s="37"/>
      <c r="K6" s="37"/>
      <c r="L6" s="37"/>
      <c r="N6" s="20"/>
      <c r="O6" s="20"/>
      <c r="P6" s="20"/>
      <c r="Q6" s="20"/>
      <c r="R6" s="20"/>
      <c r="S6" s="80"/>
      <c r="T6" s="80"/>
    </row>
    <row r="7" spans="1:26" ht="15" customHeight="1" x14ac:dyDescent="0.25">
      <c r="A7" s="5">
        <v>2</v>
      </c>
      <c r="B7" s="48">
        <v>0.44097222222222227</v>
      </c>
      <c r="C7" s="17">
        <v>0.5</v>
      </c>
      <c r="D7" s="31">
        <f>+MINUTE(C7-B7)+(60*HOUR(C7-B7))</f>
        <v>85</v>
      </c>
      <c r="E7" s="26">
        <f>+MINUTE(B8-C7)+(60*HOUR(B8-C7))</f>
        <v>0</v>
      </c>
      <c r="F7" s="79">
        <f>+D7+(E11/4)</f>
        <v>90</v>
      </c>
      <c r="G7" s="30"/>
      <c r="H7" s="37"/>
      <c r="I7" s="37"/>
      <c r="J7" s="37">
        <f>+F7</f>
        <v>90</v>
      </c>
      <c r="K7" s="37"/>
      <c r="L7" s="37"/>
      <c r="N7" s="20"/>
      <c r="O7" s="20"/>
      <c r="P7" s="20"/>
      <c r="Q7" s="20"/>
      <c r="R7" s="20"/>
      <c r="S7" s="20"/>
    </row>
    <row r="8" spans="1:26" ht="15" customHeight="1" x14ac:dyDescent="0.25">
      <c r="A8" s="13" t="s">
        <v>6</v>
      </c>
      <c r="B8" s="49">
        <v>0.5</v>
      </c>
      <c r="C8" s="14">
        <v>0.52083333333333337</v>
      </c>
      <c r="D8" s="81"/>
      <c r="E8" s="82"/>
      <c r="F8" s="79"/>
      <c r="G8" s="30"/>
      <c r="H8" s="21"/>
      <c r="I8" s="21"/>
      <c r="J8" s="21"/>
      <c r="K8" s="21"/>
      <c r="L8" s="21"/>
      <c r="N8" s="20"/>
      <c r="O8" s="20"/>
      <c r="P8" s="20"/>
      <c r="Q8" s="20"/>
      <c r="R8" s="20"/>
      <c r="S8" s="20"/>
    </row>
    <row r="9" spans="1:26" s="16" customFormat="1" ht="15" customHeight="1" x14ac:dyDescent="0.25">
      <c r="A9" s="54">
        <v>3</v>
      </c>
      <c r="B9" s="48">
        <v>0.52430555555555558</v>
      </c>
      <c r="C9" s="17">
        <v>0.58680555555555558</v>
      </c>
      <c r="D9" s="31">
        <f>+MINUTE(C9-B9)+(60*HOUR(C9-B9))</f>
        <v>90</v>
      </c>
      <c r="E9" s="26">
        <f>+MINUTE(B9-C8)+(60*HOUR(B9-C8))</f>
        <v>5</v>
      </c>
      <c r="F9" s="79">
        <f>+D9+(E11/4)</f>
        <v>95</v>
      </c>
      <c r="G9" s="30"/>
      <c r="H9" s="21"/>
      <c r="I9" s="21"/>
      <c r="J9" s="21"/>
      <c r="K9" s="55">
        <f>+F9</f>
        <v>95</v>
      </c>
      <c r="L9" s="21"/>
      <c r="O9" s="20"/>
      <c r="P9" s="20"/>
      <c r="Q9" s="20"/>
      <c r="R9" s="20"/>
      <c r="S9" s="20"/>
    </row>
    <row r="10" spans="1:26" ht="15" customHeight="1" x14ac:dyDescent="0.25">
      <c r="A10" s="5">
        <v>4</v>
      </c>
      <c r="B10" s="51">
        <v>0.59027777777777779</v>
      </c>
      <c r="C10" s="183">
        <v>0.64930555555555558</v>
      </c>
      <c r="D10" s="66">
        <f>+MINUTE(C10-B10)+(60*HOUR(C10-B10))</f>
        <v>85</v>
      </c>
      <c r="E10" s="184">
        <f>+MINUTE(B10-C9)+(60*HOUR(B10-C9))</f>
        <v>5</v>
      </c>
      <c r="F10" s="83">
        <f>+D10+(E11/4)</f>
        <v>90</v>
      </c>
      <c r="G10" s="83"/>
      <c r="H10" s="40"/>
      <c r="I10" s="40"/>
      <c r="J10" s="40"/>
      <c r="K10" s="40"/>
      <c r="L10" s="40">
        <f>+F10</f>
        <v>90</v>
      </c>
      <c r="N10" s="20"/>
      <c r="O10" s="20"/>
      <c r="P10" s="20"/>
      <c r="Q10" s="20"/>
      <c r="R10" s="20"/>
      <c r="S10" s="20"/>
    </row>
    <row r="11" spans="1:26" ht="14.1" customHeight="1" x14ac:dyDescent="0.25">
      <c r="A11" s="5"/>
      <c r="B11" s="51"/>
      <c r="C11" s="33" t="s">
        <v>17</v>
      </c>
      <c r="D11" s="34">
        <f>SUM(D6:D10)</f>
        <v>350</v>
      </c>
      <c r="E11" s="34">
        <f>SUM(E6:E10)</f>
        <v>20</v>
      </c>
      <c r="F11" s="36">
        <f>SUM(F6:F10)</f>
        <v>370</v>
      </c>
      <c r="G11" s="258">
        <f>+MINUTE(C10-B6)+(60*HOUR(C10-B6))-MINUTE(C8-B8)+(60*HOUR(C8-B8))-F11</f>
        <v>0</v>
      </c>
      <c r="H11" s="261" t="s">
        <v>15</v>
      </c>
      <c r="I11" s="261"/>
      <c r="J11" s="42"/>
      <c r="K11" s="261" t="s">
        <v>15</v>
      </c>
      <c r="L11" s="262">
        <f>SUM(H6:L10)-F11</f>
        <v>0</v>
      </c>
      <c r="N11" s="20"/>
      <c r="O11" s="20"/>
      <c r="P11" s="20"/>
      <c r="Q11" s="20"/>
      <c r="R11" s="20"/>
      <c r="S11" s="20"/>
    </row>
    <row r="12" spans="1:26" ht="14.1" customHeight="1" x14ac:dyDescent="0.25">
      <c r="B12" s="25"/>
      <c r="C12" s="25"/>
      <c r="E12" s="18">
        <f>E11/D11</f>
        <v>5.7142857142857141E-2</v>
      </c>
      <c r="F12" s="19" t="s">
        <v>7</v>
      </c>
      <c r="G12" s="19"/>
      <c r="H12" s="19"/>
      <c r="I12" s="19"/>
      <c r="J12" s="19"/>
      <c r="N12" s="20"/>
      <c r="O12" s="20"/>
      <c r="P12" s="20"/>
      <c r="Q12" s="20"/>
      <c r="R12" s="20"/>
      <c r="S12" s="20"/>
    </row>
    <row r="13" spans="1:26" ht="14.1" customHeight="1" x14ac:dyDescent="0.25">
      <c r="B13" s="25"/>
      <c r="C13" s="25"/>
      <c r="N13" s="20"/>
      <c r="O13" s="20"/>
      <c r="P13" s="20"/>
      <c r="Q13" s="20"/>
      <c r="R13" s="20"/>
      <c r="S13" s="20"/>
    </row>
    <row r="14" spans="1:26" x14ac:dyDescent="0.25">
      <c r="A14" s="8" t="s">
        <v>8</v>
      </c>
      <c r="B14" s="9"/>
      <c r="C14" s="9"/>
      <c r="D14" s="28"/>
      <c r="E14" s="9"/>
      <c r="F14" s="10"/>
      <c r="G14" s="292" t="s">
        <v>1</v>
      </c>
      <c r="H14" s="293"/>
      <c r="I14" s="293"/>
      <c r="J14" s="293"/>
      <c r="K14" s="293"/>
      <c r="L14" s="294"/>
      <c r="N14" s="20"/>
      <c r="O14" s="20"/>
      <c r="P14" s="20"/>
      <c r="Q14" s="20"/>
      <c r="R14" s="20"/>
      <c r="S14" s="20"/>
    </row>
    <row r="15" spans="1:26" ht="30" x14ac:dyDescent="0.25">
      <c r="A15" s="9"/>
      <c r="B15" s="65" t="s">
        <v>2</v>
      </c>
      <c r="C15" s="68" t="s">
        <v>3</v>
      </c>
      <c r="D15" s="11" t="s">
        <v>16</v>
      </c>
      <c r="E15" s="65" t="s">
        <v>4</v>
      </c>
      <c r="F15" s="11" t="s">
        <v>5</v>
      </c>
      <c r="G15" s="11">
        <v>0</v>
      </c>
      <c r="H15" s="44">
        <v>1</v>
      </c>
      <c r="I15" s="44" t="s">
        <v>22</v>
      </c>
      <c r="J15" s="44">
        <v>2</v>
      </c>
      <c r="K15" s="12">
        <v>3</v>
      </c>
      <c r="L15" s="12">
        <v>4</v>
      </c>
      <c r="N15" s="20"/>
      <c r="O15" s="20"/>
      <c r="P15" s="20"/>
      <c r="Q15" s="20"/>
      <c r="R15" s="20"/>
      <c r="S15" s="20"/>
    </row>
    <row r="16" spans="1:26" x14ac:dyDescent="0.25">
      <c r="A16" s="25">
        <v>0</v>
      </c>
      <c r="B16" s="85">
        <v>0.30902777777777779</v>
      </c>
      <c r="C16" s="86">
        <v>0.36805555555555558</v>
      </c>
      <c r="D16" s="31">
        <f>+MINUTE(C16-B16)+(60*HOUR(C16-B16))</f>
        <v>85</v>
      </c>
      <c r="E16" s="181"/>
      <c r="F16" s="30">
        <f>+D16</f>
        <v>85</v>
      </c>
      <c r="G16" s="182">
        <f>+F16</f>
        <v>85</v>
      </c>
      <c r="H16" s="87"/>
      <c r="I16" s="87"/>
      <c r="J16" s="87"/>
      <c r="K16" s="88"/>
      <c r="L16" s="88"/>
      <c r="N16" s="20"/>
      <c r="O16" s="20"/>
      <c r="P16" s="20"/>
      <c r="Q16" s="20"/>
      <c r="R16" s="20"/>
      <c r="S16" s="20"/>
    </row>
    <row r="17" spans="1:19" x14ac:dyDescent="0.25">
      <c r="A17" s="67">
        <v>1</v>
      </c>
      <c r="B17" s="48">
        <v>0.37152777777777773</v>
      </c>
      <c r="C17" s="17">
        <v>0.43402777777777773</v>
      </c>
      <c r="D17" s="31">
        <f>+MINUTE(C17-B17)+(60*HOUR(C17-B17))</f>
        <v>90</v>
      </c>
      <c r="E17" s="26">
        <f>+MINUTE(B18-C17)+(60*HOUR(B18-C17))</f>
        <v>10</v>
      </c>
      <c r="F17" s="30">
        <f>+D17+(E22/4)</f>
        <v>95</v>
      </c>
      <c r="G17" s="79"/>
      <c r="H17" s="37">
        <f>+F17</f>
        <v>95</v>
      </c>
      <c r="I17" s="37"/>
      <c r="J17" s="37"/>
      <c r="K17" s="37"/>
      <c r="L17" s="37"/>
      <c r="N17" s="20"/>
      <c r="O17" s="20"/>
      <c r="P17" s="20"/>
      <c r="Q17" s="20"/>
      <c r="R17" s="20"/>
      <c r="S17" s="20"/>
    </row>
    <row r="18" spans="1:19" ht="14.1" customHeight="1" x14ac:dyDescent="0.25">
      <c r="A18" s="5">
        <v>2</v>
      </c>
      <c r="B18" s="48">
        <v>0.44097222222222227</v>
      </c>
      <c r="C18" s="17">
        <v>0.5</v>
      </c>
      <c r="D18" s="31">
        <f>+MINUTE(C18-B18)+(60*HOUR(C18-B18))</f>
        <v>85</v>
      </c>
      <c r="E18" s="26">
        <f>+MINUTE(B19-C18)+(60*HOUR(B19-C18))</f>
        <v>0</v>
      </c>
      <c r="F18" s="79">
        <f>+D18+(E22/4)</f>
        <v>90</v>
      </c>
      <c r="G18" s="30"/>
      <c r="H18" s="37"/>
      <c r="I18" s="37"/>
      <c r="J18" s="37">
        <f>+F18</f>
        <v>90</v>
      </c>
      <c r="K18" s="37"/>
      <c r="L18" s="37"/>
    </row>
    <row r="19" spans="1:19" ht="14.1" customHeight="1" x14ac:dyDescent="0.25">
      <c r="A19" s="13" t="s">
        <v>6</v>
      </c>
      <c r="B19" s="49">
        <v>0.5</v>
      </c>
      <c r="C19" s="14">
        <v>0.52083333333333337</v>
      </c>
      <c r="D19" s="81"/>
      <c r="E19" s="82"/>
      <c r="F19" s="79"/>
      <c r="G19" s="30"/>
      <c r="H19" s="21"/>
      <c r="I19" s="21"/>
      <c r="J19" s="21"/>
      <c r="K19" s="21"/>
      <c r="L19" s="21"/>
    </row>
    <row r="20" spans="1:19" ht="14.1" customHeight="1" x14ac:dyDescent="0.25">
      <c r="A20" s="54">
        <v>3</v>
      </c>
      <c r="B20" s="48">
        <v>0.52430555555555558</v>
      </c>
      <c r="C20" s="17">
        <v>0.58680555555555558</v>
      </c>
      <c r="D20" s="31">
        <f>+MINUTE(C20-B20)+(60*HOUR(C20-B20))</f>
        <v>90</v>
      </c>
      <c r="E20" s="26">
        <f>+MINUTE(B20-C19)+(60*HOUR(B20-C19))</f>
        <v>5</v>
      </c>
      <c r="F20" s="79">
        <f>+D20+(E22/4)</f>
        <v>95</v>
      </c>
      <c r="G20" s="30"/>
      <c r="H20" s="21"/>
      <c r="I20" s="21"/>
      <c r="J20" s="21"/>
      <c r="K20" s="55">
        <f>+F20</f>
        <v>95</v>
      </c>
      <c r="L20" s="21"/>
    </row>
    <row r="21" spans="1:19" ht="14.1" customHeight="1" x14ac:dyDescent="0.25">
      <c r="A21" s="5">
        <v>4</v>
      </c>
      <c r="B21" s="51">
        <v>0.59027777777777779</v>
      </c>
      <c r="C21" s="183">
        <v>0.64930555555555558</v>
      </c>
      <c r="D21" s="66">
        <f>+MINUTE(C21-B21)+(60*HOUR(C21-B21))</f>
        <v>85</v>
      </c>
      <c r="E21" s="184">
        <f>+MINUTE(B21-C20)+(60*HOUR(B21-C20))</f>
        <v>5</v>
      </c>
      <c r="F21" s="83">
        <f>+D21+(E22/4)</f>
        <v>90</v>
      </c>
      <c r="G21" s="83"/>
      <c r="H21" s="40"/>
      <c r="I21" s="40"/>
      <c r="J21" s="40"/>
      <c r="K21" s="40"/>
      <c r="L21" s="40">
        <f>+F21</f>
        <v>90</v>
      </c>
      <c r="M21" s="42"/>
    </row>
    <row r="22" spans="1:19" ht="14.1" customHeight="1" x14ac:dyDescent="0.25">
      <c r="A22" s="5"/>
      <c r="B22" s="51"/>
      <c r="C22" s="33" t="s">
        <v>17</v>
      </c>
      <c r="D22" s="34">
        <f>SUM(D17:D21)</f>
        <v>350</v>
      </c>
      <c r="E22" s="34">
        <f>SUM(E17:E21)</f>
        <v>20</v>
      </c>
      <c r="F22" s="36">
        <f>SUM(F17:F21)</f>
        <v>370</v>
      </c>
      <c r="G22" s="258">
        <f>+MINUTE(C21-B17)+(60*HOUR(C21-B17))-MINUTE(C19-B19)+(60*HOUR(C19-B19))-F22</f>
        <v>0</v>
      </c>
      <c r="H22" s="261" t="s">
        <v>15</v>
      </c>
      <c r="I22" s="261"/>
      <c r="J22" s="42"/>
      <c r="K22" s="261" t="s">
        <v>15</v>
      </c>
      <c r="L22" s="262">
        <f>SUM(H17:L21)-F22</f>
        <v>0</v>
      </c>
    </row>
    <row r="23" spans="1:19" ht="14.1" customHeight="1" x14ac:dyDescent="0.25">
      <c r="B23" s="25"/>
      <c r="C23" s="25"/>
      <c r="E23" s="18">
        <f>E22/D22</f>
        <v>5.7142857142857141E-2</v>
      </c>
      <c r="F23" s="19" t="s">
        <v>7</v>
      </c>
      <c r="G23" s="19"/>
      <c r="H23" s="19"/>
      <c r="I23" s="19"/>
      <c r="J23" s="19"/>
    </row>
    <row r="24" spans="1:19" x14ac:dyDescent="0.25">
      <c r="B24" s="25"/>
      <c r="C24" s="25"/>
      <c r="F24" s="3"/>
      <c r="G24" s="3"/>
      <c r="H24" s="3"/>
      <c r="I24" s="3"/>
      <c r="J24" s="3"/>
    </row>
    <row r="25" spans="1:19" x14ac:dyDescent="0.25">
      <c r="A25" s="8" t="s">
        <v>9</v>
      </c>
      <c r="B25" s="9"/>
      <c r="C25" s="9"/>
      <c r="D25" s="28"/>
      <c r="E25" s="9"/>
      <c r="F25" s="10"/>
      <c r="G25" s="292" t="s">
        <v>1</v>
      </c>
      <c r="H25" s="293"/>
      <c r="I25" s="293"/>
      <c r="J25" s="293"/>
      <c r="K25" s="293"/>
      <c r="L25" s="294"/>
    </row>
    <row r="26" spans="1:19" ht="30" x14ac:dyDescent="0.25">
      <c r="A26" s="9"/>
      <c r="B26" s="65" t="s">
        <v>2</v>
      </c>
      <c r="C26" s="68" t="s">
        <v>3</v>
      </c>
      <c r="D26" s="11" t="s">
        <v>16</v>
      </c>
      <c r="E26" s="65" t="s">
        <v>4</v>
      </c>
      <c r="F26" s="11" t="s">
        <v>5</v>
      </c>
      <c r="G26" s="11">
        <v>0</v>
      </c>
      <c r="H26" s="44">
        <v>1</v>
      </c>
      <c r="I26" s="44" t="s">
        <v>22</v>
      </c>
      <c r="J26" s="44">
        <v>2</v>
      </c>
      <c r="K26" s="12">
        <v>3</v>
      </c>
      <c r="L26" s="12">
        <v>4</v>
      </c>
    </row>
    <row r="27" spans="1:19" x14ac:dyDescent="0.25">
      <c r="A27" s="25">
        <v>0</v>
      </c>
      <c r="B27" s="85">
        <v>0.30902777777777779</v>
      </c>
      <c r="C27" s="86">
        <v>0.36805555555555558</v>
      </c>
      <c r="D27" s="31">
        <f>+MINUTE(C27-B27)+(60*HOUR(C27-B27))</f>
        <v>85</v>
      </c>
      <c r="E27" s="181"/>
      <c r="F27" s="30">
        <f>+D27</f>
        <v>85</v>
      </c>
      <c r="G27" s="182">
        <f>+F27</f>
        <v>85</v>
      </c>
      <c r="H27" s="87"/>
      <c r="I27" s="87"/>
      <c r="J27" s="87"/>
      <c r="K27" s="88"/>
      <c r="L27" s="88"/>
    </row>
    <row r="28" spans="1:19" ht="14.1" customHeight="1" x14ac:dyDescent="0.25">
      <c r="A28" s="67">
        <v>1</v>
      </c>
      <c r="B28" s="48">
        <v>0.37152777777777773</v>
      </c>
      <c r="C28" s="17">
        <v>0.43402777777777773</v>
      </c>
      <c r="D28" s="31">
        <f>+MINUTE(C28-B28)+(60*HOUR(C28-B28))</f>
        <v>90</v>
      </c>
      <c r="E28" s="26">
        <f>+MINUTE(B29-C28)+(60*HOUR(B29-C28))</f>
        <v>10</v>
      </c>
      <c r="F28" s="30">
        <f>+D28+(E33/4)</f>
        <v>95</v>
      </c>
      <c r="G28" s="79"/>
      <c r="H28" s="37">
        <f>+F28</f>
        <v>95</v>
      </c>
      <c r="I28" s="37"/>
      <c r="J28" s="37"/>
      <c r="K28" s="37"/>
      <c r="L28" s="37"/>
    </row>
    <row r="29" spans="1:19" ht="14.1" customHeight="1" x14ac:dyDescent="0.25">
      <c r="A29" s="5">
        <v>2</v>
      </c>
      <c r="B29" s="48">
        <v>0.44097222222222227</v>
      </c>
      <c r="C29" s="17">
        <v>0.5</v>
      </c>
      <c r="D29" s="31">
        <f>+MINUTE(C29-B29)+(60*HOUR(C29-B29))</f>
        <v>85</v>
      </c>
      <c r="E29" s="26">
        <f>+MINUTE(B30-C29)+(60*HOUR(B30-C29))</f>
        <v>0</v>
      </c>
      <c r="F29" s="79">
        <f>+D29+(E33/4)</f>
        <v>90</v>
      </c>
      <c r="G29" s="30"/>
      <c r="H29" s="37"/>
      <c r="I29" s="37"/>
      <c r="J29" s="37">
        <f>+F29</f>
        <v>90</v>
      </c>
      <c r="K29" s="37"/>
      <c r="L29" s="37"/>
    </row>
    <row r="30" spans="1:19" ht="14.1" customHeight="1" x14ac:dyDescent="0.25">
      <c r="A30" s="13" t="s">
        <v>6</v>
      </c>
      <c r="B30" s="49">
        <v>0.5</v>
      </c>
      <c r="C30" s="14">
        <v>0.52083333333333337</v>
      </c>
      <c r="D30" s="81"/>
      <c r="E30" s="82"/>
      <c r="F30" s="79"/>
      <c r="G30" s="30"/>
      <c r="H30" s="21"/>
      <c r="I30" s="21"/>
      <c r="J30" s="21"/>
      <c r="K30" s="21"/>
      <c r="L30" s="21"/>
    </row>
    <row r="31" spans="1:19" ht="14.1" customHeight="1" x14ac:dyDescent="0.25">
      <c r="A31" s="54">
        <v>3</v>
      </c>
      <c r="B31" s="48">
        <v>0.52430555555555558</v>
      </c>
      <c r="C31" s="17">
        <v>0.58680555555555558</v>
      </c>
      <c r="D31" s="31">
        <f>+MINUTE(C31-B31)+(60*HOUR(C31-B31))</f>
        <v>90</v>
      </c>
      <c r="E31" s="26">
        <f>+MINUTE(B31-C30)+(60*HOUR(B31-C30))</f>
        <v>5</v>
      </c>
      <c r="F31" s="79">
        <f>+D31+(E33/4)</f>
        <v>95</v>
      </c>
      <c r="G31" s="30"/>
      <c r="H31" s="21"/>
      <c r="I31" s="21"/>
      <c r="J31" s="21"/>
      <c r="K31" s="55">
        <f>+F31</f>
        <v>95</v>
      </c>
      <c r="L31" s="21"/>
      <c r="M31" s="16"/>
    </row>
    <row r="32" spans="1:19" ht="14.1" customHeight="1" x14ac:dyDescent="0.25">
      <c r="A32" s="5">
        <v>4</v>
      </c>
      <c r="B32" s="51">
        <v>0.59027777777777779</v>
      </c>
      <c r="C32" s="183">
        <v>0.64930555555555558</v>
      </c>
      <c r="D32" s="66">
        <f>+MINUTE(C32-B32)+(60*HOUR(C32-B32))</f>
        <v>85</v>
      </c>
      <c r="E32" s="184">
        <f>+MINUTE(B32-C31)+(60*HOUR(B32-C31))</f>
        <v>5</v>
      </c>
      <c r="F32" s="83">
        <f>+D32+(E33/4)</f>
        <v>90</v>
      </c>
      <c r="G32" s="83"/>
      <c r="H32" s="40"/>
      <c r="I32" s="40"/>
      <c r="J32" s="40"/>
      <c r="K32" s="40"/>
      <c r="L32" s="40">
        <f>+F32</f>
        <v>90</v>
      </c>
      <c r="M32" s="16"/>
    </row>
    <row r="33" spans="1:13" ht="14.1" customHeight="1" x14ac:dyDescent="0.25">
      <c r="A33" s="5"/>
      <c r="B33" s="51"/>
      <c r="C33" s="33" t="s">
        <v>17</v>
      </c>
      <c r="D33" s="34">
        <f>SUM(D28:D32)</f>
        <v>350</v>
      </c>
      <c r="E33" s="34">
        <f>SUM(E28:E32)</f>
        <v>20</v>
      </c>
      <c r="F33" s="36">
        <f>SUM(F28:F32)</f>
        <v>370</v>
      </c>
      <c r="G33" s="258">
        <f>+MINUTE(C32-B28)+(60*HOUR(C32-B28))-MINUTE(C30-B30)+(60*HOUR(C30-B30))-F33</f>
        <v>0</v>
      </c>
      <c r="H33" s="261" t="s">
        <v>15</v>
      </c>
      <c r="I33" s="261"/>
      <c r="J33" s="42"/>
      <c r="K33" s="261" t="s">
        <v>15</v>
      </c>
      <c r="L33" s="262">
        <f>SUM(H28:L32)-F33</f>
        <v>0</v>
      </c>
    </row>
    <row r="34" spans="1:13" ht="14.1" customHeight="1" x14ac:dyDescent="0.25">
      <c r="B34" s="25"/>
      <c r="C34" s="25"/>
      <c r="E34" s="18">
        <f>E33/D33</f>
        <v>5.7142857142857141E-2</v>
      </c>
      <c r="F34" s="19" t="s">
        <v>7</v>
      </c>
      <c r="G34" s="19"/>
      <c r="H34" s="19"/>
      <c r="I34" s="19"/>
      <c r="J34" s="19"/>
    </row>
    <row r="35" spans="1:13" x14ac:dyDescent="0.25">
      <c r="B35" s="25"/>
      <c r="C35" s="25"/>
      <c r="E35" s="18"/>
      <c r="F35" s="19"/>
      <c r="G35" s="19"/>
      <c r="H35" s="19"/>
      <c r="I35" s="19"/>
      <c r="J35" s="19"/>
    </row>
    <row r="36" spans="1:13" x14ac:dyDescent="0.25">
      <c r="A36" s="8" t="s">
        <v>10</v>
      </c>
      <c r="B36" s="9"/>
      <c r="C36" s="9"/>
      <c r="D36" s="28"/>
      <c r="E36" s="9"/>
      <c r="F36" s="10"/>
      <c r="G36" s="292" t="s">
        <v>1</v>
      </c>
      <c r="H36" s="293"/>
      <c r="I36" s="293"/>
      <c r="J36" s="293"/>
      <c r="K36" s="293"/>
      <c r="L36" s="294"/>
    </row>
    <row r="37" spans="1:13" ht="30" x14ac:dyDescent="0.25">
      <c r="A37" s="9"/>
      <c r="B37" s="65" t="s">
        <v>2</v>
      </c>
      <c r="C37" s="68" t="s">
        <v>3</v>
      </c>
      <c r="D37" s="11" t="s">
        <v>16</v>
      </c>
      <c r="E37" s="65" t="s">
        <v>4</v>
      </c>
      <c r="F37" s="11" t="s">
        <v>5</v>
      </c>
      <c r="G37" s="11">
        <v>0</v>
      </c>
      <c r="H37" s="44">
        <v>1</v>
      </c>
      <c r="I37" s="44" t="s">
        <v>22</v>
      </c>
      <c r="J37" s="44">
        <v>2</v>
      </c>
      <c r="K37" s="12">
        <v>3</v>
      </c>
      <c r="L37" s="12">
        <v>4</v>
      </c>
    </row>
    <row r="38" spans="1:13" x14ac:dyDescent="0.25">
      <c r="A38" s="25">
        <v>0</v>
      </c>
      <c r="B38" s="85">
        <v>0.30902777777777779</v>
      </c>
      <c r="C38" s="86">
        <v>0.36805555555555558</v>
      </c>
      <c r="D38" s="31">
        <f>+MINUTE(C38-B38)+(60*HOUR(C38-B38))</f>
        <v>85</v>
      </c>
      <c r="E38" s="181"/>
      <c r="F38" s="30">
        <f>+D38</f>
        <v>85</v>
      </c>
      <c r="G38" s="182">
        <f>+F38</f>
        <v>85</v>
      </c>
      <c r="H38" s="87"/>
      <c r="I38" s="87"/>
      <c r="J38" s="87"/>
      <c r="K38" s="88"/>
      <c r="L38" s="88"/>
    </row>
    <row r="39" spans="1:13" x14ac:dyDescent="0.25">
      <c r="A39" s="67">
        <v>1</v>
      </c>
      <c r="B39" s="48">
        <v>0.37152777777777773</v>
      </c>
      <c r="C39" s="17">
        <v>0.43402777777777773</v>
      </c>
      <c r="D39" s="31">
        <f>+MINUTE(C39-B39)+(60*HOUR(C39-B39))</f>
        <v>90</v>
      </c>
      <c r="E39" s="26">
        <f>+MINUTE(B40-C39)+(60*HOUR(B40-C39))</f>
        <v>10</v>
      </c>
      <c r="F39" s="30">
        <f>+D39+(E44/4)</f>
        <v>95</v>
      </c>
      <c r="G39" s="79"/>
      <c r="H39" s="37">
        <f>+F39</f>
        <v>95</v>
      </c>
      <c r="I39" s="37"/>
      <c r="J39" s="37"/>
      <c r="K39" s="37"/>
      <c r="L39" s="37"/>
    </row>
    <row r="40" spans="1:13" x14ac:dyDescent="0.25">
      <c r="A40" s="5">
        <v>2</v>
      </c>
      <c r="B40" s="48">
        <v>0.44097222222222227</v>
      </c>
      <c r="C40" s="17">
        <v>0.5</v>
      </c>
      <c r="D40" s="31">
        <f>+MINUTE(C40-B40)+(60*HOUR(C40-B40))</f>
        <v>85</v>
      </c>
      <c r="E40" s="26">
        <f>+MINUTE(B41-C40)+(60*HOUR(B41-C40))</f>
        <v>0</v>
      </c>
      <c r="F40" s="79">
        <f>+D40+(E44/4)</f>
        <v>90</v>
      </c>
      <c r="G40" s="30"/>
      <c r="H40" s="37"/>
      <c r="I40" s="37"/>
      <c r="J40" s="37">
        <f>+F40</f>
        <v>90</v>
      </c>
      <c r="K40" s="37"/>
      <c r="L40" s="37"/>
    </row>
    <row r="41" spans="1:13" x14ac:dyDescent="0.25">
      <c r="A41" s="13" t="s">
        <v>6</v>
      </c>
      <c r="B41" s="49">
        <v>0.5</v>
      </c>
      <c r="C41" s="14">
        <v>0.52083333333333337</v>
      </c>
      <c r="D41" s="81"/>
      <c r="E41" s="82"/>
      <c r="F41" s="79"/>
      <c r="G41" s="30"/>
      <c r="H41" s="21"/>
      <c r="I41" s="21"/>
      <c r="J41" s="21"/>
      <c r="K41" s="21"/>
      <c r="L41" s="21"/>
    </row>
    <row r="42" spans="1:13" x14ac:dyDescent="0.25">
      <c r="A42" s="54">
        <v>3</v>
      </c>
      <c r="B42" s="48">
        <v>0.52430555555555558</v>
      </c>
      <c r="C42" s="17">
        <v>0.58680555555555558</v>
      </c>
      <c r="D42" s="31">
        <f>+MINUTE(C42-B42)+(60*HOUR(C42-B42))</f>
        <v>90</v>
      </c>
      <c r="E42" s="26">
        <f>+MINUTE(B42-C41)+(60*HOUR(B42-C41))</f>
        <v>5</v>
      </c>
      <c r="F42" s="79">
        <f>+D42+(E44/4)</f>
        <v>95</v>
      </c>
      <c r="G42" s="30"/>
      <c r="H42" s="21"/>
      <c r="I42" s="21"/>
      <c r="J42" s="21"/>
      <c r="K42" s="55">
        <f>+F42</f>
        <v>95</v>
      </c>
      <c r="L42" s="21"/>
    </row>
    <row r="43" spans="1:13" x14ac:dyDescent="0.25">
      <c r="A43" s="5">
        <v>4</v>
      </c>
      <c r="B43" s="51">
        <v>0.59027777777777779</v>
      </c>
      <c r="C43" s="183">
        <v>0.64930555555555558</v>
      </c>
      <c r="D43" s="66">
        <f>+MINUTE(C43-B43)+(60*HOUR(C43-B43))</f>
        <v>85</v>
      </c>
      <c r="E43" s="184">
        <f>+MINUTE(B43-C42)+(60*HOUR(B43-C42))</f>
        <v>5</v>
      </c>
      <c r="F43" s="83">
        <f>+D43+(E44/4)</f>
        <v>90</v>
      </c>
      <c r="G43" s="83"/>
      <c r="H43" s="40"/>
      <c r="I43" s="40"/>
      <c r="J43" s="40"/>
      <c r="K43" s="40"/>
      <c r="L43" s="40">
        <f>+F43</f>
        <v>90</v>
      </c>
    </row>
    <row r="44" spans="1:13" x14ac:dyDescent="0.25">
      <c r="A44" s="5"/>
      <c r="B44" s="51"/>
      <c r="C44" s="33" t="s">
        <v>17</v>
      </c>
      <c r="D44" s="34">
        <f>SUM(D39:D43)</f>
        <v>350</v>
      </c>
      <c r="E44" s="34">
        <f>SUM(E39:E43)</f>
        <v>20</v>
      </c>
      <c r="F44" s="36">
        <f>SUM(F39:F43)</f>
        <v>370</v>
      </c>
      <c r="G44" s="258">
        <f>+MINUTE(C43-B39)+(60*HOUR(C43-B39))-MINUTE(C41-B41)+(60*HOUR(C41-B41))-F44</f>
        <v>0</v>
      </c>
      <c r="H44" s="261" t="s">
        <v>15</v>
      </c>
      <c r="I44" s="261"/>
      <c r="J44" s="42"/>
      <c r="K44" s="261" t="s">
        <v>15</v>
      </c>
      <c r="L44" s="262">
        <f>SUM(H39:L43)-F44</f>
        <v>0</v>
      </c>
    </row>
    <row r="45" spans="1:13" x14ac:dyDescent="0.25">
      <c r="B45" s="25"/>
      <c r="C45" s="25"/>
      <c r="E45" s="18">
        <f>E44/D44</f>
        <v>5.7142857142857141E-2</v>
      </c>
      <c r="F45" s="19" t="s">
        <v>7</v>
      </c>
      <c r="G45" s="19"/>
      <c r="H45" s="19"/>
      <c r="I45" s="19"/>
      <c r="J45" s="19"/>
      <c r="M45" s="42"/>
    </row>
    <row r="46" spans="1:13" ht="14.1" customHeight="1" x14ac:dyDescent="0.25">
      <c r="B46" s="25"/>
      <c r="C46" s="25"/>
      <c r="E46" s="18"/>
      <c r="F46" s="19"/>
      <c r="G46" s="19"/>
      <c r="H46" s="19"/>
      <c r="I46" s="19"/>
      <c r="J46" s="19"/>
    </row>
    <row r="47" spans="1:13" ht="14.1" customHeight="1" x14ac:dyDescent="0.25">
      <c r="A47" s="8" t="s">
        <v>34</v>
      </c>
      <c r="B47" s="9"/>
      <c r="C47" s="9"/>
      <c r="D47" s="28"/>
      <c r="E47" s="9"/>
      <c r="F47" s="10"/>
      <c r="G47" s="292" t="s">
        <v>1</v>
      </c>
      <c r="H47" s="293"/>
      <c r="I47" s="293"/>
      <c r="J47" s="293"/>
      <c r="K47" s="293"/>
      <c r="L47" s="294"/>
    </row>
    <row r="48" spans="1:13" ht="30" x14ac:dyDescent="0.25">
      <c r="A48" s="9"/>
      <c r="B48" s="65" t="s">
        <v>2</v>
      </c>
      <c r="C48" s="68" t="s">
        <v>3</v>
      </c>
      <c r="D48" s="11" t="s">
        <v>16</v>
      </c>
      <c r="E48" s="65" t="s">
        <v>4</v>
      </c>
      <c r="F48" s="11" t="s">
        <v>5</v>
      </c>
      <c r="G48" s="11">
        <v>0</v>
      </c>
      <c r="H48" s="44">
        <v>1</v>
      </c>
      <c r="I48" s="44" t="s">
        <v>22</v>
      </c>
      <c r="J48" s="44">
        <v>2</v>
      </c>
      <c r="K48" s="12">
        <v>3</v>
      </c>
      <c r="L48" s="12">
        <v>4</v>
      </c>
    </row>
    <row r="49" spans="1:13" x14ac:dyDescent="0.25">
      <c r="A49" s="25">
        <v>0</v>
      </c>
      <c r="B49" s="85">
        <v>0.36805555555555558</v>
      </c>
      <c r="C49" s="86">
        <v>0.40972222222222227</v>
      </c>
      <c r="D49" s="31">
        <f>+MINUTE(C49-B49)+(60*HOUR(C49-B49))</f>
        <v>60</v>
      </c>
      <c r="E49" s="181"/>
      <c r="F49" s="30">
        <f>+D49</f>
        <v>60</v>
      </c>
      <c r="G49" s="182">
        <f>+F49</f>
        <v>60</v>
      </c>
      <c r="H49" s="87"/>
      <c r="I49" s="87"/>
      <c r="J49" s="87"/>
      <c r="K49" s="88"/>
      <c r="L49" s="88"/>
    </row>
    <row r="50" spans="1:13" ht="14.1" customHeight="1" x14ac:dyDescent="0.25">
      <c r="A50" s="67">
        <v>1</v>
      </c>
      <c r="B50" s="48">
        <v>0.41319444444444442</v>
      </c>
      <c r="C50" s="17">
        <v>0.45833333333333331</v>
      </c>
      <c r="D50" s="31">
        <f>+MINUTE(C50-B50)+(60*HOUR(C50-B50))</f>
        <v>65</v>
      </c>
      <c r="E50" s="26">
        <f>+MINUTE(B51-C50)+(60*HOUR(B51-C50))</f>
        <v>5</v>
      </c>
      <c r="F50" s="79">
        <f>+D50+(E56/5)</f>
        <v>69</v>
      </c>
      <c r="G50" s="79"/>
      <c r="H50" s="37">
        <f>+F50</f>
        <v>69</v>
      </c>
      <c r="I50" s="37"/>
      <c r="J50" s="37"/>
      <c r="K50" s="37"/>
      <c r="L50" s="37"/>
    </row>
    <row r="51" spans="1:13" ht="14.1" customHeight="1" x14ac:dyDescent="0.25">
      <c r="A51" s="67" t="s">
        <v>21</v>
      </c>
      <c r="B51" s="48">
        <v>0.46180555555555558</v>
      </c>
      <c r="C51" s="17">
        <v>0.49305555555555558</v>
      </c>
      <c r="D51" s="31">
        <f>+MINUTE(C51-B51)+(60*HOUR(C51-B51))</f>
        <v>45</v>
      </c>
      <c r="E51" s="26">
        <f>+MINUTE(B52-C51)+(60*HOUR(B52-C51))</f>
        <v>0</v>
      </c>
      <c r="F51" s="79">
        <f>+D51+(E56/5)</f>
        <v>49</v>
      </c>
      <c r="G51" s="30"/>
      <c r="H51" s="37"/>
      <c r="I51" s="37">
        <f>+F51</f>
        <v>49</v>
      </c>
      <c r="J51" s="37"/>
      <c r="K51" s="37"/>
      <c r="L51" s="37"/>
    </row>
    <row r="52" spans="1:13" ht="14.1" customHeight="1" x14ac:dyDescent="0.25">
      <c r="A52" s="13" t="s">
        <v>6</v>
      </c>
      <c r="B52" s="49">
        <v>0.49305555555555558</v>
      </c>
      <c r="C52" s="14">
        <v>0.51388888888888895</v>
      </c>
      <c r="D52" s="81"/>
      <c r="E52" s="82"/>
      <c r="F52" s="79"/>
      <c r="G52" s="30"/>
      <c r="H52" s="21"/>
      <c r="I52" s="21"/>
      <c r="J52" s="21"/>
      <c r="K52" s="21"/>
      <c r="L52" s="21"/>
    </row>
    <row r="53" spans="1:13" ht="14.1" customHeight="1" x14ac:dyDescent="0.25">
      <c r="A53" s="5">
        <v>2</v>
      </c>
      <c r="B53" s="48">
        <v>0.51736111111111105</v>
      </c>
      <c r="C53" s="17">
        <v>0.55902777777777779</v>
      </c>
      <c r="D53" s="31">
        <f>+MINUTE(C53-B53)+(60*HOUR(C53-B53))</f>
        <v>60</v>
      </c>
      <c r="E53" s="26">
        <f>+MINUTE(B53-C52)+(60*HOUR(B53-C52))</f>
        <v>5</v>
      </c>
      <c r="F53" s="79">
        <f>+D53+(E56/5)</f>
        <v>64</v>
      </c>
      <c r="G53" s="30"/>
      <c r="H53" s="37"/>
      <c r="I53" s="37"/>
      <c r="J53" s="37">
        <f>+F53</f>
        <v>64</v>
      </c>
      <c r="K53" s="37"/>
      <c r="L53" s="37"/>
    </row>
    <row r="54" spans="1:13" ht="14.1" customHeight="1" x14ac:dyDescent="0.25">
      <c r="A54" s="54">
        <v>3</v>
      </c>
      <c r="B54" s="48">
        <v>0.5625</v>
      </c>
      <c r="C54" s="17">
        <v>0.60416666666666663</v>
      </c>
      <c r="D54" s="31">
        <f>+MINUTE(C54-B54)+(60*HOUR(C54-B54))</f>
        <v>60</v>
      </c>
      <c r="E54" s="26">
        <f>+MINUTE(B54-C53)+(60*HOUR(B54-C53))</f>
        <v>5</v>
      </c>
      <c r="F54" s="79">
        <f>+D54+(E56/5)</f>
        <v>64</v>
      </c>
      <c r="G54" s="30"/>
      <c r="H54" s="21"/>
      <c r="I54" s="21"/>
      <c r="J54" s="21"/>
      <c r="K54" s="55">
        <f>+F54</f>
        <v>64</v>
      </c>
      <c r="L54" s="21"/>
    </row>
    <row r="55" spans="1:13" ht="14.1" customHeight="1" x14ac:dyDescent="0.25">
      <c r="A55" s="5">
        <v>4</v>
      </c>
      <c r="B55" s="50">
        <v>0.60763888888888895</v>
      </c>
      <c r="C55" s="35">
        <v>0.64930555555555558</v>
      </c>
      <c r="D55" s="32">
        <f>+MINUTE(C55-B55)+(60*HOUR(C55-B55))</f>
        <v>60</v>
      </c>
      <c r="E55" s="89">
        <f>+MINUTE(B55-C54)+(60*HOUR(B55-C54))</f>
        <v>5</v>
      </c>
      <c r="F55" s="29">
        <f>+D55+(E56/5)</f>
        <v>64</v>
      </c>
      <c r="G55" s="83"/>
      <c r="H55" s="40"/>
      <c r="I55" s="40"/>
      <c r="J55" s="40"/>
      <c r="K55" s="40"/>
      <c r="L55" s="40">
        <f>+F55</f>
        <v>64</v>
      </c>
    </row>
    <row r="56" spans="1:13" ht="14.1" customHeight="1" x14ac:dyDescent="0.25">
      <c r="A56" s="5"/>
      <c r="B56" s="51"/>
      <c r="C56" s="33" t="s">
        <v>17</v>
      </c>
      <c r="D56" s="34">
        <f>SUM(D50:D55)</f>
        <v>290</v>
      </c>
      <c r="E56" s="34">
        <f>SUM(E50:E55)</f>
        <v>20</v>
      </c>
      <c r="F56" s="36">
        <f>SUM(F50:F55)</f>
        <v>310</v>
      </c>
      <c r="G56" s="258">
        <f>+MINUTE(C55-B50)+(60*HOUR(C55-B50))-MINUTE(C52-B52)+(60*HOUR(C52-B52))-F56</f>
        <v>0</v>
      </c>
      <c r="H56" s="261" t="s">
        <v>15</v>
      </c>
      <c r="I56" s="261"/>
      <c r="J56" s="42"/>
      <c r="K56" s="261" t="s">
        <v>15</v>
      </c>
      <c r="L56" s="262">
        <f>SUM(H50:L55)-F56</f>
        <v>0</v>
      </c>
      <c r="M56" s="42"/>
    </row>
    <row r="57" spans="1:13" ht="14.1" customHeight="1" x14ac:dyDescent="0.25">
      <c r="B57" s="25"/>
      <c r="C57" s="25"/>
      <c r="E57" s="18">
        <f>E56/D56</f>
        <v>6.8965517241379309E-2</v>
      </c>
      <c r="F57" s="19" t="s">
        <v>7</v>
      </c>
      <c r="G57" s="19"/>
      <c r="H57" s="19"/>
      <c r="I57" s="19"/>
      <c r="J57" s="19"/>
    </row>
    <row r="58" spans="1:13" ht="14.1" customHeight="1" x14ac:dyDescent="0.25">
      <c r="B58" s="25"/>
      <c r="C58" s="25"/>
      <c r="E58" s="18"/>
      <c r="F58" s="19"/>
      <c r="G58" s="19"/>
      <c r="H58" s="19"/>
      <c r="I58" s="19"/>
      <c r="J58" s="19"/>
    </row>
    <row r="59" spans="1:13" ht="13.5" customHeight="1" x14ac:dyDescent="0.25">
      <c r="A59" s="6"/>
      <c r="F59" s="3"/>
      <c r="G59" s="292" t="s">
        <v>1</v>
      </c>
      <c r="H59" s="293"/>
      <c r="I59" s="293"/>
      <c r="J59" s="293"/>
      <c r="K59" s="293"/>
      <c r="L59" s="294"/>
    </row>
    <row r="60" spans="1:13" ht="30" customHeight="1" x14ac:dyDescent="0.25">
      <c r="A60" s="6"/>
      <c r="F60" s="3"/>
      <c r="G60" s="11">
        <v>0</v>
      </c>
      <c r="H60" s="44">
        <v>1</v>
      </c>
      <c r="I60" s="44" t="s">
        <v>22</v>
      </c>
      <c r="J60" s="44">
        <v>2</v>
      </c>
      <c r="K60" s="12">
        <v>3</v>
      </c>
      <c r="L60" s="12">
        <v>4</v>
      </c>
    </row>
    <row r="61" spans="1:13" ht="15.95" customHeight="1" x14ac:dyDescent="0.25">
      <c r="C61" s="43" t="s">
        <v>18</v>
      </c>
      <c r="D61" s="285" t="s">
        <v>11</v>
      </c>
      <c r="E61" s="286"/>
      <c r="F61" s="287"/>
      <c r="G61" s="41">
        <f>+SUM(G49:G55)+SUM(G38:G43)+SUM(G27:G32)+SUM(G16:G21)+SUM(G5:G10)</f>
        <v>400</v>
      </c>
      <c r="H61" s="41">
        <f t="shared" ref="H61:L61" si="0">+SUM(H49:H55)+SUM(H38:H43)+SUM(H27:H32)+SUM(H16:H21)+SUM(H5:H10)</f>
        <v>449</v>
      </c>
      <c r="I61" s="41">
        <f t="shared" si="0"/>
        <v>49</v>
      </c>
      <c r="J61" s="41">
        <f t="shared" si="0"/>
        <v>424</v>
      </c>
      <c r="K61" s="41">
        <f t="shared" si="0"/>
        <v>444</v>
      </c>
      <c r="L61" s="41">
        <f t="shared" si="0"/>
        <v>424</v>
      </c>
    </row>
    <row r="62" spans="1:13" ht="15.95" customHeight="1" x14ac:dyDescent="0.25">
      <c r="D62" s="288" t="s">
        <v>12</v>
      </c>
      <c r="E62" s="289"/>
      <c r="F62" s="290"/>
      <c r="G62" s="240">
        <v>1665</v>
      </c>
      <c r="H62" s="240">
        <v>1665</v>
      </c>
      <c r="I62" s="240">
        <v>1665</v>
      </c>
      <c r="J62" s="240">
        <v>1665</v>
      </c>
      <c r="K62" s="240">
        <v>1665</v>
      </c>
      <c r="L62" s="240">
        <v>1665</v>
      </c>
    </row>
    <row r="63" spans="1:13" ht="16.5" customHeight="1" x14ac:dyDescent="0.25">
      <c r="D63" s="291" t="s">
        <v>13</v>
      </c>
      <c r="E63" s="291"/>
      <c r="F63" s="291"/>
      <c r="G63" s="178">
        <f t="shared" ref="G63:L63" si="1">+ROUND((G61/G62),2)</f>
        <v>0.24</v>
      </c>
      <c r="H63" s="178">
        <f t="shared" si="1"/>
        <v>0.27</v>
      </c>
      <c r="I63" s="178">
        <f t="shared" si="1"/>
        <v>0.03</v>
      </c>
      <c r="J63" s="178">
        <f t="shared" si="1"/>
        <v>0.25</v>
      </c>
      <c r="K63" s="178">
        <f t="shared" si="1"/>
        <v>0.27</v>
      </c>
      <c r="L63" s="178">
        <f t="shared" si="1"/>
        <v>0.25</v>
      </c>
    </row>
    <row r="64" spans="1:13" x14ac:dyDescent="0.25">
      <c r="K64" s="20"/>
      <c r="L64" s="20"/>
      <c r="M64" s="20"/>
    </row>
    <row r="65" spans="6:13" x14ac:dyDescent="0.25">
      <c r="K65" s="63" t="s">
        <v>20</v>
      </c>
      <c r="L65" s="64">
        <f>SUM(H63:L63)</f>
        <v>1.07</v>
      </c>
      <c r="M65" s="20"/>
    </row>
    <row r="66" spans="6:13" x14ac:dyDescent="0.25">
      <c r="K66" s="20"/>
      <c r="L66" s="20"/>
      <c r="M66" s="20"/>
    </row>
    <row r="67" spans="6:13" x14ac:dyDescent="0.25">
      <c r="F67" s="3"/>
      <c r="G67" s="3"/>
      <c r="H67" s="3"/>
      <c r="I67" s="3"/>
      <c r="J67" s="3"/>
      <c r="K67" s="20"/>
      <c r="L67" s="20"/>
      <c r="M67" s="20"/>
    </row>
    <row r="68" spans="6:13" x14ac:dyDescent="0.25">
      <c r="F68" s="3"/>
      <c r="G68" s="3"/>
      <c r="H68" s="3"/>
      <c r="I68" s="3"/>
      <c r="J68" s="3"/>
      <c r="K68" s="20"/>
      <c r="L68" s="20"/>
      <c r="M68" s="20"/>
    </row>
    <row r="69" spans="6:13" x14ac:dyDescent="0.25">
      <c r="F69" s="3"/>
      <c r="G69" s="3"/>
      <c r="H69" s="3"/>
      <c r="I69" s="3"/>
      <c r="J69" s="3"/>
    </row>
    <row r="70" spans="6:13" x14ac:dyDescent="0.25">
      <c r="F70" s="3"/>
      <c r="G70" s="3"/>
      <c r="H70" s="3"/>
      <c r="I70" s="3"/>
      <c r="J70" s="3"/>
    </row>
    <row r="71" spans="6:13" x14ac:dyDescent="0.25">
      <c r="F71" s="3"/>
      <c r="G71" s="3"/>
      <c r="H71" s="3"/>
      <c r="I71" s="3"/>
      <c r="J71" s="3"/>
    </row>
    <row r="72" spans="6:13" x14ac:dyDescent="0.25">
      <c r="F72" s="3"/>
      <c r="G72" s="3"/>
      <c r="H72" s="3"/>
      <c r="I72" s="3"/>
      <c r="J72" s="3"/>
    </row>
    <row r="73" spans="6:13" x14ac:dyDescent="0.25">
      <c r="F73" s="3"/>
      <c r="G73" s="3"/>
      <c r="H73" s="3"/>
      <c r="I73" s="3"/>
      <c r="J73" s="3"/>
    </row>
    <row r="74" spans="6:13" x14ac:dyDescent="0.25">
      <c r="F74" s="3"/>
      <c r="G74" s="3"/>
      <c r="H74" s="3"/>
      <c r="I74" s="3"/>
      <c r="J74" s="3"/>
    </row>
    <row r="75" spans="6:13" x14ac:dyDescent="0.25">
      <c r="F75" s="3"/>
      <c r="G75" s="3"/>
      <c r="H75" s="3"/>
      <c r="I75" s="3"/>
      <c r="J75" s="3"/>
    </row>
    <row r="76" spans="6:13" x14ac:dyDescent="0.25">
      <c r="F76" s="3"/>
      <c r="G76" s="3"/>
      <c r="H76" s="3"/>
      <c r="I76" s="3"/>
      <c r="J76" s="3"/>
    </row>
    <row r="77" spans="6:13" x14ac:dyDescent="0.25">
      <c r="F77" s="3"/>
      <c r="G77" s="3"/>
      <c r="H77" s="3"/>
      <c r="I77" s="3"/>
      <c r="J77" s="3"/>
    </row>
    <row r="78" spans="6:13" x14ac:dyDescent="0.25">
      <c r="F78" s="3"/>
      <c r="G78" s="3"/>
      <c r="H78" s="3"/>
      <c r="I78" s="3"/>
      <c r="J78" s="3"/>
    </row>
    <row r="79" spans="6:13" x14ac:dyDescent="0.25">
      <c r="F79" s="3"/>
      <c r="G79" s="3"/>
      <c r="H79" s="3"/>
      <c r="I79" s="3"/>
      <c r="J79" s="3"/>
    </row>
    <row r="80" spans="6:13" x14ac:dyDescent="0.25">
      <c r="F80" s="3"/>
      <c r="G80" s="3"/>
      <c r="H80" s="3"/>
      <c r="I80" s="3"/>
      <c r="J80" s="3"/>
    </row>
  </sheetData>
  <mergeCells count="9">
    <mergeCell ref="D61:F61"/>
    <mergeCell ref="D62:F62"/>
    <mergeCell ref="D63:F63"/>
    <mergeCell ref="G3:L3"/>
    <mergeCell ref="G14:L14"/>
    <mergeCell ref="G25:L25"/>
    <mergeCell ref="G36:L36"/>
    <mergeCell ref="G47:L47"/>
    <mergeCell ref="G59:L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76"/>
  <sheetViews>
    <sheetView workbookViewId="0">
      <selection activeCell="B1" sqref="B1"/>
    </sheetView>
  </sheetViews>
  <sheetFormatPr defaultColWidth="9.140625" defaultRowHeight="15" x14ac:dyDescent="0.25"/>
  <cols>
    <col min="1" max="1" width="9" style="3" customWidth="1"/>
    <col min="2" max="3" width="8.7109375" style="3" customWidth="1"/>
    <col min="4" max="4" width="8.5703125" style="3" bestFit="1" customWidth="1"/>
    <col min="5" max="5" width="8" style="3" customWidth="1"/>
    <col min="6" max="6" width="8.7109375" style="4" customWidth="1"/>
    <col min="7" max="7" width="8" style="4" customWidth="1"/>
    <col min="8" max="10" width="8" style="3" customWidth="1"/>
    <col min="11" max="11" width="1.85546875" style="3" customWidth="1"/>
    <col min="12" max="12" width="3.7109375" style="3" customWidth="1"/>
    <col min="13" max="13" width="8.7109375" style="1" customWidth="1"/>
    <col min="14" max="14" width="15.7109375" style="3" customWidth="1"/>
    <col min="15" max="16384" width="9.140625" style="3"/>
  </cols>
  <sheetData>
    <row r="1" spans="1:20" ht="30" customHeight="1" thickBot="1" x14ac:dyDescent="0.35">
      <c r="B1" s="24" t="s">
        <v>19</v>
      </c>
      <c r="C1" s="22"/>
      <c r="D1" s="22"/>
      <c r="E1" s="22"/>
      <c r="F1" s="23"/>
      <c r="G1" s="23"/>
      <c r="H1" s="22"/>
      <c r="I1" s="56"/>
    </row>
    <row r="2" spans="1:20" ht="15" customHeight="1" x14ac:dyDescent="0.25">
      <c r="A2" s="8"/>
    </row>
    <row r="3" spans="1:20" x14ac:dyDescent="0.25">
      <c r="A3" s="8" t="s">
        <v>0</v>
      </c>
      <c r="B3" s="9"/>
      <c r="C3" s="9"/>
      <c r="D3" s="28"/>
      <c r="E3" s="9"/>
      <c r="F3" s="10"/>
      <c r="G3" s="292" t="s">
        <v>1</v>
      </c>
      <c r="H3" s="293"/>
      <c r="I3" s="293"/>
      <c r="J3" s="294"/>
    </row>
    <row r="4" spans="1:20" ht="30" customHeight="1" x14ac:dyDescent="0.25">
      <c r="A4" s="9"/>
      <c r="B4" s="65" t="s">
        <v>2</v>
      </c>
      <c r="C4" s="68" t="s">
        <v>3</v>
      </c>
      <c r="D4" s="11" t="s">
        <v>16</v>
      </c>
      <c r="E4" s="65" t="s">
        <v>4</v>
      </c>
      <c r="F4" s="11" t="s">
        <v>5</v>
      </c>
      <c r="G4" s="44">
        <v>1</v>
      </c>
      <c r="H4" s="12">
        <v>2</v>
      </c>
      <c r="I4" s="12">
        <v>3</v>
      </c>
      <c r="J4" s="12">
        <v>4</v>
      </c>
      <c r="L4" s="193"/>
      <c r="M4" s="295"/>
      <c r="N4" s="295"/>
      <c r="O4" s="295"/>
      <c r="P4" s="295"/>
      <c r="Q4" s="295"/>
      <c r="R4" s="295"/>
      <c r="S4" s="80"/>
      <c r="T4" s="80"/>
    </row>
    <row r="5" spans="1:20" ht="14.1" customHeight="1" x14ac:dyDescent="0.25">
      <c r="A5" s="5">
        <v>1</v>
      </c>
      <c r="B5" s="48">
        <v>0.3263888888888889</v>
      </c>
      <c r="C5" s="17">
        <v>0.38541666666666669</v>
      </c>
      <c r="D5" s="31">
        <f>+MINUTE(C5-B5)+(60*HOUR(C5-B5))</f>
        <v>85</v>
      </c>
      <c r="E5" s="26">
        <f>+MINUTE(B6-C5)+(60*HOUR(B6-C5))</f>
        <v>5</v>
      </c>
      <c r="F5" s="30">
        <f>+D5+(E10/4)</f>
        <v>88.75</v>
      </c>
      <c r="G5" s="37">
        <f>+F5</f>
        <v>88.75</v>
      </c>
      <c r="H5" s="37"/>
      <c r="I5" s="37"/>
      <c r="J5" s="38"/>
      <c r="L5" s="25"/>
      <c r="M5" s="236"/>
      <c r="N5" s="236"/>
      <c r="O5" s="236"/>
      <c r="P5" s="236"/>
      <c r="Q5" s="236"/>
      <c r="R5" s="236"/>
      <c r="S5" s="80"/>
      <c r="T5" s="80"/>
    </row>
    <row r="6" spans="1:20" ht="14.1" customHeight="1" x14ac:dyDescent="0.25">
      <c r="A6" s="5">
        <v>2</v>
      </c>
      <c r="B6" s="48">
        <v>0.3888888888888889</v>
      </c>
      <c r="C6" s="17">
        <v>0.44791666666666669</v>
      </c>
      <c r="D6" s="31">
        <f>+MINUTE(C6-B6)+(60*HOUR(C6-B6))</f>
        <v>85</v>
      </c>
      <c r="E6" s="26">
        <f>+MINUTE(B7-C6)+(60*HOUR(B7-C6))</f>
        <v>5</v>
      </c>
      <c r="F6" s="30">
        <f>+D6+(E10/4)</f>
        <v>88.75</v>
      </c>
      <c r="G6" s="37"/>
      <c r="H6" s="37">
        <f>+F6</f>
        <v>88.75</v>
      </c>
      <c r="I6" s="37"/>
      <c r="J6" s="38"/>
      <c r="L6" s="237"/>
      <c r="M6" s="149"/>
      <c r="N6" s="149"/>
      <c r="O6" s="149"/>
      <c r="P6" s="149"/>
      <c r="Q6" s="149"/>
      <c r="R6" s="149"/>
      <c r="S6" s="20"/>
    </row>
    <row r="7" spans="1:20" ht="14.1" customHeight="1" x14ac:dyDescent="0.25">
      <c r="A7" s="5">
        <v>3</v>
      </c>
      <c r="B7" s="48">
        <v>0.4513888888888889</v>
      </c>
      <c r="C7" s="17">
        <v>0.51041666666666663</v>
      </c>
      <c r="D7" s="31">
        <f>+MINUTE(C7-B7)+(60*HOUR(C7-B7))</f>
        <v>85</v>
      </c>
      <c r="E7" s="26">
        <f>+MINUTE(B8-C7)+(60*HOUR(B8-C7))</f>
        <v>0</v>
      </c>
      <c r="F7" s="30">
        <f>+D7+(E10/4)</f>
        <v>88.75</v>
      </c>
      <c r="G7" s="37"/>
      <c r="H7" s="37"/>
      <c r="I7" s="37">
        <f>+F7</f>
        <v>88.75</v>
      </c>
      <c r="J7" s="37"/>
      <c r="L7" s="237"/>
      <c r="M7" s="149"/>
      <c r="N7" s="149"/>
      <c r="O7" s="149"/>
      <c r="P7" s="149"/>
      <c r="Q7" s="149"/>
      <c r="R7" s="149"/>
      <c r="S7" s="20"/>
    </row>
    <row r="8" spans="1:20" s="16" customFormat="1" ht="14.1" customHeight="1" x14ac:dyDescent="0.25">
      <c r="A8" s="13" t="s">
        <v>6</v>
      </c>
      <c r="B8" s="49">
        <v>0.51041666666666663</v>
      </c>
      <c r="C8" s="14">
        <v>0.53125</v>
      </c>
      <c r="D8" s="31"/>
      <c r="E8" s="15"/>
      <c r="F8" s="27"/>
      <c r="G8" s="21"/>
      <c r="H8" s="21"/>
      <c r="I8" s="21"/>
      <c r="J8" s="21"/>
      <c r="L8" s="237"/>
      <c r="M8" s="149"/>
      <c r="N8" s="149"/>
      <c r="O8" s="149"/>
      <c r="P8" s="149"/>
      <c r="Q8" s="149"/>
      <c r="R8" s="149"/>
      <c r="S8" s="20"/>
    </row>
    <row r="9" spans="1:20" ht="14.1" customHeight="1" x14ac:dyDescent="0.25">
      <c r="A9" s="5">
        <v>4</v>
      </c>
      <c r="B9" s="50">
        <v>0.53472222222222221</v>
      </c>
      <c r="C9" s="35">
        <v>0.60069444444444442</v>
      </c>
      <c r="D9" s="32">
        <f>+MINUTE(C9-B9)+(60*HOUR(C9-B9))</f>
        <v>95</v>
      </c>
      <c r="E9" s="32">
        <f>+MINUTE(B9-C8)+(60*HOUR(B9-C8))</f>
        <v>5</v>
      </c>
      <c r="F9" s="29">
        <f>+D9+(E10/4)</f>
        <v>98.75</v>
      </c>
      <c r="G9" s="39"/>
      <c r="H9" s="39"/>
      <c r="I9" s="39"/>
      <c r="J9" s="40">
        <f>+F9</f>
        <v>98.75</v>
      </c>
      <c r="L9" s="237"/>
      <c r="M9" s="149"/>
      <c r="N9" s="149"/>
      <c r="O9" s="149"/>
      <c r="P9" s="149"/>
      <c r="Q9" s="149"/>
      <c r="R9" s="149"/>
      <c r="S9" s="20"/>
    </row>
    <row r="10" spans="1:20" ht="14.1" customHeight="1" x14ac:dyDescent="0.25">
      <c r="A10" s="5"/>
      <c r="B10" s="51"/>
      <c r="C10" s="33" t="s">
        <v>17</v>
      </c>
      <c r="D10" s="34">
        <f>SUM(D5:D9)</f>
        <v>350</v>
      </c>
      <c r="E10" s="34">
        <f>SUM(E5:E9)</f>
        <v>15</v>
      </c>
      <c r="F10" s="36">
        <f>SUM(F5:F9)</f>
        <v>365</v>
      </c>
      <c r="G10" s="264">
        <f>+MINUTE(C9-B5)+(60*HOUR(C9-B5))-MINUTE(C8-B8)+(60*HOUR(C8-B8))-F10</f>
        <v>0</v>
      </c>
      <c r="H10" s="265" t="s">
        <v>15</v>
      </c>
      <c r="I10" s="265" t="s">
        <v>15</v>
      </c>
      <c r="J10" s="262">
        <f>SUM(G5:J9)-F10</f>
        <v>0</v>
      </c>
      <c r="L10" s="238"/>
      <c r="M10" s="149"/>
      <c r="N10" s="149"/>
      <c r="O10" s="149"/>
      <c r="P10" s="149"/>
      <c r="Q10" s="149"/>
      <c r="R10" s="149"/>
      <c r="S10" s="20"/>
    </row>
    <row r="11" spans="1:20" ht="14.1" customHeight="1" x14ac:dyDescent="0.25">
      <c r="B11" s="25"/>
      <c r="C11" s="25"/>
      <c r="E11" s="18">
        <f>E10/D10</f>
        <v>4.2857142857142858E-2</v>
      </c>
      <c r="F11" s="19" t="s">
        <v>7</v>
      </c>
      <c r="G11" s="19"/>
      <c r="L11" s="25"/>
      <c r="M11" s="149"/>
      <c r="N11" s="149"/>
      <c r="O11" s="149"/>
      <c r="P11" s="149"/>
      <c r="Q11" s="149"/>
      <c r="R11" s="149"/>
      <c r="S11" s="20"/>
    </row>
    <row r="12" spans="1:20" ht="14.1" customHeight="1" x14ac:dyDescent="0.25">
      <c r="B12" s="25"/>
      <c r="C12" s="25"/>
      <c r="M12" s="20"/>
      <c r="N12" s="20"/>
      <c r="O12" s="20"/>
      <c r="P12" s="20"/>
      <c r="Q12" s="20"/>
      <c r="R12" s="20"/>
      <c r="S12" s="20"/>
    </row>
    <row r="13" spans="1:20" x14ac:dyDescent="0.25">
      <c r="A13" s="8" t="s">
        <v>8</v>
      </c>
      <c r="B13" s="9"/>
      <c r="C13" s="9"/>
      <c r="D13" s="28"/>
      <c r="E13" s="9"/>
      <c r="F13" s="10"/>
      <c r="G13" s="292" t="s">
        <v>1</v>
      </c>
      <c r="H13" s="293"/>
      <c r="I13" s="293"/>
      <c r="J13" s="294"/>
      <c r="M13" s="20"/>
      <c r="N13" s="20"/>
      <c r="O13" s="20"/>
      <c r="P13" s="20"/>
      <c r="Q13" s="20"/>
      <c r="R13" s="20"/>
      <c r="S13" s="20"/>
    </row>
    <row r="14" spans="1:20" ht="30" x14ac:dyDescent="0.25">
      <c r="A14" s="9"/>
      <c r="B14" s="65" t="s">
        <v>2</v>
      </c>
      <c r="C14" s="68" t="s">
        <v>3</v>
      </c>
      <c r="D14" s="11" t="s">
        <v>16</v>
      </c>
      <c r="E14" s="65" t="s">
        <v>4</v>
      </c>
      <c r="F14" s="11" t="s">
        <v>5</v>
      </c>
      <c r="G14" s="44">
        <v>1</v>
      </c>
      <c r="H14" s="12">
        <v>2</v>
      </c>
      <c r="I14" s="12">
        <v>3</v>
      </c>
      <c r="J14" s="12">
        <v>4</v>
      </c>
      <c r="L14" s="46"/>
      <c r="M14" s="20"/>
      <c r="N14" s="20"/>
      <c r="O14" s="20"/>
      <c r="P14" s="20"/>
      <c r="Q14" s="20"/>
      <c r="R14" s="20"/>
      <c r="S14" s="20"/>
    </row>
    <row r="15" spans="1:20" ht="14.1" customHeight="1" x14ac:dyDescent="0.25">
      <c r="A15" s="5">
        <v>1</v>
      </c>
      <c r="B15" s="48">
        <v>0.3263888888888889</v>
      </c>
      <c r="C15" s="17">
        <v>0.37847222222222227</v>
      </c>
      <c r="D15" s="31">
        <f>+MINUTE(C15-B15)+(60*HOUR(C15-B15))</f>
        <v>75</v>
      </c>
      <c r="E15" s="26">
        <f>+MINUTE(B16-C15)+(60*HOUR(B16-C15))</f>
        <v>5</v>
      </c>
      <c r="F15" s="30">
        <f>+D15+(E21/4)</f>
        <v>88.75</v>
      </c>
      <c r="G15" s="37">
        <f>+F15</f>
        <v>88.75</v>
      </c>
      <c r="H15" s="37"/>
      <c r="I15" s="37"/>
      <c r="J15" s="38"/>
    </row>
    <row r="16" spans="1:20" ht="14.1" customHeight="1" x14ac:dyDescent="0.25">
      <c r="A16" s="54" t="s">
        <v>21</v>
      </c>
      <c r="B16" s="48">
        <v>0.38194444444444442</v>
      </c>
      <c r="C16" s="17">
        <v>0.40625</v>
      </c>
      <c r="D16" s="31"/>
      <c r="E16" s="26">
        <f>+MINUTE(B17-B16)+(60*HOUR(B17-B16))</f>
        <v>40</v>
      </c>
      <c r="F16" s="30"/>
      <c r="G16" s="37"/>
      <c r="H16" s="37"/>
      <c r="I16" s="37"/>
      <c r="J16" s="38"/>
    </row>
    <row r="17" spans="1:13" ht="14.1" customHeight="1" x14ac:dyDescent="0.25">
      <c r="A17" s="5">
        <v>2</v>
      </c>
      <c r="B17" s="48">
        <v>0.40972222222222227</v>
      </c>
      <c r="C17" s="17">
        <v>0.46180555555555558</v>
      </c>
      <c r="D17" s="31">
        <f>+MINUTE(C17-B17)+(60*HOUR(C17-B17))</f>
        <v>75</v>
      </c>
      <c r="E17" s="26">
        <f>+MINUTE(B18-C17)+(60*HOUR(B18-C17))</f>
        <v>5</v>
      </c>
      <c r="F17" s="30">
        <f>+D17+(E21/4)</f>
        <v>88.75</v>
      </c>
      <c r="G17" s="37"/>
      <c r="H17" s="37">
        <f>+F17</f>
        <v>88.75</v>
      </c>
      <c r="I17" s="37"/>
      <c r="J17" s="38"/>
    </row>
    <row r="18" spans="1:13" ht="14.1" customHeight="1" x14ac:dyDescent="0.25">
      <c r="A18" s="5">
        <v>3</v>
      </c>
      <c r="B18" s="48">
        <v>0.46527777777777773</v>
      </c>
      <c r="C18" s="17">
        <v>0.51736111111111105</v>
      </c>
      <c r="D18" s="31">
        <f>+MINUTE(C18-B18)+(60*HOUR(C18-B18))</f>
        <v>75</v>
      </c>
      <c r="E18" s="26">
        <f>+MINUTE(B19-C18)+(60*HOUR(B19-C18))</f>
        <v>0</v>
      </c>
      <c r="F18" s="30">
        <f>+D18+(E21/4)</f>
        <v>88.75</v>
      </c>
      <c r="G18" s="37"/>
      <c r="H18" s="37"/>
      <c r="I18" s="37">
        <f>+F18</f>
        <v>88.75</v>
      </c>
      <c r="J18" s="37"/>
    </row>
    <row r="19" spans="1:13" ht="14.1" customHeight="1" x14ac:dyDescent="0.25">
      <c r="A19" s="13" t="s">
        <v>6</v>
      </c>
      <c r="B19" s="49">
        <v>0.51736111111111105</v>
      </c>
      <c r="C19" s="14">
        <v>0.53819444444444442</v>
      </c>
      <c r="D19" s="31"/>
      <c r="E19" s="15"/>
      <c r="F19" s="27"/>
      <c r="G19" s="21"/>
      <c r="H19" s="21"/>
      <c r="I19" s="21"/>
      <c r="J19" s="21"/>
    </row>
    <row r="20" spans="1:13" ht="14.1" customHeight="1" x14ac:dyDescent="0.25">
      <c r="A20" s="5">
        <v>4</v>
      </c>
      <c r="B20" s="50">
        <v>0.54166666666666663</v>
      </c>
      <c r="C20" s="35">
        <v>0.60069444444444442</v>
      </c>
      <c r="D20" s="32">
        <f>+MINUTE(C20-B20)+(60*HOUR(C20-B20))</f>
        <v>85</v>
      </c>
      <c r="E20" s="32">
        <f>+MINUTE(B20-C19)+(60*HOUR(B20-C19))</f>
        <v>5</v>
      </c>
      <c r="F20" s="29">
        <f>+D20+(E21/4)</f>
        <v>98.75</v>
      </c>
      <c r="G20" s="39"/>
      <c r="H20" s="39"/>
      <c r="I20" s="39"/>
      <c r="J20" s="40">
        <f>+F20</f>
        <v>98.75</v>
      </c>
    </row>
    <row r="21" spans="1:13" ht="14.1" customHeight="1" x14ac:dyDescent="0.25">
      <c r="A21" s="5"/>
      <c r="B21" s="51"/>
      <c r="C21" s="33" t="s">
        <v>17</v>
      </c>
      <c r="D21" s="34">
        <f>SUM(D15:D20)</f>
        <v>310</v>
      </c>
      <c r="E21" s="34">
        <f>SUM(E15:E20)</f>
        <v>55</v>
      </c>
      <c r="F21" s="36">
        <f>SUM(F15:F20)</f>
        <v>365</v>
      </c>
      <c r="G21" s="264">
        <f>+MINUTE(C20-B15)+(60*HOUR(C20-B15))-MINUTE(C19-B19)+(60*HOUR(C19-B19))-F21</f>
        <v>0</v>
      </c>
      <c r="H21" s="265" t="s">
        <v>15</v>
      </c>
      <c r="I21" s="265" t="s">
        <v>15</v>
      </c>
      <c r="J21" s="262">
        <f>SUM(G15:J20)-F21</f>
        <v>0</v>
      </c>
    </row>
    <row r="22" spans="1:13" ht="14.1" customHeight="1" x14ac:dyDescent="0.25">
      <c r="B22" s="25"/>
      <c r="C22" s="25"/>
      <c r="E22" s="18">
        <f>E21/D21</f>
        <v>0.17741935483870969</v>
      </c>
      <c r="F22" s="19" t="s">
        <v>7</v>
      </c>
      <c r="G22" s="19"/>
    </row>
    <row r="23" spans="1:13" x14ac:dyDescent="0.25">
      <c r="B23" s="25"/>
      <c r="C23" s="25"/>
      <c r="F23" s="3"/>
      <c r="G23" s="3"/>
    </row>
    <row r="24" spans="1:13" x14ac:dyDescent="0.25">
      <c r="A24" s="8" t="s">
        <v>48</v>
      </c>
      <c r="B24" s="9"/>
      <c r="C24" s="9"/>
      <c r="D24" s="28"/>
      <c r="E24" s="9"/>
      <c r="F24" s="10"/>
      <c r="G24" s="292" t="s">
        <v>1</v>
      </c>
      <c r="H24" s="293"/>
      <c r="I24" s="293"/>
      <c r="J24" s="294"/>
    </row>
    <row r="25" spans="1:13" ht="30" x14ac:dyDescent="0.25">
      <c r="A25" s="9"/>
      <c r="B25" s="65" t="s">
        <v>2</v>
      </c>
      <c r="C25" s="68" t="s">
        <v>3</v>
      </c>
      <c r="D25" s="11" t="s">
        <v>16</v>
      </c>
      <c r="E25" s="65" t="s">
        <v>4</v>
      </c>
      <c r="F25" s="11" t="s">
        <v>5</v>
      </c>
      <c r="G25" s="44">
        <v>1</v>
      </c>
      <c r="H25" s="12">
        <v>2</v>
      </c>
      <c r="I25" s="12">
        <v>3</v>
      </c>
      <c r="J25" s="12">
        <v>4</v>
      </c>
      <c r="L25" s="46"/>
      <c r="M25" s="3"/>
    </row>
    <row r="26" spans="1:13" ht="14.1" customHeight="1" x14ac:dyDescent="0.25">
      <c r="A26" s="5">
        <v>1</v>
      </c>
      <c r="B26" s="48">
        <v>0.36805555555555558</v>
      </c>
      <c r="C26" s="17">
        <v>0.41666666666666669</v>
      </c>
      <c r="D26" s="31">
        <f>+MINUTE(C26-B26)+(60*HOUR(C26-B26))</f>
        <v>70</v>
      </c>
      <c r="E26" s="26">
        <f>+MINUTE(B27-C26)+(60*HOUR(B27-C26))</f>
        <v>5</v>
      </c>
      <c r="F26" s="30">
        <f>+D26+(E31/4)</f>
        <v>73.75</v>
      </c>
      <c r="G26" s="37">
        <f>+F26</f>
        <v>73.75</v>
      </c>
      <c r="H26" s="37"/>
      <c r="I26" s="37"/>
      <c r="J26" s="38"/>
      <c r="M26" s="3"/>
    </row>
    <row r="27" spans="1:13" ht="14.1" customHeight="1" x14ac:dyDescent="0.25">
      <c r="A27" s="5">
        <v>2</v>
      </c>
      <c r="B27" s="48">
        <v>0.4201388888888889</v>
      </c>
      <c r="C27" s="17">
        <v>0.46875</v>
      </c>
      <c r="D27" s="31">
        <f>+MINUTE(C27-B27)+(60*HOUR(C27-B27))</f>
        <v>70</v>
      </c>
      <c r="E27" s="26">
        <f>+MINUTE(B28-C27)+(60*HOUR(B28-C27))</f>
        <v>5</v>
      </c>
      <c r="F27" s="30">
        <f>+D27+(E31/4)</f>
        <v>73.75</v>
      </c>
      <c r="G27" s="37"/>
      <c r="H27" s="37">
        <f>+F27</f>
        <v>73.75</v>
      </c>
      <c r="I27" s="37"/>
      <c r="J27" s="38"/>
      <c r="M27" s="3"/>
    </row>
    <row r="28" spans="1:13" ht="14.1" customHeight="1" x14ac:dyDescent="0.25">
      <c r="A28" s="5">
        <v>3</v>
      </c>
      <c r="B28" s="48">
        <v>0.47222222222222227</v>
      </c>
      <c r="C28" s="17">
        <v>0.52083333333333337</v>
      </c>
      <c r="D28" s="31">
        <f>+MINUTE(C28-B28)+(60*HOUR(C28-B28))</f>
        <v>70</v>
      </c>
      <c r="E28" s="26">
        <f>+MINUTE(B29-C28)+(60*HOUR(B29-C28))</f>
        <v>0</v>
      </c>
      <c r="F28" s="30">
        <f>+D28+(E31/4)</f>
        <v>73.75</v>
      </c>
      <c r="G28" s="21"/>
      <c r="H28" s="21"/>
      <c r="I28" s="21">
        <f>+F28</f>
        <v>73.75</v>
      </c>
      <c r="J28" s="21"/>
      <c r="M28" s="3"/>
    </row>
    <row r="29" spans="1:13" ht="14.1" customHeight="1" x14ac:dyDescent="0.25">
      <c r="A29" s="13" t="s">
        <v>6</v>
      </c>
      <c r="B29" s="49">
        <v>0.52083333333333337</v>
      </c>
      <c r="C29" s="14">
        <v>0.54166666666666663</v>
      </c>
      <c r="D29" s="31"/>
      <c r="E29" s="26"/>
      <c r="F29" s="30"/>
      <c r="G29" s="37"/>
      <c r="H29" s="37"/>
      <c r="I29" s="37"/>
      <c r="J29" s="37"/>
      <c r="M29" s="3"/>
    </row>
    <row r="30" spans="1:13" x14ac:dyDescent="0.25">
      <c r="A30" s="5">
        <v>4</v>
      </c>
      <c r="B30" s="50">
        <v>0.54513888888888895</v>
      </c>
      <c r="C30" s="35">
        <v>0.59375</v>
      </c>
      <c r="D30" s="32">
        <f>+MINUTE(C30-B30)+(60*HOUR(C30-B30))</f>
        <v>70</v>
      </c>
      <c r="E30" s="32">
        <f>+MINUTE(B30-C29)+(60*HOUR(B30-C29))</f>
        <v>5</v>
      </c>
      <c r="F30" s="29">
        <f>+D30+(E31/4)</f>
        <v>73.75</v>
      </c>
      <c r="G30" s="39"/>
      <c r="H30" s="39"/>
      <c r="I30" s="39"/>
      <c r="J30" s="40">
        <f>+F30</f>
        <v>73.75</v>
      </c>
      <c r="M30" s="3"/>
    </row>
    <row r="31" spans="1:13" x14ac:dyDescent="0.25">
      <c r="A31" s="5"/>
      <c r="B31" s="51"/>
      <c r="C31" s="33" t="s">
        <v>17</v>
      </c>
      <c r="D31" s="34">
        <f>SUM(D26:D30)</f>
        <v>280</v>
      </c>
      <c r="E31" s="34">
        <f>SUM(E26:E30)</f>
        <v>15</v>
      </c>
      <c r="F31" s="36">
        <f>SUM(F26:F30)</f>
        <v>295</v>
      </c>
      <c r="G31" s="264">
        <f>+MINUTE(C30-B26)+(60*HOUR(C30-B26))-MINUTE(C29-B29)+(60*HOUR(C29-B29))-F31</f>
        <v>0</v>
      </c>
      <c r="H31" s="265" t="s">
        <v>15</v>
      </c>
      <c r="I31" s="265" t="s">
        <v>15</v>
      </c>
      <c r="J31" s="262">
        <f>SUM(G26:J30)-F31</f>
        <v>0</v>
      </c>
      <c r="M31" s="3"/>
    </row>
    <row r="32" spans="1:13" x14ac:dyDescent="0.25">
      <c r="B32" s="25"/>
      <c r="C32" s="25"/>
      <c r="E32" s="18">
        <f>E31/D31</f>
        <v>5.3571428571428568E-2</v>
      </c>
      <c r="F32" s="19" t="s">
        <v>7</v>
      </c>
      <c r="G32" s="19"/>
      <c r="M32" s="3"/>
    </row>
    <row r="33" spans="1:13" x14ac:dyDescent="0.25">
      <c r="B33" s="25"/>
      <c r="C33" s="25"/>
      <c r="E33" s="18"/>
      <c r="F33" s="19"/>
      <c r="G33" s="19"/>
      <c r="M33" s="3"/>
    </row>
    <row r="34" spans="1:13" x14ac:dyDescent="0.25">
      <c r="A34" s="8" t="s">
        <v>10</v>
      </c>
      <c r="B34" s="9"/>
      <c r="C34" s="9"/>
      <c r="D34" s="28"/>
      <c r="E34" s="9"/>
      <c r="F34" s="10"/>
      <c r="G34" s="292" t="s">
        <v>1</v>
      </c>
      <c r="H34" s="293"/>
      <c r="I34" s="293"/>
      <c r="J34" s="294"/>
      <c r="M34" s="3"/>
    </row>
    <row r="35" spans="1:13" ht="30" x14ac:dyDescent="0.25">
      <c r="A35" s="9"/>
      <c r="B35" s="65" t="s">
        <v>2</v>
      </c>
      <c r="C35" s="68" t="s">
        <v>3</v>
      </c>
      <c r="D35" s="11" t="s">
        <v>16</v>
      </c>
      <c r="E35" s="65" t="s">
        <v>4</v>
      </c>
      <c r="F35" s="11" t="s">
        <v>5</v>
      </c>
      <c r="G35" s="44">
        <v>1</v>
      </c>
      <c r="H35" s="12">
        <v>2</v>
      </c>
      <c r="I35" s="12">
        <v>3</v>
      </c>
      <c r="J35" s="12">
        <v>4</v>
      </c>
      <c r="L35" s="46"/>
      <c r="M35" s="3"/>
    </row>
    <row r="36" spans="1:13" x14ac:dyDescent="0.25">
      <c r="A36" s="5">
        <v>1</v>
      </c>
      <c r="B36" s="48">
        <v>0.3263888888888889</v>
      </c>
      <c r="C36" s="17">
        <v>0.37847222222222227</v>
      </c>
      <c r="D36" s="31">
        <f>+MINUTE(C36-B36)+(60*HOUR(C36-B36))</f>
        <v>75</v>
      </c>
      <c r="E36" s="26">
        <f>+MINUTE(B37-C36)+(60*HOUR(B37-C36))</f>
        <v>5</v>
      </c>
      <c r="F36" s="30">
        <f>+D36+(E42/4)</f>
        <v>88.75</v>
      </c>
      <c r="G36" s="37">
        <f>+F36</f>
        <v>88.75</v>
      </c>
      <c r="H36" s="37"/>
      <c r="I36" s="37"/>
      <c r="J36" s="38"/>
      <c r="M36" s="3"/>
    </row>
    <row r="37" spans="1:13" x14ac:dyDescent="0.25">
      <c r="A37" s="54" t="s">
        <v>21</v>
      </c>
      <c r="B37" s="48">
        <v>0.38194444444444442</v>
      </c>
      <c r="C37" s="17">
        <v>0.40625</v>
      </c>
      <c r="D37" s="31"/>
      <c r="E37" s="26">
        <f>+MINUTE(B38-B37)+(60*HOUR(B38-B37))</f>
        <v>40</v>
      </c>
      <c r="F37" s="30"/>
      <c r="G37" s="37"/>
      <c r="H37" s="37"/>
      <c r="I37" s="37"/>
      <c r="J37" s="38"/>
    </row>
    <row r="38" spans="1:13" x14ac:dyDescent="0.25">
      <c r="A38" s="5">
        <v>2</v>
      </c>
      <c r="B38" s="48">
        <v>0.40972222222222227</v>
      </c>
      <c r="C38" s="17">
        <v>0.46180555555555558</v>
      </c>
      <c r="D38" s="31">
        <f>+MINUTE(C38-B38)+(60*HOUR(C38-B38))</f>
        <v>75</v>
      </c>
      <c r="E38" s="26">
        <f>+MINUTE(B39-C38)+(60*HOUR(B39-C38))</f>
        <v>5</v>
      </c>
      <c r="F38" s="30">
        <f>+D38+(E42/4)</f>
        <v>88.75</v>
      </c>
      <c r="G38" s="37"/>
      <c r="H38" s="37">
        <f>+F38</f>
        <v>88.75</v>
      </c>
      <c r="I38" s="37"/>
      <c r="J38" s="38"/>
    </row>
    <row r="39" spans="1:13" x14ac:dyDescent="0.25">
      <c r="A39" s="5">
        <v>3</v>
      </c>
      <c r="B39" s="48">
        <v>0.46527777777777773</v>
      </c>
      <c r="C39" s="17">
        <v>0.51736111111111105</v>
      </c>
      <c r="D39" s="31">
        <f>+MINUTE(C39-B39)+(60*HOUR(C39-B39))</f>
        <v>75</v>
      </c>
      <c r="E39" s="26">
        <f>+MINUTE(B40-C39)+(60*HOUR(B40-C39))</f>
        <v>0</v>
      </c>
      <c r="F39" s="30">
        <f>+D39+(E42/4)</f>
        <v>88.75</v>
      </c>
      <c r="G39" s="37"/>
      <c r="H39" s="37"/>
      <c r="I39" s="37">
        <f>+F39</f>
        <v>88.75</v>
      </c>
      <c r="J39" s="37"/>
    </row>
    <row r="40" spans="1:13" x14ac:dyDescent="0.25">
      <c r="A40" s="13" t="s">
        <v>6</v>
      </c>
      <c r="B40" s="49">
        <v>0.51736111111111105</v>
      </c>
      <c r="C40" s="14">
        <v>0.53819444444444442</v>
      </c>
      <c r="D40" s="31"/>
      <c r="E40" s="15"/>
      <c r="F40" s="27"/>
      <c r="G40" s="21"/>
      <c r="H40" s="21"/>
      <c r="I40" s="21"/>
      <c r="J40" s="21"/>
    </row>
    <row r="41" spans="1:13" x14ac:dyDescent="0.25">
      <c r="A41" s="5">
        <v>4</v>
      </c>
      <c r="B41" s="50">
        <v>0.54166666666666663</v>
      </c>
      <c r="C41" s="35">
        <v>0.60069444444444442</v>
      </c>
      <c r="D41" s="32">
        <f>+MINUTE(C41-B41)+(60*HOUR(C41-B41))</f>
        <v>85</v>
      </c>
      <c r="E41" s="32">
        <f>+MINUTE(B41-C40)+(60*HOUR(B41-C40))</f>
        <v>5</v>
      </c>
      <c r="F41" s="29">
        <f>+D41+(E42/4)</f>
        <v>98.75</v>
      </c>
      <c r="G41" s="39"/>
      <c r="H41" s="39"/>
      <c r="I41" s="39"/>
      <c r="J41" s="40">
        <f>+F41</f>
        <v>98.75</v>
      </c>
    </row>
    <row r="42" spans="1:13" x14ac:dyDescent="0.25">
      <c r="A42" s="5"/>
      <c r="B42" s="51"/>
      <c r="C42" s="33" t="s">
        <v>17</v>
      </c>
      <c r="D42" s="34">
        <f>SUM(D36:D41)</f>
        <v>310</v>
      </c>
      <c r="E42" s="34">
        <f>SUM(E36:E41)</f>
        <v>55</v>
      </c>
      <c r="F42" s="36">
        <f>SUM(F36:F41)</f>
        <v>365</v>
      </c>
      <c r="G42" s="264">
        <f>+MINUTE(C41-B36)+(60*HOUR(C41-B36))-MINUTE(C40-B40)+(60*HOUR(C40-B40))-F42</f>
        <v>0</v>
      </c>
      <c r="H42" s="265" t="s">
        <v>15</v>
      </c>
      <c r="I42" s="265" t="s">
        <v>15</v>
      </c>
      <c r="J42" s="262">
        <f>SUM(G36:J41)-F42</f>
        <v>0</v>
      </c>
    </row>
    <row r="43" spans="1:13" x14ac:dyDescent="0.25">
      <c r="B43" s="25"/>
      <c r="C43" s="25"/>
      <c r="E43" s="18">
        <f>E42/D42</f>
        <v>0.17741935483870969</v>
      </c>
      <c r="F43" s="19" t="s">
        <v>7</v>
      </c>
      <c r="G43" s="19"/>
    </row>
    <row r="44" spans="1:13" ht="14.1" customHeight="1" x14ac:dyDescent="0.25">
      <c r="B44" s="25"/>
      <c r="C44" s="25"/>
      <c r="E44" s="18"/>
      <c r="F44" s="19"/>
      <c r="G44" s="19"/>
      <c r="L44" s="7"/>
    </row>
    <row r="45" spans="1:13" ht="14.1" customHeight="1" x14ac:dyDescent="0.25">
      <c r="A45" s="8" t="s">
        <v>14</v>
      </c>
      <c r="B45" s="9"/>
      <c r="C45" s="9"/>
      <c r="D45" s="28"/>
      <c r="E45" s="9"/>
      <c r="F45" s="10"/>
      <c r="G45" s="292" t="s">
        <v>1</v>
      </c>
      <c r="H45" s="293"/>
      <c r="I45" s="293"/>
      <c r="J45" s="294"/>
      <c r="L45" s="7"/>
    </row>
    <row r="46" spans="1:13" ht="30" x14ac:dyDescent="0.25">
      <c r="A46" s="9"/>
      <c r="B46" s="65" t="s">
        <v>2</v>
      </c>
      <c r="C46" s="68" t="s">
        <v>3</v>
      </c>
      <c r="D46" s="11" t="s">
        <v>16</v>
      </c>
      <c r="E46" s="65" t="s">
        <v>4</v>
      </c>
      <c r="F46" s="11" t="s">
        <v>5</v>
      </c>
      <c r="G46" s="44">
        <v>1</v>
      </c>
      <c r="H46" s="12">
        <v>2</v>
      </c>
      <c r="I46" s="12">
        <v>3</v>
      </c>
      <c r="J46" s="12">
        <v>4</v>
      </c>
      <c r="L46" s="193"/>
    </row>
    <row r="47" spans="1:13" x14ac:dyDescent="0.25">
      <c r="A47" s="5">
        <v>1</v>
      </c>
      <c r="B47" s="48">
        <v>0.3263888888888889</v>
      </c>
      <c r="C47" s="17">
        <v>0.38541666666666669</v>
      </c>
      <c r="D47" s="31">
        <f>+MINUTE(C47-B47)+(60*HOUR(C47-B47))</f>
        <v>85</v>
      </c>
      <c r="E47" s="26">
        <f>+MINUTE(B48-C47)+(60*HOUR(B48-C47))</f>
        <v>5</v>
      </c>
      <c r="F47" s="30">
        <f>+D47+(E52/4)</f>
        <v>88.75</v>
      </c>
      <c r="G47" s="37">
        <f>+F47</f>
        <v>88.75</v>
      </c>
      <c r="H47" s="37"/>
      <c r="I47" s="37"/>
      <c r="J47" s="38"/>
    </row>
    <row r="48" spans="1:13" ht="14.1" customHeight="1" x14ac:dyDescent="0.25">
      <c r="A48" s="5">
        <v>2</v>
      </c>
      <c r="B48" s="48">
        <v>0.3888888888888889</v>
      </c>
      <c r="C48" s="17">
        <v>0.44791666666666669</v>
      </c>
      <c r="D48" s="31">
        <f>+MINUTE(C48-B48)+(60*HOUR(C48-B48))</f>
        <v>85</v>
      </c>
      <c r="E48" s="26">
        <f>+MINUTE(B49-C48)+(60*HOUR(B49-C48))</f>
        <v>5</v>
      </c>
      <c r="F48" s="30">
        <f>+D48+(E52/4)</f>
        <v>88.75</v>
      </c>
      <c r="G48" s="37"/>
      <c r="H48" s="37">
        <f>+F48</f>
        <v>88.75</v>
      </c>
      <c r="I48" s="37"/>
      <c r="J48" s="38"/>
    </row>
    <row r="49" spans="1:13" ht="14.1" customHeight="1" x14ac:dyDescent="0.25">
      <c r="A49" s="5">
        <v>3</v>
      </c>
      <c r="B49" s="48">
        <v>0.4513888888888889</v>
      </c>
      <c r="C49" s="17">
        <v>0.51041666666666663</v>
      </c>
      <c r="D49" s="31">
        <f>+MINUTE(C49-B49)+(60*HOUR(C49-B49))</f>
        <v>85</v>
      </c>
      <c r="E49" s="26">
        <f>+MINUTE(B50-C49)+(60*HOUR(B50-C49))</f>
        <v>0</v>
      </c>
      <c r="F49" s="30">
        <f>+D49+(E52/4)</f>
        <v>88.75</v>
      </c>
      <c r="G49" s="37"/>
      <c r="H49" s="37"/>
      <c r="I49" s="37">
        <f>+F49</f>
        <v>88.75</v>
      </c>
      <c r="J49" s="37"/>
      <c r="M49" s="165"/>
    </row>
    <row r="50" spans="1:13" ht="14.1" customHeight="1" x14ac:dyDescent="0.25">
      <c r="A50" s="13" t="s">
        <v>6</v>
      </c>
      <c r="B50" s="49">
        <v>0.51041666666666663</v>
      </c>
      <c r="C50" s="14">
        <v>0.53125</v>
      </c>
      <c r="D50" s="31"/>
      <c r="E50" s="15"/>
      <c r="F50" s="27"/>
      <c r="G50" s="21"/>
      <c r="H50" s="21"/>
      <c r="I50" s="21"/>
      <c r="J50" s="21"/>
      <c r="K50" s="16"/>
      <c r="L50" s="16"/>
      <c r="M50" s="3"/>
    </row>
    <row r="51" spans="1:13" ht="14.1" customHeight="1" x14ac:dyDescent="0.25">
      <c r="A51" s="5">
        <v>4</v>
      </c>
      <c r="B51" s="50">
        <v>0.53472222222222221</v>
      </c>
      <c r="C51" s="35">
        <v>0.60069444444444442</v>
      </c>
      <c r="D51" s="32">
        <f>+MINUTE(C51-B51)+(60*HOUR(C51-B51))</f>
        <v>95</v>
      </c>
      <c r="E51" s="32">
        <f>+MINUTE(B51-C50)+(60*HOUR(B51-C50))</f>
        <v>5</v>
      </c>
      <c r="F51" s="29">
        <f>+D51+(E52/4)</f>
        <v>98.75</v>
      </c>
      <c r="G51" s="39"/>
      <c r="H51" s="39"/>
      <c r="I51" s="39"/>
      <c r="J51" s="40">
        <f>+F51</f>
        <v>98.75</v>
      </c>
      <c r="M51" s="3"/>
    </row>
    <row r="52" spans="1:13" ht="14.1" customHeight="1" x14ac:dyDescent="0.25">
      <c r="A52" s="5"/>
      <c r="B52" s="51"/>
      <c r="C52" s="33" t="s">
        <v>17</v>
      </c>
      <c r="D52" s="34">
        <f>SUM(D47:D51)</f>
        <v>350</v>
      </c>
      <c r="E52" s="34">
        <f>SUM(E47:E51)</f>
        <v>15</v>
      </c>
      <c r="F52" s="36">
        <f>SUM(F47:F51)</f>
        <v>365</v>
      </c>
      <c r="G52" s="264">
        <f>+MINUTE(C51-B47)+(60*HOUR(C51-B47))-MINUTE(C50-B50)+(60*HOUR(C50-B50))-F52</f>
        <v>0</v>
      </c>
      <c r="H52" s="265" t="s">
        <v>15</v>
      </c>
      <c r="I52" s="265" t="s">
        <v>15</v>
      </c>
      <c r="J52" s="262">
        <f>SUM(G47:J51)-F52</f>
        <v>0</v>
      </c>
      <c r="L52" s="2"/>
      <c r="M52" s="3"/>
    </row>
    <row r="53" spans="1:13" ht="14.1" customHeight="1" x14ac:dyDescent="0.25">
      <c r="B53" s="25"/>
      <c r="C53" s="25"/>
      <c r="E53" s="18">
        <f>E52/D52</f>
        <v>4.2857142857142858E-2</v>
      </c>
      <c r="F53" s="19" t="s">
        <v>7</v>
      </c>
      <c r="G53" s="19"/>
      <c r="M53" s="3"/>
    </row>
    <row r="54" spans="1:13" ht="13.5" customHeight="1" x14ac:dyDescent="0.25">
      <c r="A54" s="6"/>
      <c r="F54" s="3"/>
      <c r="G54" s="3"/>
      <c r="M54" s="3"/>
    </row>
    <row r="55" spans="1:13" ht="13.5" customHeight="1" x14ac:dyDescent="0.25">
      <c r="A55" s="6"/>
      <c r="F55" s="3"/>
      <c r="G55" s="292" t="s">
        <v>1</v>
      </c>
      <c r="H55" s="293"/>
      <c r="I55" s="293"/>
      <c r="J55" s="294"/>
      <c r="M55" s="3"/>
    </row>
    <row r="56" spans="1:13" ht="15" customHeight="1" x14ac:dyDescent="0.25">
      <c r="A56" s="6"/>
      <c r="F56" s="3"/>
      <c r="G56" s="44">
        <v>1</v>
      </c>
      <c r="H56" s="12">
        <v>2</v>
      </c>
      <c r="I56" s="12">
        <v>3</v>
      </c>
      <c r="J56" s="12">
        <v>4</v>
      </c>
      <c r="M56" s="3"/>
    </row>
    <row r="57" spans="1:13" ht="15.95" customHeight="1" x14ac:dyDescent="0.25">
      <c r="C57" s="43" t="s">
        <v>18</v>
      </c>
      <c r="D57" s="285" t="s">
        <v>11</v>
      </c>
      <c r="E57" s="286"/>
      <c r="F57" s="287"/>
      <c r="G57" s="41">
        <f>+SUM(G47:G51)+SUM(G36:G41)+SUM(G26:G30)+SUM(G15:G20)+SUM(G5:G9)</f>
        <v>428.75</v>
      </c>
      <c r="H57" s="41">
        <f t="shared" ref="H57:J57" si="0">+SUM(H47:H51)+SUM(H36:H41)+SUM(H26:H30)+SUM(H15:H20)+SUM(H5:H9)</f>
        <v>428.75</v>
      </c>
      <c r="I57" s="41">
        <f t="shared" si="0"/>
        <v>428.75</v>
      </c>
      <c r="J57" s="41">
        <f t="shared" si="0"/>
        <v>468.75</v>
      </c>
      <c r="L57" s="47"/>
      <c r="M57" s="3"/>
    </row>
    <row r="58" spans="1:13" ht="15.95" customHeight="1" x14ac:dyDescent="0.25">
      <c r="D58" s="288" t="s">
        <v>12</v>
      </c>
      <c r="E58" s="289"/>
      <c r="F58" s="290"/>
      <c r="G58" s="240">
        <v>1665</v>
      </c>
      <c r="H58" s="240">
        <v>1665</v>
      </c>
      <c r="I58" s="240">
        <v>1665</v>
      </c>
      <c r="J58" s="240">
        <v>1665</v>
      </c>
      <c r="L58" s="47"/>
      <c r="M58" s="3"/>
    </row>
    <row r="59" spans="1:13" ht="16.5" customHeight="1" x14ac:dyDescent="0.25">
      <c r="D59" s="291" t="s">
        <v>13</v>
      </c>
      <c r="E59" s="291"/>
      <c r="F59" s="291"/>
      <c r="G59" s="178">
        <f>ROUND(G57/G58,2)</f>
        <v>0.26</v>
      </c>
      <c r="H59" s="178">
        <f t="shared" ref="H59:J59" si="1">ROUND(H57/H58,2)</f>
        <v>0.26</v>
      </c>
      <c r="I59" s="178">
        <f t="shared" si="1"/>
        <v>0.26</v>
      </c>
      <c r="J59" s="178">
        <f t="shared" si="1"/>
        <v>0.28000000000000003</v>
      </c>
      <c r="M59" s="3"/>
    </row>
    <row r="60" spans="1:13" x14ac:dyDescent="0.25">
      <c r="H60" s="20"/>
      <c r="I60" s="20"/>
      <c r="J60" s="20"/>
      <c r="K60" s="20"/>
      <c r="L60" s="20"/>
      <c r="M60" s="20"/>
    </row>
    <row r="61" spans="1:13" x14ac:dyDescent="0.25">
      <c r="H61" s="20"/>
      <c r="I61" s="63" t="s">
        <v>20</v>
      </c>
      <c r="J61" s="64">
        <f>SUM(F59:J59)</f>
        <v>1.06</v>
      </c>
      <c r="K61" s="20"/>
      <c r="L61" s="20"/>
      <c r="M61" s="20"/>
    </row>
    <row r="62" spans="1:13" x14ac:dyDescent="0.25">
      <c r="H62" s="20"/>
      <c r="I62" s="20"/>
      <c r="J62" s="20"/>
      <c r="K62" s="20"/>
      <c r="L62" s="20"/>
      <c r="M62" s="20"/>
    </row>
    <row r="63" spans="1:13" x14ac:dyDescent="0.25">
      <c r="F63" s="3"/>
      <c r="G63" s="3"/>
      <c r="H63" s="20"/>
      <c r="I63" s="20"/>
      <c r="J63" s="20"/>
      <c r="K63" s="20"/>
      <c r="L63" s="20"/>
      <c r="M63" s="20"/>
    </row>
    <row r="64" spans="1:13" x14ac:dyDescent="0.25">
      <c r="F64" s="3"/>
      <c r="G64" s="3"/>
      <c r="H64" s="20"/>
      <c r="I64" s="20"/>
      <c r="J64" s="20"/>
      <c r="K64" s="20"/>
      <c r="L64" s="20"/>
      <c r="M64" s="20"/>
    </row>
    <row r="65" spans="6:13" x14ac:dyDescent="0.25">
      <c r="F65" s="3"/>
      <c r="G65" s="3"/>
      <c r="M65" s="3"/>
    </row>
    <row r="66" spans="6:13" x14ac:dyDescent="0.25">
      <c r="F66" s="3"/>
      <c r="G66" s="3"/>
      <c r="M66" s="3"/>
    </row>
    <row r="67" spans="6:13" x14ac:dyDescent="0.25">
      <c r="F67" s="3"/>
      <c r="G67" s="3"/>
      <c r="M67" s="3"/>
    </row>
    <row r="68" spans="6:13" x14ac:dyDescent="0.25">
      <c r="F68" s="3"/>
      <c r="G68" s="3"/>
      <c r="M68" s="3"/>
    </row>
    <row r="69" spans="6:13" x14ac:dyDescent="0.25">
      <c r="F69" s="3"/>
      <c r="G69" s="3"/>
      <c r="M69" s="3"/>
    </row>
    <row r="70" spans="6:13" x14ac:dyDescent="0.25">
      <c r="F70" s="3"/>
      <c r="G70" s="3"/>
      <c r="M70" s="3"/>
    </row>
    <row r="71" spans="6:13" x14ac:dyDescent="0.25">
      <c r="F71" s="3"/>
      <c r="G71" s="3"/>
      <c r="M71" s="3"/>
    </row>
    <row r="72" spans="6:13" x14ac:dyDescent="0.25">
      <c r="F72" s="3"/>
      <c r="G72" s="3"/>
      <c r="M72" s="3"/>
    </row>
    <row r="73" spans="6:13" x14ac:dyDescent="0.25">
      <c r="F73" s="3"/>
      <c r="G73" s="3"/>
      <c r="M73" s="3"/>
    </row>
    <row r="74" spans="6:13" x14ac:dyDescent="0.25">
      <c r="F74" s="3"/>
      <c r="G74" s="3"/>
      <c r="M74" s="3"/>
    </row>
    <row r="75" spans="6:13" x14ac:dyDescent="0.25">
      <c r="F75" s="3"/>
      <c r="G75" s="3"/>
      <c r="M75" s="3"/>
    </row>
    <row r="76" spans="6:13" x14ac:dyDescent="0.25">
      <c r="F76" s="3"/>
      <c r="G76" s="3"/>
      <c r="M76" s="3"/>
    </row>
  </sheetData>
  <mergeCells count="10">
    <mergeCell ref="G55:J55"/>
    <mergeCell ref="D57:F57"/>
    <mergeCell ref="D58:F58"/>
    <mergeCell ref="D59:F59"/>
    <mergeCell ref="G3:J3"/>
    <mergeCell ref="M4:R4"/>
    <mergeCell ref="G13:J13"/>
    <mergeCell ref="G24:J24"/>
    <mergeCell ref="G34:J34"/>
    <mergeCell ref="G45:J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79"/>
  <sheetViews>
    <sheetView workbookViewId="0">
      <selection activeCell="B1" sqref="B1"/>
    </sheetView>
  </sheetViews>
  <sheetFormatPr defaultColWidth="9.140625" defaultRowHeight="15" x14ac:dyDescent="0.25"/>
  <cols>
    <col min="1" max="3" width="8.7109375" style="3" customWidth="1"/>
    <col min="4" max="4" width="8.5703125" style="3" bestFit="1" customWidth="1"/>
    <col min="5" max="5" width="8" style="3" customWidth="1"/>
    <col min="6" max="7" width="8.7109375" style="4" customWidth="1"/>
    <col min="8" max="8" width="8" style="4" customWidth="1"/>
    <col min="9" max="11" width="8" style="3" customWidth="1"/>
    <col min="12" max="12" width="1.85546875" style="3" customWidth="1"/>
    <col min="13" max="13" width="5.7109375" style="3" customWidth="1"/>
    <col min="14" max="16384" width="9.140625" style="3"/>
  </cols>
  <sheetData>
    <row r="1" spans="1:25" ht="30" customHeight="1" thickBot="1" x14ac:dyDescent="0.35">
      <c r="B1" s="24" t="s">
        <v>19</v>
      </c>
      <c r="C1" s="22"/>
      <c r="D1" s="22"/>
      <c r="E1" s="22"/>
      <c r="F1" s="23"/>
      <c r="G1" s="23"/>
      <c r="H1" s="23"/>
      <c r="I1" s="22"/>
      <c r="J1" s="56"/>
      <c r="K1" s="56"/>
      <c r="M1" s="20"/>
      <c r="N1" s="70"/>
      <c r="O1" s="70"/>
      <c r="P1" s="70"/>
      <c r="Q1" s="70"/>
    </row>
    <row r="2" spans="1:25" ht="15" customHeight="1" x14ac:dyDescent="0.25">
      <c r="A2" s="8"/>
    </row>
    <row r="3" spans="1:25" x14ac:dyDescent="0.25">
      <c r="A3" s="8" t="s">
        <v>0</v>
      </c>
      <c r="B3" s="9"/>
      <c r="C3" s="9"/>
      <c r="D3" s="28"/>
      <c r="E3" s="9"/>
      <c r="F3" s="10"/>
      <c r="G3" s="292" t="s">
        <v>1</v>
      </c>
      <c r="H3" s="293"/>
      <c r="I3" s="293"/>
      <c r="J3" s="293"/>
      <c r="K3" s="294"/>
    </row>
    <row r="4" spans="1:25" ht="30" customHeight="1" x14ac:dyDescent="0.25">
      <c r="A4" s="9"/>
      <c r="B4" s="65" t="s">
        <v>2</v>
      </c>
      <c r="C4" s="68" t="s">
        <v>3</v>
      </c>
      <c r="D4" s="11" t="s">
        <v>16</v>
      </c>
      <c r="E4" s="65" t="s">
        <v>4</v>
      </c>
      <c r="F4" s="11" t="s">
        <v>5</v>
      </c>
      <c r="G4" s="11">
        <v>1</v>
      </c>
      <c r="H4" s="44">
        <v>2</v>
      </c>
      <c r="I4" s="12">
        <v>3</v>
      </c>
      <c r="J4" s="12">
        <v>4</v>
      </c>
      <c r="K4" s="12">
        <v>5</v>
      </c>
      <c r="M4" s="20"/>
      <c r="N4" s="20"/>
      <c r="O4" s="20"/>
      <c r="P4" s="20"/>
      <c r="Q4" s="20"/>
      <c r="R4" s="20"/>
      <c r="S4" s="20"/>
      <c r="T4" s="20"/>
      <c r="U4" s="20"/>
      <c r="V4" s="20"/>
      <c r="W4" s="20"/>
      <c r="X4" s="20"/>
      <c r="Y4" s="20"/>
    </row>
    <row r="5" spans="1:25" ht="15" customHeight="1" x14ac:dyDescent="0.25">
      <c r="A5" s="25">
        <v>1</v>
      </c>
      <c r="B5" s="71">
        <v>0.35416666666666669</v>
      </c>
      <c r="C5" s="72">
        <v>0.40277777777777773</v>
      </c>
      <c r="D5" s="73">
        <f>+MINUTE(C5-B5)+(60*HOUR(C5-B5))</f>
        <v>70</v>
      </c>
      <c r="E5" s="74">
        <f>+MINUTE(B6-C5)+(60*HOUR(B6-C5))</f>
        <v>5</v>
      </c>
      <c r="F5" s="75">
        <f>+D5+(E11/5)</f>
        <v>75</v>
      </c>
      <c r="G5" s="76">
        <f>+F5</f>
        <v>75</v>
      </c>
      <c r="H5" s="77"/>
      <c r="I5" s="78"/>
      <c r="J5" s="78"/>
      <c r="K5" s="78"/>
      <c r="M5" s="20"/>
      <c r="N5" s="20"/>
      <c r="O5" s="20"/>
      <c r="P5" s="20"/>
      <c r="Q5" s="20"/>
      <c r="R5" s="20"/>
      <c r="S5" s="20"/>
      <c r="T5" s="20"/>
      <c r="U5" s="20"/>
      <c r="V5" s="20"/>
      <c r="W5" s="20"/>
      <c r="X5" s="20"/>
      <c r="Y5" s="20"/>
    </row>
    <row r="6" spans="1:25" ht="14.1" customHeight="1" x14ac:dyDescent="0.25">
      <c r="A6" s="67">
        <v>2</v>
      </c>
      <c r="B6" s="48">
        <v>0.40625</v>
      </c>
      <c r="C6" s="17">
        <v>0.4548611111111111</v>
      </c>
      <c r="D6" s="31">
        <f>+MINUTE(C6-B6)+(60*HOUR(C6-B6))</f>
        <v>70</v>
      </c>
      <c r="E6" s="26">
        <f>+MINUTE(B7-C6)+(60*HOUR(B7-C6))</f>
        <v>5</v>
      </c>
      <c r="F6" s="30">
        <f>+D6+(E11/5)</f>
        <v>75</v>
      </c>
      <c r="G6" s="79"/>
      <c r="H6" s="37">
        <f>+F6</f>
        <v>75</v>
      </c>
      <c r="I6" s="37"/>
      <c r="J6" s="37"/>
      <c r="K6" s="37"/>
      <c r="M6" s="20"/>
      <c r="N6" s="20"/>
      <c r="O6" s="20"/>
      <c r="P6" s="20"/>
      <c r="Q6" s="20"/>
      <c r="R6" s="80"/>
      <c r="S6" s="80"/>
    </row>
    <row r="7" spans="1:25" ht="15" customHeight="1" x14ac:dyDescent="0.25">
      <c r="A7" s="5">
        <v>3</v>
      </c>
      <c r="B7" s="48">
        <v>0.45833333333333331</v>
      </c>
      <c r="C7" s="17">
        <v>0.50694444444444442</v>
      </c>
      <c r="D7" s="31">
        <f>+MINUTE(C7-B7)+(60*HOUR(C7-B7))</f>
        <v>70</v>
      </c>
      <c r="E7" s="26">
        <f>+MINUTE(B8-C7)+(60*HOUR(B8-C7))</f>
        <v>5</v>
      </c>
      <c r="F7" s="30">
        <f>+D7+(E11/5)</f>
        <v>75</v>
      </c>
      <c r="G7" s="30"/>
      <c r="H7" s="37"/>
      <c r="I7" s="37">
        <f>+F7</f>
        <v>75</v>
      </c>
      <c r="J7" s="37"/>
      <c r="K7" s="37"/>
      <c r="M7" s="20"/>
      <c r="N7" s="20"/>
      <c r="O7" s="20"/>
      <c r="P7" s="20"/>
      <c r="Q7" s="20"/>
      <c r="R7" s="20"/>
    </row>
    <row r="8" spans="1:25" ht="15" customHeight="1" x14ac:dyDescent="0.25">
      <c r="A8" s="13" t="s">
        <v>6</v>
      </c>
      <c r="B8" s="49">
        <v>0.51041666666666663</v>
      </c>
      <c r="C8" s="14">
        <v>0.53125</v>
      </c>
      <c r="D8" s="81"/>
      <c r="E8" s="82"/>
      <c r="F8" s="30"/>
      <c r="G8" s="30"/>
      <c r="H8" s="21"/>
      <c r="I8" s="21"/>
      <c r="J8" s="21"/>
      <c r="K8" s="21"/>
      <c r="M8" s="20"/>
      <c r="N8" s="20"/>
      <c r="O8" s="20"/>
      <c r="P8" s="20"/>
      <c r="Q8" s="20"/>
      <c r="R8" s="20"/>
    </row>
    <row r="9" spans="1:25" ht="15" customHeight="1" x14ac:dyDescent="0.25">
      <c r="A9" s="5">
        <v>4</v>
      </c>
      <c r="B9" s="52">
        <v>0.53472222222222221</v>
      </c>
      <c r="C9" s="53">
        <v>0.58333333333333337</v>
      </c>
      <c r="D9" s="57">
        <f>+MINUTE(C9-B9)+(60*HOUR(C9-B9))</f>
        <v>70</v>
      </c>
      <c r="E9" s="31">
        <f>+MINUTE(B9-C8)+(60*HOUR(B9-C8))</f>
        <v>5</v>
      </c>
      <c r="F9" s="79">
        <f>+D9+(E11/5)</f>
        <v>75</v>
      </c>
      <c r="G9" s="79"/>
      <c r="H9" s="39"/>
      <c r="I9" s="39"/>
      <c r="J9" s="39">
        <f>+F9</f>
        <v>75</v>
      </c>
      <c r="K9" s="39"/>
      <c r="M9" s="20"/>
      <c r="N9" s="20"/>
      <c r="O9" s="20"/>
      <c r="P9" s="20"/>
      <c r="Q9" s="20"/>
      <c r="R9" s="20"/>
    </row>
    <row r="10" spans="1:25" ht="15" customHeight="1" x14ac:dyDescent="0.25">
      <c r="A10" s="5">
        <v>5</v>
      </c>
      <c r="B10" s="50">
        <v>0.58680555555555558</v>
      </c>
      <c r="C10" s="35">
        <v>0.63541666666666663</v>
      </c>
      <c r="D10" s="32">
        <f>+MINUTE(C10-B10)+(60*HOUR(C10-B10))</f>
        <v>70</v>
      </c>
      <c r="E10" s="32">
        <f>+MINUTE(B10-C9)+(60*HOUR(B10-C9))</f>
        <v>5</v>
      </c>
      <c r="F10" s="83">
        <f>+D10+(E11/5)</f>
        <v>75</v>
      </c>
      <c r="G10" s="83"/>
      <c r="H10" s="40"/>
      <c r="I10" s="40"/>
      <c r="J10" s="40"/>
      <c r="K10" s="40">
        <f>+F10</f>
        <v>75</v>
      </c>
      <c r="M10" s="20"/>
      <c r="N10" s="20"/>
      <c r="O10" s="20"/>
      <c r="P10" s="20"/>
      <c r="Q10" s="20"/>
      <c r="R10" s="20"/>
    </row>
    <row r="11" spans="1:25" ht="14.1" customHeight="1" x14ac:dyDescent="0.25">
      <c r="A11" s="5"/>
      <c r="B11" s="51"/>
      <c r="C11" s="33" t="s">
        <v>17</v>
      </c>
      <c r="D11" s="34">
        <f>SUM(D5:D10)</f>
        <v>350</v>
      </c>
      <c r="E11" s="34">
        <f>SUM(E5:E10)</f>
        <v>25</v>
      </c>
      <c r="F11" s="36">
        <f>SUM(F5:F10)</f>
        <v>375</v>
      </c>
      <c r="G11" s="258">
        <f>+MINUTE(C10-B5)+(60*HOUR(C10-B5))-MINUTE(C8-B8)+(60*HOUR(C8-B8))-F11</f>
        <v>0</v>
      </c>
      <c r="H11" s="261" t="s">
        <v>15</v>
      </c>
      <c r="I11" s="42"/>
      <c r="J11" s="261" t="s">
        <v>15</v>
      </c>
      <c r="K11" s="262">
        <f>SUM(G5:K10)-F11</f>
        <v>0</v>
      </c>
      <c r="M11" s="20"/>
      <c r="N11" s="20"/>
      <c r="O11" s="20"/>
      <c r="P11" s="20"/>
      <c r="Q11" s="20"/>
      <c r="R11" s="20"/>
    </row>
    <row r="12" spans="1:25" ht="14.1" customHeight="1" x14ac:dyDescent="0.25">
      <c r="B12" s="25"/>
      <c r="C12" s="25"/>
      <c r="E12" s="18">
        <f>E11/D11</f>
        <v>7.1428571428571425E-2</v>
      </c>
      <c r="F12" s="19" t="s">
        <v>7</v>
      </c>
      <c r="G12" s="19"/>
      <c r="H12" s="19"/>
      <c r="M12" s="20"/>
      <c r="N12" s="20"/>
      <c r="O12" s="20"/>
      <c r="P12" s="20"/>
      <c r="Q12" s="20"/>
      <c r="R12" s="20"/>
    </row>
    <row r="13" spans="1:25" ht="14.1" customHeight="1" x14ac:dyDescent="0.25">
      <c r="B13" s="25"/>
      <c r="C13" s="25"/>
      <c r="M13" s="20"/>
      <c r="N13" s="20"/>
      <c r="O13" s="20"/>
      <c r="P13" s="20"/>
      <c r="Q13" s="20"/>
      <c r="R13" s="20"/>
    </row>
    <row r="14" spans="1:25" x14ac:dyDescent="0.25">
      <c r="A14" s="8" t="s">
        <v>8</v>
      </c>
      <c r="B14" s="9"/>
      <c r="C14" s="9"/>
      <c r="D14" s="28"/>
      <c r="E14" s="9"/>
      <c r="F14" s="10"/>
      <c r="G14" s="292" t="s">
        <v>1</v>
      </c>
      <c r="H14" s="293"/>
      <c r="I14" s="293"/>
      <c r="J14" s="293"/>
      <c r="K14" s="294"/>
      <c r="M14" s="20"/>
      <c r="N14" s="20"/>
      <c r="O14" s="20"/>
      <c r="P14" s="20"/>
      <c r="Q14" s="20"/>
      <c r="R14" s="20"/>
    </row>
    <row r="15" spans="1:25" ht="30" x14ac:dyDescent="0.25">
      <c r="A15" s="9"/>
      <c r="B15" s="65" t="s">
        <v>2</v>
      </c>
      <c r="C15" s="68" t="s">
        <v>3</v>
      </c>
      <c r="D15" s="11" t="s">
        <v>16</v>
      </c>
      <c r="E15" s="65" t="s">
        <v>4</v>
      </c>
      <c r="F15" s="11" t="s">
        <v>5</v>
      </c>
      <c r="G15" s="11">
        <v>1</v>
      </c>
      <c r="H15" s="44">
        <v>2</v>
      </c>
      <c r="I15" s="12">
        <v>3</v>
      </c>
      <c r="J15" s="12">
        <v>4</v>
      </c>
      <c r="K15" s="12">
        <v>5</v>
      </c>
      <c r="M15" s="20"/>
      <c r="N15" s="20"/>
      <c r="O15" s="20"/>
      <c r="P15" s="20"/>
      <c r="Q15" s="20"/>
      <c r="R15" s="20"/>
    </row>
    <row r="16" spans="1:25" x14ac:dyDescent="0.25">
      <c r="A16" s="25">
        <v>1</v>
      </c>
      <c r="B16" s="71">
        <v>0.35416666666666669</v>
      </c>
      <c r="C16" s="72">
        <v>0.40277777777777773</v>
      </c>
      <c r="D16" s="73">
        <f>+MINUTE(C16-B16)+(60*HOUR(C16-B16))</f>
        <v>70</v>
      </c>
      <c r="E16" s="74">
        <f>+MINUTE(B17-C16)+(60*HOUR(B17-C16))</f>
        <v>5</v>
      </c>
      <c r="F16" s="75">
        <f>+D16+(E22/5)</f>
        <v>75</v>
      </c>
      <c r="G16" s="76">
        <f>+F16</f>
        <v>75</v>
      </c>
      <c r="H16" s="77"/>
      <c r="I16" s="78"/>
      <c r="J16" s="78"/>
      <c r="K16" s="78"/>
      <c r="M16" s="20"/>
      <c r="N16" s="20"/>
      <c r="O16" s="20"/>
      <c r="P16" s="20"/>
      <c r="Q16" s="20"/>
      <c r="R16" s="20"/>
    </row>
    <row r="17" spans="1:18" x14ac:dyDescent="0.25">
      <c r="A17" s="67">
        <v>2</v>
      </c>
      <c r="B17" s="48">
        <v>0.40625</v>
      </c>
      <c r="C17" s="17">
        <v>0.4548611111111111</v>
      </c>
      <c r="D17" s="31">
        <f>+MINUTE(C17-B17)+(60*HOUR(C17-B17))</f>
        <v>70</v>
      </c>
      <c r="E17" s="26">
        <f>+MINUTE(B18-C17)+(60*HOUR(B18-C17))</f>
        <v>5</v>
      </c>
      <c r="F17" s="30">
        <f>+D17+(E22/5)</f>
        <v>75</v>
      </c>
      <c r="G17" s="79"/>
      <c r="H17" s="37">
        <f>+F17</f>
        <v>75</v>
      </c>
      <c r="I17" s="37"/>
      <c r="J17" s="37"/>
      <c r="K17" s="37"/>
      <c r="M17" s="20"/>
      <c r="N17" s="20"/>
      <c r="O17" s="20"/>
      <c r="P17" s="20"/>
      <c r="Q17" s="20"/>
      <c r="R17" s="20"/>
    </row>
    <row r="18" spans="1:18" ht="14.1" customHeight="1" x14ac:dyDescent="0.25">
      <c r="A18" s="5">
        <v>3</v>
      </c>
      <c r="B18" s="48">
        <v>0.45833333333333331</v>
      </c>
      <c r="C18" s="17">
        <v>0.50694444444444442</v>
      </c>
      <c r="D18" s="31">
        <f>+MINUTE(C18-B18)+(60*HOUR(C18-B18))</f>
        <v>70</v>
      </c>
      <c r="E18" s="26">
        <f>+MINUTE(B19-C18)+(60*HOUR(B19-C18))</f>
        <v>5</v>
      </c>
      <c r="F18" s="30">
        <f>+D18+(E22/5)</f>
        <v>75</v>
      </c>
      <c r="G18" s="30"/>
      <c r="H18" s="37"/>
      <c r="I18" s="37">
        <f>+F18</f>
        <v>75</v>
      </c>
      <c r="J18" s="37"/>
      <c r="K18" s="37"/>
    </row>
    <row r="19" spans="1:18" ht="14.1" customHeight="1" x14ac:dyDescent="0.25">
      <c r="A19" s="13" t="s">
        <v>6</v>
      </c>
      <c r="B19" s="49">
        <v>0.51041666666666663</v>
      </c>
      <c r="C19" s="14">
        <v>0.53125</v>
      </c>
      <c r="D19" s="81"/>
      <c r="E19" s="82"/>
      <c r="F19" s="30"/>
      <c r="G19" s="30"/>
      <c r="H19" s="21"/>
      <c r="I19" s="21"/>
      <c r="J19" s="21"/>
      <c r="K19" s="21"/>
    </row>
    <row r="20" spans="1:18" ht="14.1" customHeight="1" x14ac:dyDescent="0.25">
      <c r="A20" s="5">
        <v>4</v>
      </c>
      <c r="B20" s="52">
        <v>0.53472222222222221</v>
      </c>
      <c r="C20" s="53">
        <v>0.58333333333333337</v>
      </c>
      <c r="D20" s="57">
        <f>+MINUTE(C20-B20)+(60*HOUR(C20-B20))</f>
        <v>70</v>
      </c>
      <c r="E20" s="31">
        <f>+MINUTE(B20-C19)+(60*HOUR(B20-C19))</f>
        <v>5</v>
      </c>
      <c r="F20" s="79">
        <f>+D20+(E22/5)</f>
        <v>75</v>
      </c>
      <c r="G20" s="79"/>
      <c r="H20" s="39"/>
      <c r="I20" s="39"/>
      <c r="J20" s="39">
        <f>+F20</f>
        <v>75</v>
      </c>
      <c r="K20" s="39"/>
    </row>
    <row r="21" spans="1:18" ht="14.1" customHeight="1" x14ac:dyDescent="0.25">
      <c r="A21" s="5">
        <v>5</v>
      </c>
      <c r="B21" s="50">
        <v>0.58680555555555558</v>
      </c>
      <c r="C21" s="35">
        <v>0.63541666666666663</v>
      </c>
      <c r="D21" s="32">
        <f>+MINUTE(C21-B21)+(60*HOUR(C21-B21))</f>
        <v>70</v>
      </c>
      <c r="E21" s="32">
        <f>+MINUTE(B21-C20)+(60*HOUR(B21-C20))</f>
        <v>5</v>
      </c>
      <c r="F21" s="83">
        <f>+D21+(E22/5)</f>
        <v>75</v>
      </c>
      <c r="G21" s="83"/>
      <c r="H21" s="40"/>
      <c r="I21" s="40"/>
      <c r="J21" s="40"/>
      <c r="K21" s="40">
        <f>+F21</f>
        <v>75</v>
      </c>
      <c r="L21" s="42"/>
    </row>
    <row r="22" spans="1:18" ht="14.1" customHeight="1" x14ac:dyDescent="0.25">
      <c r="A22" s="5"/>
      <c r="B22" s="51"/>
      <c r="C22" s="33" t="s">
        <v>17</v>
      </c>
      <c r="D22" s="34">
        <f>SUM(D16:D21)</f>
        <v>350</v>
      </c>
      <c r="E22" s="34">
        <f>SUM(E16:E21)</f>
        <v>25</v>
      </c>
      <c r="F22" s="36">
        <f>SUM(F16:F21)</f>
        <v>375</v>
      </c>
      <c r="G22" s="258">
        <f>+MINUTE(C21-B16)+(60*HOUR(C21-B16))-MINUTE(C19-B19)+(60*HOUR(C19-B19))-F22</f>
        <v>0</v>
      </c>
      <c r="H22" s="261" t="s">
        <v>15</v>
      </c>
      <c r="I22" s="42"/>
      <c r="J22" s="261" t="s">
        <v>15</v>
      </c>
      <c r="K22" s="262">
        <f>SUM(G16:K21)-F22</f>
        <v>0</v>
      </c>
    </row>
    <row r="23" spans="1:18" ht="14.1" customHeight="1" x14ac:dyDescent="0.25">
      <c r="B23" s="25"/>
      <c r="C23" s="25"/>
      <c r="E23" s="18">
        <f>E22/D22</f>
        <v>7.1428571428571425E-2</v>
      </c>
      <c r="F23" s="19" t="s">
        <v>7</v>
      </c>
      <c r="G23" s="19"/>
      <c r="H23" s="19"/>
    </row>
    <row r="24" spans="1:18" x14ac:dyDescent="0.25">
      <c r="B24" s="25"/>
      <c r="C24" s="25"/>
      <c r="F24" s="3"/>
      <c r="G24" s="3"/>
      <c r="H24" s="3"/>
    </row>
    <row r="25" spans="1:18" x14ac:dyDescent="0.25">
      <c r="A25" s="8" t="s">
        <v>9</v>
      </c>
      <c r="B25" s="9"/>
      <c r="C25" s="9"/>
      <c r="D25" s="28"/>
      <c r="E25" s="9"/>
      <c r="F25" s="10"/>
      <c r="G25" s="292" t="s">
        <v>1</v>
      </c>
      <c r="H25" s="293"/>
      <c r="I25" s="293"/>
      <c r="J25" s="293"/>
      <c r="K25" s="294"/>
    </row>
    <row r="26" spans="1:18" ht="30" x14ac:dyDescent="0.25">
      <c r="A26" s="9"/>
      <c r="B26" s="65" t="s">
        <v>2</v>
      </c>
      <c r="C26" s="68" t="s">
        <v>3</v>
      </c>
      <c r="D26" s="11" t="s">
        <v>16</v>
      </c>
      <c r="E26" s="65" t="s">
        <v>4</v>
      </c>
      <c r="F26" s="11" t="s">
        <v>5</v>
      </c>
      <c r="G26" s="11">
        <v>1</v>
      </c>
      <c r="H26" s="44">
        <v>2</v>
      </c>
      <c r="I26" s="12">
        <v>3</v>
      </c>
      <c r="J26" s="12">
        <v>4</v>
      </c>
      <c r="K26" s="12">
        <v>5</v>
      </c>
    </row>
    <row r="27" spans="1:18" x14ac:dyDescent="0.25">
      <c r="A27" s="25">
        <v>1</v>
      </c>
      <c r="B27" s="71">
        <v>0.35416666666666669</v>
      </c>
      <c r="C27" s="72">
        <v>0.40277777777777773</v>
      </c>
      <c r="D27" s="73">
        <f>+MINUTE(C27-B27)+(60*HOUR(C27-B27))</f>
        <v>70</v>
      </c>
      <c r="E27" s="74">
        <f>+MINUTE(B28-C27)+(60*HOUR(B28-C27))</f>
        <v>5</v>
      </c>
      <c r="F27" s="75">
        <f>+D27+(E33/5)</f>
        <v>75</v>
      </c>
      <c r="G27" s="76">
        <f>+F27</f>
        <v>75</v>
      </c>
      <c r="H27" s="77"/>
      <c r="I27" s="78"/>
      <c r="J27" s="78"/>
      <c r="K27" s="78"/>
    </row>
    <row r="28" spans="1:18" ht="14.1" customHeight="1" x14ac:dyDescent="0.25">
      <c r="A28" s="67">
        <v>2</v>
      </c>
      <c r="B28" s="48">
        <v>0.40625</v>
      </c>
      <c r="C28" s="17">
        <v>0.4548611111111111</v>
      </c>
      <c r="D28" s="31">
        <f>+MINUTE(C28-B28)+(60*HOUR(C28-B28))</f>
        <v>70</v>
      </c>
      <c r="E28" s="26">
        <f>+MINUTE(B29-C28)+(60*HOUR(B29-C28))</f>
        <v>5</v>
      </c>
      <c r="F28" s="30">
        <f>+D28+(E33/5)</f>
        <v>75</v>
      </c>
      <c r="G28" s="79"/>
      <c r="H28" s="37">
        <f>+F28</f>
        <v>75</v>
      </c>
      <c r="I28" s="37"/>
      <c r="J28" s="37"/>
      <c r="K28" s="37"/>
    </row>
    <row r="29" spans="1:18" ht="14.1" customHeight="1" x14ac:dyDescent="0.25">
      <c r="A29" s="5">
        <v>3</v>
      </c>
      <c r="B29" s="48">
        <v>0.45833333333333331</v>
      </c>
      <c r="C29" s="17">
        <v>0.50694444444444442</v>
      </c>
      <c r="D29" s="31">
        <f>+MINUTE(C29-B29)+(60*HOUR(C29-B29))</f>
        <v>70</v>
      </c>
      <c r="E29" s="26">
        <f>+MINUTE(B30-C29)+(60*HOUR(B30-C29))</f>
        <v>5</v>
      </c>
      <c r="F29" s="30">
        <f>+D29+(E33/5)</f>
        <v>75</v>
      </c>
      <c r="G29" s="30"/>
      <c r="H29" s="37"/>
      <c r="I29" s="37">
        <f>+F29</f>
        <v>75</v>
      </c>
      <c r="J29" s="37"/>
      <c r="K29" s="37"/>
    </row>
    <row r="30" spans="1:18" ht="14.1" customHeight="1" x14ac:dyDescent="0.25">
      <c r="A30" s="13" t="s">
        <v>6</v>
      </c>
      <c r="B30" s="49">
        <v>0.51041666666666663</v>
      </c>
      <c r="C30" s="14">
        <v>0.53125</v>
      </c>
      <c r="D30" s="81"/>
      <c r="E30" s="82"/>
      <c r="F30" s="30"/>
      <c r="G30" s="30"/>
      <c r="H30" s="21"/>
      <c r="I30" s="21"/>
      <c r="J30" s="21"/>
      <c r="K30" s="21"/>
    </row>
    <row r="31" spans="1:18" ht="14.1" customHeight="1" x14ac:dyDescent="0.25">
      <c r="A31" s="5">
        <v>4</v>
      </c>
      <c r="B31" s="52">
        <v>0.53472222222222221</v>
      </c>
      <c r="C31" s="53">
        <v>0.58333333333333337</v>
      </c>
      <c r="D31" s="57">
        <f>+MINUTE(C31-B31)+(60*HOUR(C31-B31))</f>
        <v>70</v>
      </c>
      <c r="E31" s="31">
        <f>+MINUTE(B31-C30)+(60*HOUR(B31-C30))</f>
        <v>5</v>
      </c>
      <c r="F31" s="79">
        <f>+D31+(E33/5)</f>
        <v>75</v>
      </c>
      <c r="G31" s="79"/>
      <c r="H31" s="39"/>
      <c r="I31" s="39"/>
      <c r="J31" s="39">
        <f>+F31</f>
        <v>75</v>
      </c>
      <c r="K31" s="39"/>
      <c r="L31" s="16"/>
    </row>
    <row r="32" spans="1:18" ht="14.1" customHeight="1" x14ac:dyDescent="0.25">
      <c r="A32" s="5">
        <v>5</v>
      </c>
      <c r="B32" s="50">
        <v>0.58680555555555558</v>
      </c>
      <c r="C32" s="35">
        <v>0.63541666666666663</v>
      </c>
      <c r="D32" s="32">
        <f>+MINUTE(C32-B32)+(60*HOUR(C32-B32))</f>
        <v>70</v>
      </c>
      <c r="E32" s="32">
        <f>+MINUTE(B32-C31)+(60*HOUR(B32-C31))</f>
        <v>5</v>
      </c>
      <c r="F32" s="83">
        <f>+D32+(E33/5)</f>
        <v>75</v>
      </c>
      <c r="G32" s="83"/>
      <c r="H32" s="40"/>
      <c r="I32" s="40"/>
      <c r="J32" s="40"/>
      <c r="K32" s="40">
        <f>+F32</f>
        <v>75</v>
      </c>
      <c r="L32" s="16"/>
    </row>
    <row r="33" spans="1:12" ht="14.1" customHeight="1" x14ac:dyDescent="0.25">
      <c r="A33" s="5"/>
      <c r="B33" s="51"/>
      <c r="C33" s="33" t="s">
        <v>17</v>
      </c>
      <c r="D33" s="34">
        <f>SUM(D27:D32)</f>
        <v>350</v>
      </c>
      <c r="E33" s="34">
        <f>SUM(E27:E32)</f>
        <v>25</v>
      </c>
      <c r="F33" s="36">
        <f>SUM(F27:F32)</f>
        <v>375</v>
      </c>
      <c r="G33" s="258">
        <f>+MINUTE(C32-B27)+(60*HOUR(C32-B27))-MINUTE(C30-B30)+(60*HOUR(C30-B30))-F33</f>
        <v>0</v>
      </c>
      <c r="H33" s="261" t="s">
        <v>15</v>
      </c>
      <c r="I33" s="42"/>
      <c r="J33" s="261" t="s">
        <v>15</v>
      </c>
      <c r="K33" s="262">
        <f>SUM(G27:K32)-F33</f>
        <v>0</v>
      </c>
    </row>
    <row r="34" spans="1:12" ht="14.1" customHeight="1" x14ac:dyDescent="0.25">
      <c r="B34" s="25"/>
      <c r="C34" s="25"/>
      <c r="E34" s="18">
        <f>E33/D33</f>
        <v>7.1428571428571425E-2</v>
      </c>
      <c r="F34" s="19" t="s">
        <v>7</v>
      </c>
      <c r="G34" s="19"/>
      <c r="H34" s="19"/>
    </row>
    <row r="35" spans="1:12" x14ac:dyDescent="0.25">
      <c r="B35" s="25"/>
      <c r="C35" s="25"/>
      <c r="E35" s="18"/>
      <c r="F35" s="19"/>
      <c r="G35" s="19"/>
      <c r="H35" s="19"/>
    </row>
    <row r="36" spans="1:12" x14ac:dyDescent="0.25">
      <c r="A36" s="8" t="s">
        <v>10</v>
      </c>
      <c r="B36" s="9"/>
      <c r="C36" s="9"/>
      <c r="D36" s="28"/>
      <c r="E36" s="9"/>
      <c r="F36" s="10"/>
      <c r="G36" s="292" t="s">
        <v>1</v>
      </c>
      <c r="H36" s="293"/>
      <c r="I36" s="293"/>
      <c r="J36" s="293"/>
      <c r="K36" s="294"/>
    </row>
    <row r="37" spans="1:12" ht="30" x14ac:dyDescent="0.25">
      <c r="A37" s="9"/>
      <c r="B37" s="65" t="s">
        <v>2</v>
      </c>
      <c r="C37" s="68" t="s">
        <v>3</v>
      </c>
      <c r="D37" s="11" t="s">
        <v>16</v>
      </c>
      <c r="E37" s="65" t="s">
        <v>4</v>
      </c>
      <c r="F37" s="11" t="s">
        <v>5</v>
      </c>
      <c r="G37" s="11">
        <v>1</v>
      </c>
      <c r="H37" s="44">
        <v>2</v>
      </c>
      <c r="I37" s="12">
        <v>3</v>
      </c>
      <c r="J37" s="12">
        <v>4</v>
      </c>
      <c r="K37" s="12">
        <v>5</v>
      </c>
    </row>
    <row r="38" spans="1:12" x14ac:dyDescent="0.25">
      <c r="A38" s="25">
        <v>1</v>
      </c>
      <c r="B38" s="71">
        <v>0.35416666666666669</v>
      </c>
      <c r="C38" s="72">
        <v>0.40277777777777773</v>
      </c>
      <c r="D38" s="73">
        <f>+MINUTE(C38-B38)+(60*HOUR(C38-B38))</f>
        <v>70</v>
      </c>
      <c r="E38" s="74">
        <f>+MINUTE(B39-C38)+(60*HOUR(B39-C38))</f>
        <v>5</v>
      </c>
      <c r="F38" s="75">
        <f>+D38+(E44/5)</f>
        <v>75</v>
      </c>
      <c r="G38" s="76">
        <f>+F38</f>
        <v>75</v>
      </c>
      <c r="H38" s="77"/>
      <c r="I38" s="78"/>
      <c r="J38" s="78"/>
      <c r="K38" s="78"/>
    </row>
    <row r="39" spans="1:12" x14ac:dyDescent="0.25">
      <c r="A39" s="67">
        <v>2</v>
      </c>
      <c r="B39" s="48">
        <v>0.40625</v>
      </c>
      <c r="C39" s="17">
        <v>0.4548611111111111</v>
      </c>
      <c r="D39" s="31">
        <f>+MINUTE(C39-B39)+(60*HOUR(C39-B39))</f>
        <v>70</v>
      </c>
      <c r="E39" s="26">
        <f>+MINUTE(B40-C39)+(60*HOUR(B40-C39))</f>
        <v>5</v>
      </c>
      <c r="F39" s="30">
        <f>+D39+(E44/5)</f>
        <v>75</v>
      </c>
      <c r="G39" s="79"/>
      <c r="H39" s="37">
        <f>+F39</f>
        <v>75</v>
      </c>
      <c r="I39" s="37"/>
      <c r="J39" s="37"/>
      <c r="K39" s="37"/>
    </row>
    <row r="40" spans="1:12" x14ac:dyDescent="0.25">
      <c r="A40" s="5">
        <v>3</v>
      </c>
      <c r="B40" s="48">
        <v>0.45833333333333331</v>
      </c>
      <c r="C40" s="17">
        <v>0.50694444444444442</v>
      </c>
      <c r="D40" s="31">
        <f>+MINUTE(C40-B40)+(60*HOUR(C40-B40))</f>
        <v>70</v>
      </c>
      <c r="E40" s="26">
        <f>+MINUTE(B41-C40)+(60*HOUR(B41-C40))</f>
        <v>5</v>
      </c>
      <c r="F40" s="30">
        <f>+D40+(E44/5)</f>
        <v>75</v>
      </c>
      <c r="G40" s="30"/>
      <c r="H40" s="37"/>
      <c r="I40" s="37">
        <f>+F40</f>
        <v>75</v>
      </c>
      <c r="J40" s="37"/>
      <c r="K40" s="37"/>
    </row>
    <row r="41" spans="1:12" x14ac:dyDescent="0.25">
      <c r="A41" s="13" t="s">
        <v>6</v>
      </c>
      <c r="B41" s="49">
        <v>0.51041666666666663</v>
      </c>
      <c r="C41" s="14">
        <v>0.53125</v>
      </c>
      <c r="D41" s="81"/>
      <c r="E41" s="82"/>
      <c r="F41" s="30"/>
      <c r="G41" s="30"/>
      <c r="H41" s="21"/>
      <c r="I41" s="21"/>
      <c r="J41" s="21"/>
      <c r="K41" s="21"/>
    </row>
    <row r="42" spans="1:12" x14ac:dyDescent="0.25">
      <c r="A42" s="5">
        <v>4</v>
      </c>
      <c r="B42" s="52">
        <v>0.53472222222222221</v>
      </c>
      <c r="C42" s="53">
        <v>0.58333333333333337</v>
      </c>
      <c r="D42" s="57">
        <f>+MINUTE(C42-B42)+(60*HOUR(C42-B42))</f>
        <v>70</v>
      </c>
      <c r="E42" s="31">
        <f>+MINUTE(B42-C41)+(60*HOUR(B42-C41))</f>
        <v>5</v>
      </c>
      <c r="F42" s="79">
        <f>+D42+(E44/5)</f>
        <v>75</v>
      </c>
      <c r="G42" s="79"/>
      <c r="H42" s="39"/>
      <c r="I42" s="39"/>
      <c r="J42" s="39">
        <f>+F42</f>
        <v>75</v>
      </c>
      <c r="K42" s="39"/>
    </row>
    <row r="43" spans="1:12" x14ac:dyDescent="0.25">
      <c r="A43" s="5">
        <v>5</v>
      </c>
      <c r="B43" s="50">
        <v>0.58680555555555558</v>
      </c>
      <c r="C43" s="35">
        <v>0.63541666666666663</v>
      </c>
      <c r="D43" s="32">
        <f>+MINUTE(C43-B43)+(60*HOUR(C43-B43))</f>
        <v>70</v>
      </c>
      <c r="E43" s="32">
        <f>+MINUTE(B43-C42)+(60*HOUR(B43-C42))</f>
        <v>5</v>
      </c>
      <c r="F43" s="83">
        <f>+D43+(E44/5)</f>
        <v>75</v>
      </c>
      <c r="G43" s="83"/>
      <c r="H43" s="40"/>
      <c r="I43" s="40"/>
      <c r="J43" s="40"/>
      <c r="K43" s="40">
        <f>+F43</f>
        <v>75</v>
      </c>
    </row>
    <row r="44" spans="1:12" x14ac:dyDescent="0.25">
      <c r="A44" s="5"/>
      <c r="B44" s="51"/>
      <c r="C44" s="33" t="s">
        <v>17</v>
      </c>
      <c r="D44" s="34">
        <f>SUM(D38:D43)</f>
        <v>350</v>
      </c>
      <c r="E44" s="34">
        <f>SUM(E38:E43)</f>
        <v>25</v>
      </c>
      <c r="F44" s="36">
        <f>SUM(F38:F43)</f>
        <v>375</v>
      </c>
      <c r="G44" s="258">
        <f>+MINUTE(C43-B38)+(60*HOUR(C43-B38))-MINUTE(C41-B41)+(60*HOUR(C41-B41))-F44</f>
        <v>0</v>
      </c>
      <c r="H44" s="261" t="s">
        <v>15</v>
      </c>
      <c r="I44" s="42"/>
      <c r="J44" s="261" t="s">
        <v>15</v>
      </c>
      <c r="K44" s="262">
        <f>SUM(G38:K43)-F44</f>
        <v>0</v>
      </c>
    </row>
    <row r="45" spans="1:12" x14ac:dyDescent="0.25">
      <c r="B45" s="25"/>
      <c r="C45" s="25"/>
      <c r="E45" s="18">
        <f>E44/D44</f>
        <v>7.1428571428571425E-2</v>
      </c>
      <c r="F45" s="19" t="s">
        <v>7</v>
      </c>
      <c r="G45" s="19"/>
      <c r="H45" s="19"/>
      <c r="L45" s="42"/>
    </row>
    <row r="46" spans="1:12" ht="14.1" customHeight="1" x14ac:dyDescent="0.25">
      <c r="B46" s="25"/>
      <c r="C46" s="25"/>
      <c r="E46" s="18"/>
      <c r="F46" s="19"/>
      <c r="G46" s="19"/>
      <c r="H46" s="19"/>
    </row>
    <row r="47" spans="1:12" ht="14.1" customHeight="1" x14ac:dyDescent="0.25">
      <c r="A47" s="8" t="s">
        <v>23</v>
      </c>
      <c r="B47" s="9"/>
      <c r="C47" s="9"/>
      <c r="D47" s="28"/>
      <c r="E47" s="9"/>
      <c r="F47" s="10"/>
      <c r="G47" s="292" t="s">
        <v>1</v>
      </c>
      <c r="H47" s="293"/>
      <c r="I47" s="293"/>
      <c r="J47" s="293"/>
      <c r="K47" s="294"/>
    </row>
    <row r="48" spans="1:12" ht="30" x14ac:dyDescent="0.25">
      <c r="A48" s="9"/>
      <c r="B48" s="65" t="s">
        <v>2</v>
      </c>
      <c r="C48" s="68" t="s">
        <v>3</v>
      </c>
      <c r="D48" s="11" t="s">
        <v>16</v>
      </c>
      <c r="E48" s="65" t="s">
        <v>4</v>
      </c>
      <c r="F48" s="11" t="s">
        <v>5</v>
      </c>
      <c r="G48" s="11">
        <v>1</v>
      </c>
      <c r="H48" s="44">
        <v>2</v>
      </c>
      <c r="I48" s="12">
        <v>3</v>
      </c>
      <c r="J48" s="12">
        <v>4</v>
      </c>
      <c r="K48" s="12">
        <v>5</v>
      </c>
    </row>
    <row r="49" spans="1:12" x14ac:dyDescent="0.25">
      <c r="A49" s="25">
        <v>1</v>
      </c>
      <c r="B49" s="71">
        <v>0.35416666666666669</v>
      </c>
      <c r="C49" s="72">
        <v>0.37986111111111115</v>
      </c>
      <c r="D49" s="73">
        <f>+MINUTE(C49-B49)+(60*HOUR(C49-B49))</f>
        <v>37</v>
      </c>
      <c r="E49" s="74">
        <f>+MINUTE(B50-C49)+(60*HOUR(B50-C49))</f>
        <v>4</v>
      </c>
      <c r="F49" s="75">
        <f>+D49+(E55/5)</f>
        <v>41.4</v>
      </c>
      <c r="G49" s="76">
        <f>+F49</f>
        <v>41.4</v>
      </c>
      <c r="H49" s="77"/>
      <c r="I49" s="78"/>
      <c r="J49" s="78"/>
      <c r="K49" s="78"/>
    </row>
    <row r="50" spans="1:12" ht="14.1" customHeight="1" x14ac:dyDescent="0.25">
      <c r="A50" s="67">
        <v>2</v>
      </c>
      <c r="B50" s="48">
        <v>0.38263888888888892</v>
      </c>
      <c r="C50" s="17">
        <v>0.40833333333333338</v>
      </c>
      <c r="D50" s="31">
        <f>+MINUTE(C50-B50)+(60*HOUR(C50-B50))</f>
        <v>37</v>
      </c>
      <c r="E50" s="26">
        <f>+MINUTE(B51-C50)+(60*HOUR(B51-C50))</f>
        <v>4</v>
      </c>
      <c r="F50" s="30">
        <f>+D50+(E55/5)</f>
        <v>41.4</v>
      </c>
      <c r="G50" s="79"/>
      <c r="H50" s="37">
        <f>+F50</f>
        <v>41.4</v>
      </c>
      <c r="I50" s="37"/>
      <c r="J50" s="37"/>
      <c r="K50" s="37"/>
    </row>
    <row r="51" spans="1:12" ht="14.1" customHeight="1" x14ac:dyDescent="0.25">
      <c r="A51" s="5">
        <v>3</v>
      </c>
      <c r="B51" s="48">
        <v>0.41111111111111115</v>
      </c>
      <c r="C51" s="17">
        <v>0.4368055555555555</v>
      </c>
      <c r="D51" s="31">
        <f>+MINUTE(C51-B51)+(60*HOUR(C51-B51))</f>
        <v>37</v>
      </c>
      <c r="E51" s="26">
        <f>+MINUTE(B52-C51)+(60*HOUR(B52-C51))</f>
        <v>4</v>
      </c>
      <c r="F51" s="30">
        <f>+D51+(E55/5)</f>
        <v>41.4</v>
      </c>
      <c r="G51" s="30"/>
      <c r="H51" s="37"/>
      <c r="I51" s="37">
        <f>+F51</f>
        <v>41.4</v>
      </c>
      <c r="J51" s="37"/>
      <c r="K51" s="37"/>
    </row>
    <row r="52" spans="1:12" ht="14.1" customHeight="1" x14ac:dyDescent="0.25">
      <c r="A52" s="5">
        <v>4</v>
      </c>
      <c r="B52" s="52">
        <v>0.43958333333333338</v>
      </c>
      <c r="C52" s="53">
        <v>0.46527777777777773</v>
      </c>
      <c r="D52" s="57">
        <f>+MINUTE(C52-B52)+(60*HOUR(C52-B52))</f>
        <v>37</v>
      </c>
      <c r="E52" s="26">
        <f>+MINUTE(B53-C52)+(60*HOUR(B53-C52))</f>
        <v>5</v>
      </c>
      <c r="F52" s="79">
        <f>+D52+(E55/5)</f>
        <v>41.4</v>
      </c>
      <c r="G52" s="79"/>
      <c r="H52" s="39"/>
      <c r="I52" s="39"/>
      <c r="J52" s="39">
        <f>+F52</f>
        <v>41.4</v>
      </c>
      <c r="K52" s="39"/>
    </row>
    <row r="53" spans="1:12" ht="14.1" customHeight="1" x14ac:dyDescent="0.25">
      <c r="A53" s="13" t="s">
        <v>6</v>
      </c>
      <c r="B53" s="49">
        <v>0.46875</v>
      </c>
      <c r="C53" s="14">
        <v>0.4916666666666667</v>
      </c>
      <c r="D53" s="81"/>
      <c r="E53" s="82"/>
      <c r="F53" s="30"/>
      <c r="G53" s="30"/>
      <c r="H53" s="21"/>
      <c r="I53" s="21"/>
      <c r="J53" s="21"/>
      <c r="K53" s="21"/>
    </row>
    <row r="54" spans="1:12" ht="14.1" customHeight="1" x14ac:dyDescent="0.25">
      <c r="A54" s="5">
        <v>5</v>
      </c>
      <c r="B54" s="50">
        <v>0.49513888888888885</v>
      </c>
      <c r="C54" s="35">
        <v>0.52083333333333337</v>
      </c>
      <c r="D54" s="32">
        <f>+MINUTE(C54-B54)+(60*HOUR(C54-B54))</f>
        <v>37</v>
      </c>
      <c r="E54" s="32">
        <f>+MINUTE(B54-C53)+(60*HOUR(B54-C53))</f>
        <v>5</v>
      </c>
      <c r="F54" s="83">
        <f>+D54+(E55/5)</f>
        <v>41.4</v>
      </c>
      <c r="G54" s="83"/>
      <c r="H54" s="40"/>
      <c r="I54" s="40"/>
      <c r="J54" s="40"/>
      <c r="K54" s="40">
        <f>+F54</f>
        <v>41.4</v>
      </c>
    </row>
    <row r="55" spans="1:12" ht="14.1" customHeight="1" x14ac:dyDescent="0.25">
      <c r="A55" s="5"/>
      <c r="B55" s="51"/>
      <c r="C55" s="33" t="s">
        <v>17</v>
      </c>
      <c r="D55" s="34">
        <f>SUM(D49:D54)</f>
        <v>185</v>
      </c>
      <c r="E55" s="34">
        <f>SUM(E49:E54)</f>
        <v>22</v>
      </c>
      <c r="F55" s="36">
        <f>SUM(F49:F54)</f>
        <v>207</v>
      </c>
      <c r="G55" s="258">
        <f>+MINUTE(C54-B49)+(60*HOUR(C54-B49))-MINUTE(C53-B53)+(60*HOUR(C53-B53))-F55</f>
        <v>0</v>
      </c>
      <c r="H55" s="261" t="s">
        <v>15</v>
      </c>
      <c r="I55" s="42"/>
      <c r="J55" s="261" t="s">
        <v>15</v>
      </c>
      <c r="K55" s="262">
        <f>SUM(G49:K54)-F55</f>
        <v>0</v>
      </c>
      <c r="L55" s="42"/>
    </row>
    <row r="56" spans="1:12" ht="14.1" customHeight="1" x14ac:dyDescent="0.25">
      <c r="B56" s="25"/>
      <c r="C56" s="25"/>
      <c r="E56" s="18">
        <f>E55/D55</f>
        <v>0.11891891891891893</v>
      </c>
      <c r="F56" s="19" t="s">
        <v>7</v>
      </c>
      <c r="G56" s="19"/>
      <c r="H56" s="19"/>
    </row>
    <row r="57" spans="1:12" ht="14.1" customHeight="1" x14ac:dyDescent="0.25">
      <c r="B57" s="25"/>
      <c r="C57" s="25"/>
      <c r="E57" s="18"/>
      <c r="F57" s="19"/>
      <c r="G57" s="19"/>
      <c r="H57" s="19"/>
    </row>
    <row r="58" spans="1:12" ht="13.5" customHeight="1" x14ac:dyDescent="0.25">
      <c r="A58" s="6"/>
      <c r="F58" s="3"/>
      <c r="G58" s="292" t="s">
        <v>1</v>
      </c>
      <c r="H58" s="293"/>
      <c r="I58" s="293"/>
      <c r="J58" s="293"/>
      <c r="K58" s="294"/>
    </row>
    <row r="59" spans="1:12" ht="15" customHeight="1" x14ac:dyDescent="0.25">
      <c r="A59" s="6"/>
      <c r="F59" s="3"/>
      <c r="G59" s="11">
        <v>1</v>
      </c>
      <c r="H59" s="44">
        <v>2</v>
      </c>
      <c r="I59" s="12">
        <v>3</v>
      </c>
      <c r="J59" s="12">
        <v>4</v>
      </c>
      <c r="K59" s="12">
        <v>5</v>
      </c>
    </row>
    <row r="60" spans="1:12" ht="15.95" customHeight="1" x14ac:dyDescent="0.25">
      <c r="C60" s="43" t="s">
        <v>18</v>
      </c>
      <c r="D60" s="285" t="s">
        <v>11</v>
      </c>
      <c r="E60" s="286"/>
      <c r="F60" s="287"/>
      <c r="G60" s="41">
        <f>+SUM(G49:G54)+SUM(G38:G43)+SUM(G27:G32)+SUM(G16:G22)+SUM(G5:G10)</f>
        <v>341.4</v>
      </c>
      <c r="H60" s="41">
        <f>+SUM(H49:H56)+SUM(H38:H45)+SUM(H27:H34)+SUM(H16:H23)+SUM(H5:H10)</f>
        <v>341.4</v>
      </c>
      <c r="I60" s="41">
        <f>+SUM(I49:I56)+SUM(I38:I45)+SUM(I27:I34)+SUM(I16:I23)+SUM(I5:I10)</f>
        <v>341.4</v>
      </c>
      <c r="J60" s="41">
        <f>+SUM(J49:J56)+SUM(J38:J45)+SUM(J27:J34)+SUM(J16:J23)+SUM(J5:J10)</f>
        <v>341.4</v>
      </c>
      <c r="K60" s="41">
        <f>+SUM(K49:K56)+SUM(K38:K45)+SUM(K27:K34)+SUM(K16:K23)+SUM(K5:K10)</f>
        <v>341.4</v>
      </c>
    </row>
    <row r="61" spans="1:12" ht="15.95" customHeight="1" x14ac:dyDescent="0.25">
      <c r="D61" s="288" t="s">
        <v>12</v>
      </c>
      <c r="E61" s="289"/>
      <c r="F61" s="290"/>
      <c r="G61" s="240">
        <v>1665</v>
      </c>
      <c r="H61" s="240">
        <v>1665</v>
      </c>
      <c r="I61" s="240">
        <v>1665</v>
      </c>
      <c r="J61" s="240">
        <v>1665</v>
      </c>
      <c r="K61" s="240">
        <v>1665</v>
      </c>
    </row>
    <row r="62" spans="1:12" ht="16.5" customHeight="1" x14ac:dyDescent="0.25">
      <c r="D62" s="291" t="s">
        <v>13</v>
      </c>
      <c r="E62" s="291"/>
      <c r="F62" s="291"/>
      <c r="G62" s="178">
        <f t="shared" ref="G62:K62" si="0">+ROUND((G60/G61),2)</f>
        <v>0.21</v>
      </c>
      <c r="H62" s="178">
        <f t="shared" si="0"/>
        <v>0.21</v>
      </c>
      <c r="I62" s="178">
        <f t="shared" si="0"/>
        <v>0.21</v>
      </c>
      <c r="J62" s="178">
        <f t="shared" si="0"/>
        <v>0.21</v>
      </c>
      <c r="K62" s="178">
        <f t="shared" si="0"/>
        <v>0.21</v>
      </c>
    </row>
    <row r="63" spans="1:12" x14ac:dyDescent="0.25">
      <c r="I63" s="20"/>
      <c r="J63" s="20"/>
      <c r="K63" s="20"/>
      <c r="L63" s="20"/>
    </row>
    <row r="64" spans="1:12" x14ac:dyDescent="0.25">
      <c r="I64" s="20"/>
      <c r="J64" s="63" t="s">
        <v>20</v>
      </c>
      <c r="K64" s="64">
        <f>SUM(G62:K62)</f>
        <v>1.05</v>
      </c>
      <c r="L64" s="20"/>
    </row>
    <row r="65" spans="6:12" x14ac:dyDescent="0.25">
      <c r="I65" s="20"/>
      <c r="J65" s="20"/>
      <c r="K65" s="20"/>
      <c r="L65" s="20"/>
    </row>
    <row r="66" spans="6:12" x14ac:dyDescent="0.25">
      <c r="F66" s="3"/>
      <c r="G66" s="3"/>
      <c r="H66" s="3"/>
      <c r="I66" s="20"/>
      <c r="J66" s="20"/>
      <c r="K66" s="20"/>
      <c r="L66" s="20"/>
    </row>
    <row r="67" spans="6:12" x14ac:dyDescent="0.25">
      <c r="F67" s="3"/>
      <c r="G67" s="3"/>
      <c r="H67" s="3"/>
      <c r="I67" s="20"/>
      <c r="J67" s="20"/>
      <c r="K67" s="20"/>
      <c r="L67" s="20"/>
    </row>
    <row r="68" spans="6:12" x14ac:dyDescent="0.25">
      <c r="F68" s="3"/>
      <c r="G68" s="3"/>
      <c r="H68" s="3"/>
    </row>
    <row r="69" spans="6:12" x14ac:dyDescent="0.25">
      <c r="F69" s="3"/>
      <c r="G69" s="3"/>
      <c r="H69" s="3"/>
    </row>
    <row r="70" spans="6:12" x14ac:dyDescent="0.25">
      <c r="F70" s="3"/>
      <c r="G70" s="3"/>
      <c r="H70" s="3"/>
    </row>
    <row r="71" spans="6:12" x14ac:dyDescent="0.25">
      <c r="F71" s="3"/>
      <c r="G71" s="3"/>
      <c r="H71" s="3"/>
    </row>
    <row r="72" spans="6:12" x14ac:dyDescent="0.25">
      <c r="F72" s="3"/>
      <c r="G72" s="3"/>
      <c r="H72" s="3"/>
    </row>
    <row r="73" spans="6:12" x14ac:dyDescent="0.25">
      <c r="F73" s="3"/>
      <c r="G73" s="3"/>
      <c r="H73" s="3"/>
    </row>
    <row r="74" spans="6:12" x14ac:dyDescent="0.25">
      <c r="F74" s="3"/>
      <c r="G74" s="3"/>
      <c r="H74" s="3"/>
    </row>
    <row r="75" spans="6:12" x14ac:dyDescent="0.25">
      <c r="F75" s="3"/>
      <c r="G75" s="3"/>
      <c r="H75" s="3"/>
    </row>
    <row r="76" spans="6:12" x14ac:dyDescent="0.25">
      <c r="F76" s="3"/>
      <c r="G76" s="3"/>
      <c r="H76" s="3"/>
    </row>
    <row r="77" spans="6:12" x14ac:dyDescent="0.25">
      <c r="F77" s="3"/>
      <c r="G77" s="3"/>
      <c r="H77" s="3"/>
    </row>
    <row r="78" spans="6:12" x14ac:dyDescent="0.25">
      <c r="F78" s="3"/>
      <c r="G78" s="3"/>
      <c r="H78" s="3"/>
    </row>
    <row r="79" spans="6:12" x14ac:dyDescent="0.25">
      <c r="F79" s="3"/>
      <c r="G79" s="3"/>
      <c r="H79" s="3"/>
    </row>
  </sheetData>
  <mergeCells count="9">
    <mergeCell ref="D60:F60"/>
    <mergeCell ref="D61:F61"/>
    <mergeCell ref="D62:F62"/>
    <mergeCell ref="G3:K3"/>
    <mergeCell ref="G14:K14"/>
    <mergeCell ref="G25:K25"/>
    <mergeCell ref="G36:K36"/>
    <mergeCell ref="G47:K47"/>
    <mergeCell ref="G58:K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C81"/>
  <sheetViews>
    <sheetView workbookViewId="0">
      <selection activeCell="B1" sqref="B1"/>
    </sheetView>
  </sheetViews>
  <sheetFormatPr defaultColWidth="9.140625" defaultRowHeight="15" x14ac:dyDescent="0.25"/>
  <cols>
    <col min="1" max="1" width="10.140625" style="3" customWidth="1"/>
    <col min="2" max="3" width="8.7109375" style="3" customWidth="1"/>
    <col min="4" max="4" width="8.5703125" style="3" bestFit="1" customWidth="1"/>
    <col min="5" max="5" width="8" style="3" customWidth="1"/>
    <col min="6" max="8" width="8.7109375" style="4" customWidth="1"/>
    <col min="9" max="9" width="8" style="4" customWidth="1"/>
    <col min="10" max="13" width="8" style="3" customWidth="1"/>
    <col min="14" max="14" width="1.85546875" style="3" customWidth="1"/>
    <col min="15" max="15" width="1.85546875" style="1" customWidth="1"/>
    <col min="16" max="16" width="15.7109375" style="3" customWidth="1"/>
    <col min="17" max="16384" width="9.140625" style="3"/>
  </cols>
  <sheetData>
    <row r="1" spans="1:29" ht="30" customHeight="1" thickBot="1" x14ac:dyDescent="0.35">
      <c r="B1" s="24" t="s">
        <v>19</v>
      </c>
      <c r="C1" s="22"/>
      <c r="D1" s="22"/>
      <c r="E1" s="22"/>
      <c r="F1" s="23"/>
      <c r="G1" s="23"/>
      <c r="H1" s="23"/>
      <c r="I1" s="23"/>
      <c r="J1" s="22"/>
      <c r="K1" s="56"/>
      <c r="L1" s="56"/>
      <c r="M1" s="90"/>
    </row>
    <row r="2" spans="1:29" ht="15" customHeight="1" x14ac:dyDescent="0.25">
      <c r="A2" s="8"/>
    </row>
    <row r="3" spans="1:29" x14ac:dyDescent="0.25">
      <c r="A3" s="8" t="s">
        <v>0</v>
      </c>
      <c r="B3" s="9"/>
      <c r="C3" s="9"/>
      <c r="D3" s="28"/>
      <c r="E3" s="9"/>
      <c r="F3" s="10"/>
      <c r="G3" s="292" t="s">
        <v>1</v>
      </c>
      <c r="H3" s="293"/>
      <c r="I3" s="293"/>
      <c r="J3" s="293"/>
      <c r="K3" s="293"/>
      <c r="L3" s="293"/>
      <c r="M3" s="294"/>
    </row>
    <row r="4" spans="1:29" ht="30" customHeight="1" x14ac:dyDescent="0.25">
      <c r="A4" s="9"/>
      <c r="B4" s="244" t="s">
        <v>2</v>
      </c>
      <c r="C4" s="69" t="s">
        <v>3</v>
      </c>
      <c r="D4" s="11" t="s">
        <v>16</v>
      </c>
      <c r="E4" s="244" t="s">
        <v>4</v>
      </c>
      <c r="F4" s="11" t="s">
        <v>5</v>
      </c>
      <c r="G4" s="11">
        <v>1</v>
      </c>
      <c r="H4" s="11" t="s">
        <v>22</v>
      </c>
      <c r="I4" s="44">
        <v>2</v>
      </c>
      <c r="J4" s="12">
        <v>3</v>
      </c>
      <c r="K4" s="12">
        <v>4</v>
      </c>
      <c r="L4" s="12">
        <v>5</v>
      </c>
      <c r="M4" s="12">
        <v>6</v>
      </c>
      <c r="O4" s="20"/>
      <c r="P4" s="20"/>
      <c r="Q4" s="105"/>
      <c r="R4" s="105"/>
      <c r="S4" s="105"/>
      <c r="T4" s="105"/>
      <c r="U4" s="105"/>
      <c r="V4" s="105"/>
      <c r="W4" s="105"/>
      <c r="X4" s="105"/>
      <c r="Y4" s="105"/>
      <c r="Z4" s="105"/>
      <c r="AA4" s="105"/>
      <c r="AB4" s="105"/>
      <c r="AC4" s="90"/>
    </row>
    <row r="5" spans="1:29" ht="14.1" customHeight="1" x14ac:dyDescent="0.25">
      <c r="A5" s="156">
        <v>1</v>
      </c>
      <c r="B5" s="48">
        <v>0.31597222222222221</v>
      </c>
      <c r="C5" s="17">
        <v>0.3576388888888889</v>
      </c>
      <c r="D5" s="31">
        <f>+MINUTE(C5-B5)+(60*HOUR(C5-B5))</f>
        <v>60</v>
      </c>
      <c r="E5" s="26">
        <f>+MINUTE(B6-C5)+(60*HOUR(B6-C5))</f>
        <v>5</v>
      </c>
      <c r="F5" s="30">
        <f>+D5+(E12/6)</f>
        <v>64.166666666666671</v>
      </c>
      <c r="G5" s="120">
        <f>+F5</f>
        <v>64.166666666666671</v>
      </c>
      <c r="H5" s="120"/>
      <c r="I5" s="125"/>
      <c r="J5" s="125"/>
      <c r="K5" s="125"/>
      <c r="L5" s="125"/>
      <c r="M5" s="126"/>
      <c r="O5" s="20"/>
      <c r="P5" s="20"/>
      <c r="Q5" s="80"/>
      <c r="R5" s="80"/>
      <c r="S5" s="80"/>
      <c r="T5" s="80"/>
      <c r="U5" s="80"/>
      <c r="V5" s="80"/>
    </row>
    <row r="6" spans="1:29" ht="14.1" customHeight="1" x14ac:dyDescent="0.25">
      <c r="A6" s="156">
        <v>2</v>
      </c>
      <c r="B6" s="48">
        <v>0.3611111111111111</v>
      </c>
      <c r="C6" s="17">
        <v>0.40277777777777773</v>
      </c>
      <c r="D6" s="31">
        <f>+MINUTE(C6-B6)+(60*HOUR(C6-B6))</f>
        <v>60</v>
      </c>
      <c r="E6" s="26">
        <f>+MINUTE(B7-C6)+(60*HOUR(B7-C6))</f>
        <v>5</v>
      </c>
      <c r="F6" s="30">
        <f>+D6+(E12/6)</f>
        <v>64.166666666666671</v>
      </c>
      <c r="G6" s="120"/>
      <c r="H6" s="120"/>
      <c r="I6" s="125">
        <f>+F6</f>
        <v>64.166666666666671</v>
      </c>
      <c r="J6" s="125"/>
      <c r="K6" s="125"/>
      <c r="L6" s="125"/>
      <c r="M6" s="126"/>
      <c r="O6" s="20"/>
      <c r="P6" s="20"/>
      <c r="Q6" s="20"/>
      <c r="R6" s="20"/>
      <c r="S6" s="20"/>
      <c r="T6" s="20"/>
      <c r="U6" s="20"/>
    </row>
    <row r="7" spans="1:29" ht="14.1" customHeight="1" x14ac:dyDescent="0.25">
      <c r="A7" s="157">
        <v>3</v>
      </c>
      <c r="B7" s="48">
        <v>0.40625</v>
      </c>
      <c r="C7" s="17">
        <v>0.44444444444444442</v>
      </c>
      <c r="D7" s="31">
        <f>+MINUTE(C7-B7)+(60*HOUR(C7-B7))</f>
        <v>55</v>
      </c>
      <c r="E7" s="26">
        <f>+MINUTE(B8-C7)+(60*HOUR(B8-C7))</f>
        <v>5</v>
      </c>
      <c r="F7" s="30">
        <f>+D7+(E12/6)</f>
        <v>59.166666666666664</v>
      </c>
      <c r="G7" s="120"/>
      <c r="H7" s="120"/>
      <c r="I7" s="55"/>
      <c r="J7" s="55">
        <f>+F7</f>
        <v>59.166666666666664</v>
      </c>
      <c r="K7" s="55"/>
      <c r="L7" s="55"/>
      <c r="M7" s="55"/>
      <c r="N7" s="16"/>
      <c r="O7" s="20"/>
      <c r="P7" s="20"/>
      <c r="Q7" s="20"/>
      <c r="R7" s="20"/>
      <c r="S7" s="20"/>
      <c r="T7" s="20"/>
      <c r="U7" s="20"/>
    </row>
    <row r="8" spans="1:29" s="16" customFormat="1" ht="14.1" customHeight="1" x14ac:dyDescent="0.25">
      <c r="A8" s="158" t="s">
        <v>6</v>
      </c>
      <c r="B8" s="49">
        <v>0.44791666666666669</v>
      </c>
      <c r="C8" s="14">
        <v>0.46875</v>
      </c>
      <c r="D8" s="31"/>
      <c r="E8" s="15"/>
      <c r="F8" s="27"/>
      <c r="G8" s="27"/>
      <c r="H8" s="27"/>
      <c r="I8" s="55"/>
      <c r="J8" s="55"/>
      <c r="K8" s="55"/>
      <c r="L8" s="55"/>
      <c r="M8" s="55"/>
      <c r="O8" s="20"/>
      <c r="P8" s="20"/>
      <c r="Q8" s="20"/>
      <c r="R8" s="20"/>
      <c r="S8" s="20"/>
      <c r="T8" s="20"/>
      <c r="U8" s="20"/>
    </row>
    <row r="9" spans="1:29" s="16" customFormat="1" ht="14.1" customHeight="1" x14ac:dyDescent="0.25">
      <c r="A9" s="158">
        <v>4</v>
      </c>
      <c r="B9" s="48">
        <v>0.46875</v>
      </c>
      <c r="C9" s="17">
        <v>0.50694444444444442</v>
      </c>
      <c r="D9" s="31">
        <f>+MINUTE(C9-B9)+(60*HOUR(C9-B9))</f>
        <v>55</v>
      </c>
      <c r="E9" s="26">
        <f>+MINUTE(B9-C8)+(60*HOUR(B9-C8))</f>
        <v>0</v>
      </c>
      <c r="F9" s="30">
        <f>+D9+(E12/6)</f>
        <v>59.166666666666664</v>
      </c>
      <c r="G9" s="159"/>
      <c r="H9" s="159"/>
      <c r="I9" s="55"/>
      <c r="J9" s="55"/>
      <c r="K9" s="55">
        <f>+F9</f>
        <v>59.166666666666664</v>
      </c>
      <c r="L9" s="55"/>
      <c r="M9" s="55"/>
      <c r="O9" s="20"/>
      <c r="P9" s="20"/>
      <c r="Q9" s="20"/>
      <c r="R9" s="20"/>
      <c r="S9" s="20"/>
      <c r="T9" s="20"/>
      <c r="U9" s="20"/>
    </row>
    <row r="10" spans="1:29" ht="14.1" customHeight="1" x14ac:dyDescent="0.25">
      <c r="A10" s="156">
        <v>5</v>
      </c>
      <c r="B10" s="48">
        <v>0.51041666666666663</v>
      </c>
      <c r="C10" s="17">
        <v>0.54861111111111105</v>
      </c>
      <c r="D10" s="31">
        <f>+MINUTE(C10-B10)+(60*HOUR(C10-B10))</f>
        <v>55</v>
      </c>
      <c r="E10" s="26">
        <f>+MINUTE(B10-C9)+(60*HOUR(B10-C9))</f>
        <v>5</v>
      </c>
      <c r="F10" s="30">
        <f>+D10+(E12/6)</f>
        <v>59.166666666666664</v>
      </c>
      <c r="G10" s="120"/>
      <c r="H10" s="120"/>
      <c r="I10" s="125"/>
      <c r="J10" s="125"/>
      <c r="K10" s="125"/>
      <c r="L10" s="125">
        <f>+F10</f>
        <v>59.166666666666664</v>
      </c>
      <c r="M10" s="125"/>
      <c r="O10" s="20"/>
      <c r="P10" s="20"/>
      <c r="Q10" s="20"/>
      <c r="R10" s="20"/>
      <c r="S10" s="20"/>
      <c r="T10" s="20"/>
      <c r="U10" s="20"/>
    </row>
    <row r="11" spans="1:29" ht="14.1" customHeight="1" x14ac:dyDescent="0.25">
      <c r="A11" s="156">
        <v>6</v>
      </c>
      <c r="B11" s="50">
        <v>0.55208333333333337</v>
      </c>
      <c r="C11" s="35">
        <v>0.59375</v>
      </c>
      <c r="D11" s="32">
        <f>+MINUTE(C11-B11)+(60*HOUR(C11-B11))</f>
        <v>60</v>
      </c>
      <c r="E11" s="32">
        <f>+MINUTE(B11-C10)+(60*HOUR(B11-C10))</f>
        <v>5</v>
      </c>
      <c r="F11" s="29">
        <f>+D11+(E12/6)</f>
        <v>64.166666666666671</v>
      </c>
      <c r="G11" s="143"/>
      <c r="H11" s="143"/>
      <c r="I11" s="160"/>
      <c r="J11" s="160"/>
      <c r="K11" s="160"/>
      <c r="L11" s="160"/>
      <c r="M11" s="160">
        <f>+F11</f>
        <v>64.166666666666671</v>
      </c>
      <c r="O11" s="20"/>
      <c r="P11" s="20"/>
      <c r="Q11" s="20"/>
      <c r="R11" s="20"/>
      <c r="S11" s="20"/>
      <c r="U11" s="20"/>
    </row>
    <row r="12" spans="1:29" ht="14.1" customHeight="1" x14ac:dyDescent="0.25">
      <c r="A12" s="5"/>
      <c r="B12" s="51"/>
      <c r="C12" s="33" t="s">
        <v>17</v>
      </c>
      <c r="D12" s="34">
        <f>SUM(D5:D11)</f>
        <v>345</v>
      </c>
      <c r="E12" s="34">
        <f>SUM(E5:E11)</f>
        <v>25</v>
      </c>
      <c r="F12" s="36">
        <f>SUM(F5:F11)</f>
        <v>370</v>
      </c>
      <c r="G12" s="258">
        <f>+MINUTE(C11-B5)+(60*HOUR(C11-B5))-MINUTE(C8-B8)+(60*HOUR(C8-B8))-F12</f>
        <v>0</v>
      </c>
      <c r="H12" s="261" t="s">
        <v>15</v>
      </c>
      <c r="I12" s="42"/>
      <c r="J12" s="259"/>
      <c r="K12" s="259"/>
      <c r="L12" s="261" t="s">
        <v>15</v>
      </c>
      <c r="M12" s="263">
        <f>SUM(G5:M11)-F12</f>
        <v>0</v>
      </c>
      <c r="O12" s="20"/>
      <c r="P12" s="20"/>
      <c r="Q12" s="20"/>
      <c r="R12" s="20"/>
      <c r="S12" s="20"/>
      <c r="T12" s="20"/>
      <c r="U12" s="20"/>
    </row>
    <row r="13" spans="1:29" ht="14.1" customHeight="1" x14ac:dyDescent="0.25">
      <c r="B13" s="25"/>
      <c r="C13" s="25"/>
      <c r="E13" s="18">
        <f>E12/D12</f>
        <v>7.2463768115942032E-2</v>
      </c>
      <c r="F13" s="19" t="s">
        <v>7</v>
      </c>
      <c r="G13" s="19"/>
      <c r="H13" s="19"/>
      <c r="I13" s="19"/>
      <c r="O13" s="20"/>
      <c r="P13" s="20"/>
      <c r="Q13" s="20"/>
      <c r="R13" s="20"/>
      <c r="S13" s="20"/>
      <c r="T13" s="20"/>
      <c r="U13" s="20"/>
    </row>
    <row r="14" spans="1:29" ht="14.1" customHeight="1" x14ac:dyDescent="0.25">
      <c r="B14" s="25"/>
      <c r="C14" s="25"/>
      <c r="O14" s="20"/>
      <c r="P14" s="20"/>
      <c r="Q14" s="20"/>
      <c r="R14" s="20"/>
      <c r="S14" s="20"/>
      <c r="T14" s="20"/>
      <c r="U14" s="20"/>
    </row>
    <row r="15" spans="1:29" x14ac:dyDescent="0.25">
      <c r="A15" s="8" t="s">
        <v>8</v>
      </c>
      <c r="B15" s="9"/>
      <c r="C15" s="9"/>
      <c r="D15" s="28"/>
      <c r="E15" s="9"/>
      <c r="F15" s="10"/>
      <c r="G15" s="292" t="s">
        <v>1</v>
      </c>
      <c r="H15" s="293"/>
      <c r="I15" s="293"/>
      <c r="J15" s="293"/>
      <c r="K15" s="293"/>
      <c r="L15" s="293"/>
      <c r="M15" s="294"/>
      <c r="O15" s="20"/>
      <c r="P15" s="20"/>
      <c r="Q15" s="20"/>
      <c r="R15" s="20"/>
      <c r="S15" s="20"/>
      <c r="T15" s="20"/>
      <c r="U15" s="20"/>
    </row>
    <row r="16" spans="1:29" ht="30" x14ac:dyDescent="0.25">
      <c r="A16" s="9"/>
      <c r="B16" s="244" t="s">
        <v>2</v>
      </c>
      <c r="C16" s="69" t="s">
        <v>3</v>
      </c>
      <c r="D16" s="11" t="s">
        <v>16</v>
      </c>
      <c r="E16" s="244" t="s">
        <v>4</v>
      </c>
      <c r="F16" s="11" t="s">
        <v>5</v>
      </c>
      <c r="G16" s="11">
        <v>1</v>
      </c>
      <c r="H16" s="11" t="s">
        <v>22</v>
      </c>
      <c r="I16" s="44">
        <v>2</v>
      </c>
      <c r="J16" s="12">
        <v>3</v>
      </c>
      <c r="K16" s="12">
        <v>4</v>
      </c>
      <c r="L16" s="12">
        <v>5</v>
      </c>
      <c r="M16" s="12">
        <v>6</v>
      </c>
      <c r="O16" s="20"/>
      <c r="P16" s="20"/>
      <c r="Q16" s="20"/>
      <c r="R16" s="20"/>
      <c r="S16" s="20"/>
      <c r="T16" s="20"/>
      <c r="U16" s="20"/>
    </row>
    <row r="17" spans="1:23" ht="14.1" customHeight="1" x14ac:dyDescent="0.25">
      <c r="A17" s="156">
        <v>1</v>
      </c>
      <c r="B17" s="48">
        <v>0.31597222222222221</v>
      </c>
      <c r="C17" s="17">
        <v>0.375</v>
      </c>
      <c r="D17" s="31">
        <f>+MINUTE(C17-B17)+(60*HOUR(C17-B17))</f>
        <v>85</v>
      </c>
      <c r="E17" s="26">
        <f>+MINUTE(B18-C17)+(60*HOUR(B18-C17))</f>
        <v>5</v>
      </c>
      <c r="F17" s="30">
        <f>+D17+(E23/5)</f>
        <v>89</v>
      </c>
      <c r="G17" s="120">
        <f>+F17</f>
        <v>89</v>
      </c>
      <c r="H17" s="120"/>
      <c r="I17" s="125"/>
      <c r="J17" s="125"/>
      <c r="K17" s="125"/>
      <c r="L17" s="125"/>
      <c r="M17" s="126"/>
    </row>
    <row r="18" spans="1:23" ht="14.1" customHeight="1" x14ac:dyDescent="0.25">
      <c r="A18" s="157" t="s">
        <v>21</v>
      </c>
      <c r="B18" s="48">
        <v>0.37847222222222227</v>
      </c>
      <c r="C18" s="17">
        <v>0.39583333333333331</v>
      </c>
      <c r="D18" s="31">
        <f>+MINUTE(C18-B18)+(60*HOUR(C18-B18))</f>
        <v>25</v>
      </c>
      <c r="E18" s="26">
        <f>+MINUTE(B19-C18)+(60*HOUR(B19-C18))</f>
        <v>5</v>
      </c>
      <c r="F18" s="30">
        <f>+D18+(E23/5)</f>
        <v>29</v>
      </c>
      <c r="G18" s="120"/>
      <c r="H18" s="120">
        <f>+F18</f>
        <v>29</v>
      </c>
      <c r="I18" s="125"/>
      <c r="J18" s="125"/>
      <c r="K18" s="125"/>
      <c r="L18" s="125"/>
      <c r="M18" s="126"/>
      <c r="O18" s="161"/>
      <c r="P18" s="162"/>
      <c r="Q18" s="162"/>
      <c r="R18" s="162"/>
      <c r="S18" s="162"/>
      <c r="T18" s="162"/>
      <c r="U18" s="162"/>
      <c r="V18" s="162"/>
      <c r="W18" s="162"/>
    </row>
    <row r="19" spans="1:23" ht="14.1" customHeight="1" x14ac:dyDescent="0.25">
      <c r="A19" s="156">
        <v>2</v>
      </c>
      <c r="B19" s="48">
        <v>0.39930555555555558</v>
      </c>
      <c r="C19" s="17">
        <v>0.4548611111111111</v>
      </c>
      <c r="D19" s="31">
        <f>+MINUTE(C19-B19)+(60*HOUR(C19-B19))</f>
        <v>80</v>
      </c>
      <c r="E19" s="26">
        <f>+MINUTE(B20-C19)+(60*HOUR(B20-C19))</f>
        <v>5</v>
      </c>
      <c r="F19" s="30">
        <f>+D19+(E23/5)</f>
        <v>84</v>
      </c>
      <c r="G19" s="120"/>
      <c r="H19" s="120"/>
      <c r="I19" s="125">
        <f>+F19</f>
        <v>84</v>
      </c>
      <c r="J19" s="125"/>
      <c r="K19" s="125"/>
      <c r="L19" s="125"/>
      <c r="M19" s="126"/>
      <c r="O19" s="163"/>
      <c r="P19" s="164"/>
      <c r="Q19" s="162"/>
      <c r="R19" s="162"/>
      <c r="S19" s="162"/>
      <c r="T19" s="162"/>
      <c r="U19" s="162"/>
      <c r="V19" s="162"/>
      <c r="W19" s="162"/>
    </row>
    <row r="20" spans="1:23" ht="14.1" customHeight="1" x14ac:dyDescent="0.25">
      <c r="A20" s="158" t="s">
        <v>6</v>
      </c>
      <c r="B20" s="49">
        <v>0.45833333333333331</v>
      </c>
      <c r="C20" s="14">
        <v>0.47916666666666669</v>
      </c>
      <c r="D20" s="31"/>
      <c r="E20" s="15"/>
      <c r="F20" s="30"/>
      <c r="G20" s="27"/>
      <c r="H20" s="27"/>
      <c r="I20" s="55"/>
      <c r="J20" s="55"/>
      <c r="K20" s="55"/>
      <c r="L20" s="55"/>
      <c r="M20" s="55"/>
      <c r="O20" s="163"/>
      <c r="P20" s="164"/>
      <c r="Q20" s="162"/>
      <c r="R20" s="162"/>
      <c r="S20" s="162"/>
      <c r="T20" s="162"/>
      <c r="U20" s="162"/>
      <c r="V20" s="162"/>
      <c r="W20" s="162"/>
    </row>
    <row r="21" spans="1:23" ht="14.1" customHeight="1" x14ac:dyDescent="0.25">
      <c r="A21" s="158">
        <v>4</v>
      </c>
      <c r="B21" s="48">
        <v>0.47916666666666669</v>
      </c>
      <c r="C21" s="17">
        <v>0.53472222222222221</v>
      </c>
      <c r="D21" s="31">
        <f>+MINUTE(C21-B21)+(60*HOUR(C21-B21))</f>
        <v>80</v>
      </c>
      <c r="E21" s="26">
        <f>+MINUTE(B21-C20)+(60*HOUR(B21-C20))</f>
        <v>0</v>
      </c>
      <c r="F21" s="30">
        <f>+D21+(E23/5)</f>
        <v>84</v>
      </c>
      <c r="G21" s="159"/>
      <c r="H21" s="159"/>
      <c r="I21" s="55"/>
      <c r="J21" s="55"/>
      <c r="K21" s="55">
        <f>+F21</f>
        <v>84</v>
      </c>
      <c r="L21" s="55"/>
      <c r="M21" s="55"/>
      <c r="O21" s="163"/>
      <c r="P21" s="164"/>
      <c r="Q21" s="162"/>
      <c r="R21" s="162"/>
      <c r="S21" s="162"/>
      <c r="T21" s="162"/>
      <c r="U21" s="162"/>
      <c r="V21" s="162"/>
      <c r="W21" s="162"/>
    </row>
    <row r="22" spans="1:23" ht="14.1" customHeight="1" x14ac:dyDescent="0.25">
      <c r="A22" s="156">
        <v>5</v>
      </c>
      <c r="B22" s="50">
        <v>0.53819444444444442</v>
      </c>
      <c r="C22" s="35">
        <v>0.59375</v>
      </c>
      <c r="D22" s="32">
        <f>+MINUTE(C22-B22)+(60*HOUR(C22-B22))</f>
        <v>80</v>
      </c>
      <c r="E22" s="32">
        <f>+MINUTE(B22-C21)+(60*HOUR(B22-C21))</f>
        <v>5</v>
      </c>
      <c r="F22" s="29">
        <f>+D22+(E23/5)</f>
        <v>84</v>
      </c>
      <c r="G22" s="143"/>
      <c r="H22" s="143"/>
      <c r="I22" s="160"/>
      <c r="J22" s="160"/>
      <c r="K22" s="160"/>
      <c r="L22" s="160">
        <f>+F22</f>
        <v>84</v>
      </c>
      <c r="M22" s="160"/>
      <c r="O22" s="163"/>
      <c r="P22" s="164"/>
      <c r="Q22" s="162"/>
      <c r="R22" s="162"/>
      <c r="S22" s="162"/>
      <c r="T22" s="162"/>
      <c r="U22" s="162"/>
      <c r="V22" s="162"/>
      <c r="W22" s="162"/>
    </row>
    <row r="23" spans="1:23" ht="14.1" customHeight="1" x14ac:dyDescent="0.25">
      <c r="A23" s="5"/>
      <c r="B23" s="51"/>
      <c r="C23" s="33" t="s">
        <v>17</v>
      </c>
      <c r="D23" s="34">
        <f>SUM(D17:D22)</f>
        <v>350</v>
      </c>
      <c r="E23" s="34">
        <f>SUM(E17:E22)</f>
        <v>20</v>
      </c>
      <c r="F23" s="36">
        <f>SUM(F17:F22)</f>
        <v>370</v>
      </c>
      <c r="G23" s="258">
        <f>+MINUTE(C22-B17)+(60*HOUR(C22-B17))-MINUTE(C20-B20)+(60*HOUR(C20-B20))-F23</f>
        <v>0</v>
      </c>
      <c r="H23" s="261" t="s">
        <v>15</v>
      </c>
      <c r="I23" s="42"/>
      <c r="J23" s="259"/>
      <c r="K23" s="259"/>
      <c r="L23" s="261" t="s">
        <v>15</v>
      </c>
      <c r="M23" s="263">
        <f>SUM(G17:M22)-F23</f>
        <v>0</v>
      </c>
      <c r="O23" s="163"/>
      <c r="P23" s="164"/>
      <c r="Q23" s="162"/>
      <c r="R23" s="162"/>
      <c r="S23" s="162"/>
      <c r="T23" s="162"/>
      <c r="U23" s="162"/>
      <c r="V23" s="162"/>
      <c r="W23" s="162"/>
    </row>
    <row r="24" spans="1:23" ht="14.1" customHeight="1" x14ac:dyDescent="0.25">
      <c r="B24" s="25"/>
      <c r="C24" s="25"/>
      <c r="E24" s="18">
        <f>E23/D23</f>
        <v>5.7142857142857141E-2</v>
      </c>
      <c r="F24" s="19" t="s">
        <v>7</v>
      </c>
      <c r="G24" s="19"/>
      <c r="H24" s="19"/>
      <c r="I24" s="19"/>
    </row>
    <row r="25" spans="1:23" x14ac:dyDescent="0.25">
      <c r="B25" s="25"/>
      <c r="C25" s="25"/>
      <c r="E25" s="18"/>
      <c r="F25" s="19"/>
      <c r="G25" s="19"/>
      <c r="H25" s="19"/>
      <c r="I25" s="19"/>
    </row>
    <row r="26" spans="1:23" x14ac:dyDescent="0.25">
      <c r="A26" s="8" t="s">
        <v>9</v>
      </c>
      <c r="B26" s="9"/>
      <c r="C26" s="9"/>
      <c r="D26" s="28"/>
      <c r="E26" s="9"/>
      <c r="F26" s="10"/>
      <c r="G26" s="292" t="s">
        <v>1</v>
      </c>
      <c r="H26" s="293"/>
      <c r="I26" s="293"/>
      <c r="J26" s="293"/>
      <c r="K26" s="293"/>
      <c r="L26" s="293"/>
      <c r="M26" s="294"/>
      <c r="O26" s="20"/>
      <c r="P26" s="20"/>
      <c r="Q26" s="20"/>
      <c r="R26" s="20"/>
      <c r="S26" s="20"/>
      <c r="T26" s="20"/>
      <c r="U26" s="20"/>
    </row>
    <row r="27" spans="1:23" ht="30" x14ac:dyDescent="0.25">
      <c r="A27" s="9"/>
      <c r="B27" s="244" t="s">
        <v>2</v>
      </c>
      <c r="C27" s="69" t="s">
        <v>3</v>
      </c>
      <c r="D27" s="11" t="s">
        <v>16</v>
      </c>
      <c r="E27" s="244" t="s">
        <v>4</v>
      </c>
      <c r="F27" s="11" t="s">
        <v>5</v>
      </c>
      <c r="G27" s="11">
        <v>1</v>
      </c>
      <c r="H27" s="11" t="s">
        <v>22</v>
      </c>
      <c r="I27" s="44">
        <v>2</v>
      </c>
      <c r="J27" s="12">
        <v>3</v>
      </c>
      <c r="K27" s="12">
        <v>4</v>
      </c>
      <c r="L27" s="12">
        <v>5</v>
      </c>
      <c r="M27" s="12">
        <v>6</v>
      </c>
      <c r="O27" s="20"/>
      <c r="P27" s="20"/>
      <c r="Q27" s="20"/>
      <c r="R27" s="20"/>
      <c r="S27" s="20"/>
      <c r="T27" s="20"/>
      <c r="U27" s="20"/>
    </row>
    <row r="28" spans="1:23" ht="14.1" customHeight="1" x14ac:dyDescent="0.25">
      <c r="A28" s="156">
        <v>1</v>
      </c>
      <c r="B28" s="48">
        <v>0.31597222222222221</v>
      </c>
      <c r="C28" s="17">
        <v>0.375</v>
      </c>
      <c r="D28" s="31">
        <f>+MINUTE(C28-B28)+(60*HOUR(C28-B28))</f>
        <v>85</v>
      </c>
      <c r="E28" s="26">
        <f>+MINUTE(B29-C28)+(60*HOUR(B29-C28))</f>
        <v>5</v>
      </c>
      <c r="F28" s="30">
        <f>+D28+(E34/5)</f>
        <v>89</v>
      </c>
      <c r="G28" s="120">
        <f>+F28</f>
        <v>89</v>
      </c>
      <c r="H28" s="120"/>
      <c r="I28" s="125"/>
      <c r="J28" s="125"/>
      <c r="K28" s="125"/>
      <c r="L28" s="125"/>
      <c r="M28" s="126"/>
    </row>
    <row r="29" spans="1:23" ht="14.1" customHeight="1" x14ac:dyDescent="0.25">
      <c r="A29" s="157" t="s">
        <v>21</v>
      </c>
      <c r="B29" s="48">
        <v>0.37847222222222227</v>
      </c>
      <c r="C29" s="17">
        <v>0.39583333333333331</v>
      </c>
      <c r="D29" s="31">
        <f>+MINUTE(C29-B29)+(60*HOUR(C29-B29))</f>
        <v>25</v>
      </c>
      <c r="E29" s="26">
        <f>+MINUTE(B30-C29)+(60*HOUR(B30-C29))</f>
        <v>5</v>
      </c>
      <c r="F29" s="30">
        <f>+D29+(E34/5)</f>
        <v>29</v>
      </c>
      <c r="G29" s="120"/>
      <c r="H29" s="120">
        <f>+F29</f>
        <v>29</v>
      </c>
      <c r="I29" s="125"/>
      <c r="J29" s="125"/>
      <c r="K29" s="125"/>
      <c r="L29" s="125"/>
      <c r="M29" s="126"/>
    </row>
    <row r="30" spans="1:23" ht="14.1" customHeight="1" x14ac:dyDescent="0.25">
      <c r="A30" s="156">
        <v>3</v>
      </c>
      <c r="B30" s="48">
        <v>0.39930555555555558</v>
      </c>
      <c r="C30" s="17">
        <v>0.4548611111111111</v>
      </c>
      <c r="D30" s="31">
        <f>+MINUTE(C30-B30)+(60*HOUR(C30-B30))</f>
        <v>80</v>
      </c>
      <c r="E30" s="26">
        <f>+MINUTE(B31-C30)+(60*HOUR(B31-C30))</f>
        <v>5</v>
      </c>
      <c r="F30" s="30">
        <f>+D30+(E34/5)</f>
        <v>84</v>
      </c>
      <c r="G30" s="120"/>
      <c r="H30" s="120"/>
      <c r="I30" s="125"/>
      <c r="J30" s="125">
        <f>+F30</f>
        <v>84</v>
      </c>
      <c r="K30" s="125"/>
      <c r="L30" s="125"/>
      <c r="M30" s="126"/>
    </row>
    <row r="31" spans="1:23" ht="14.1" customHeight="1" x14ac:dyDescent="0.25">
      <c r="A31" s="158" t="s">
        <v>6</v>
      </c>
      <c r="B31" s="49">
        <v>0.45833333333333331</v>
      </c>
      <c r="C31" s="14">
        <v>0.47916666666666669</v>
      </c>
      <c r="D31" s="31"/>
      <c r="E31" s="15"/>
      <c r="F31" s="30"/>
      <c r="G31" s="27"/>
      <c r="H31" s="27"/>
      <c r="I31" s="55"/>
      <c r="J31" s="55"/>
      <c r="K31" s="55"/>
      <c r="L31" s="55"/>
      <c r="M31" s="55"/>
    </row>
    <row r="32" spans="1:23" ht="14.1" customHeight="1" x14ac:dyDescent="0.25">
      <c r="A32" s="158">
        <v>4</v>
      </c>
      <c r="B32" s="48">
        <v>0.47916666666666669</v>
      </c>
      <c r="C32" s="17">
        <v>0.53472222222222221</v>
      </c>
      <c r="D32" s="31">
        <f>+MINUTE(C32-B32)+(60*HOUR(C32-B32))</f>
        <v>80</v>
      </c>
      <c r="E32" s="26">
        <f>+MINUTE(B32-C31)+(60*HOUR(B32-C31))</f>
        <v>0</v>
      </c>
      <c r="F32" s="30">
        <f>+D32+(E34/5)</f>
        <v>84</v>
      </c>
      <c r="G32" s="159"/>
      <c r="H32" s="159"/>
      <c r="I32" s="55"/>
      <c r="J32" s="55"/>
      <c r="K32" s="55">
        <f>+F32</f>
        <v>84</v>
      </c>
      <c r="L32" s="55"/>
      <c r="M32" s="55"/>
    </row>
    <row r="33" spans="1:15" ht="14.1" customHeight="1" x14ac:dyDescent="0.25">
      <c r="A33" s="156">
        <v>6</v>
      </c>
      <c r="B33" s="50">
        <v>0.53819444444444442</v>
      </c>
      <c r="C33" s="35">
        <v>0.59375</v>
      </c>
      <c r="D33" s="32">
        <f>+MINUTE(C33-B33)+(60*HOUR(C33-B33))</f>
        <v>80</v>
      </c>
      <c r="E33" s="32">
        <f>+MINUTE(B33-C32)+(60*HOUR(B33-C32))</f>
        <v>5</v>
      </c>
      <c r="F33" s="29">
        <f>+D33+(E34/5)</f>
        <v>84</v>
      </c>
      <c r="G33" s="143"/>
      <c r="H33" s="143"/>
      <c r="I33" s="160"/>
      <c r="J33" s="160"/>
      <c r="K33" s="160"/>
      <c r="L33" s="160"/>
      <c r="M33" s="160">
        <f>+F33</f>
        <v>84</v>
      </c>
      <c r="N33" s="42"/>
    </row>
    <row r="34" spans="1:15" ht="14.1" customHeight="1" x14ac:dyDescent="0.25">
      <c r="A34" s="5"/>
      <c r="B34" s="51"/>
      <c r="C34" s="33" t="s">
        <v>17</v>
      </c>
      <c r="D34" s="34">
        <f>SUM(D28:D33)</f>
        <v>350</v>
      </c>
      <c r="E34" s="34">
        <f>SUM(E28:E33)</f>
        <v>20</v>
      </c>
      <c r="F34" s="36">
        <f>SUM(F28:F33)</f>
        <v>370</v>
      </c>
      <c r="G34" s="258">
        <f>+MINUTE(C33-B28)+(60*HOUR(C33-B28))-MINUTE(C31-B31)+(60*HOUR(C31-B31))-F34</f>
        <v>0</v>
      </c>
      <c r="H34" s="261" t="s">
        <v>15</v>
      </c>
      <c r="I34" s="42"/>
      <c r="J34" s="259"/>
      <c r="K34" s="259"/>
      <c r="L34" s="261" t="s">
        <v>15</v>
      </c>
      <c r="M34" s="263">
        <f>SUM(G28:M33)-F34</f>
        <v>0</v>
      </c>
    </row>
    <row r="35" spans="1:15" ht="14.1" customHeight="1" x14ac:dyDescent="0.25">
      <c r="B35" s="25"/>
      <c r="C35" s="25"/>
      <c r="E35" s="18">
        <f>E34/D34</f>
        <v>5.7142857142857141E-2</v>
      </c>
      <c r="F35" s="19" t="s">
        <v>7</v>
      </c>
      <c r="G35" s="19"/>
      <c r="H35" s="19"/>
      <c r="I35" s="19"/>
    </row>
    <row r="36" spans="1:15" x14ac:dyDescent="0.25">
      <c r="B36" s="25"/>
      <c r="C36" s="25"/>
      <c r="F36" s="3"/>
      <c r="G36" s="3"/>
      <c r="H36" s="3"/>
      <c r="I36" s="3"/>
    </row>
    <row r="37" spans="1:15" x14ac:dyDescent="0.25">
      <c r="A37" s="8" t="s">
        <v>10</v>
      </c>
      <c r="B37" s="9"/>
      <c r="C37" s="9"/>
      <c r="D37" s="28"/>
      <c r="E37" s="9"/>
      <c r="F37" s="10"/>
      <c r="G37" s="292" t="s">
        <v>1</v>
      </c>
      <c r="H37" s="293"/>
      <c r="I37" s="293"/>
      <c r="J37" s="293"/>
      <c r="K37" s="293"/>
      <c r="L37" s="293"/>
      <c r="M37" s="294"/>
      <c r="O37" s="3"/>
    </row>
    <row r="38" spans="1:15" ht="30" x14ac:dyDescent="0.25">
      <c r="A38" s="9"/>
      <c r="B38" s="244" t="s">
        <v>2</v>
      </c>
      <c r="C38" s="69" t="s">
        <v>3</v>
      </c>
      <c r="D38" s="11" t="s">
        <v>16</v>
      </c>
      <c r="E38" s="244" t="s">
        <v>4</v>
      </c>
      <c r="F38" s="11" t="s">
        <v>5</v>
      </c>
      <c r="G38" s="11">
        <v>1</v>
      </c>
      <c r="H38" s="11" t="s">
        <v>22</v>
      </c>
      <c r="I38" s="44">
        <v>2</v>
      </c>
      <c r="J38" s="12">
        <v>3</v>
      </c>
      <c r="K38" s="12">
        <v>4</v>
      </c>
      <c r="L38" s="12">
        <v>5</v>
      </c>
      <c r="M38" s="12">
        <v>6</v>
      </c>
      <c r="O38" s="3"/>
    </row>
    <row r="39" spans="1:15" x14ac:dyDescent="0.25">
      <c r="A39" s="156">
        <v>2</v>
      </c>
      <c r="B39" s="48">
        <v>0.31597222222222221</v>
      </c>
      <c r="C39" s="17">
        <v>0.375</v>
      </c>
      <c r="D39" s="31">
        <f>+MINUTE(C39-B39)+(60*HOUR(C39-B39))</f>
        <v>85</v>
      </c>
      <c r="E39" s="26">
        <f>+MINUTE(B40-C39)+(60*HOUR(B40-C39))</f>
        <v>5</v>
      </c>
      <c r="F39" s="30">
        <f>+D39+(E45/5)</f>
        <v>89</v>
      </c>
      <c r="G39" s="120"/>
      <c r="H39" s="120"/>
      <c r="I39" s="125">
        <f>+F39</f>
        <v>89</v>
      </c>
      <c r="J39" s="125"/>
      <c r="K39" s="125"/>
      <c r="L39" s="125"/>
      <c r="M39" s="126"/>
      <c r="O39" s="3"/>
    </row>
    <row r="40" spans="1:15" x14ac:dyDescent="0.25">
      <c r="A40" s="157" t="s">
        <v>21</v>
      </c>
      <c r="B40" s="48">
        <v>0.37847222222222227</v>
      </c>
      <c r="C40" s="17">
        <v>0.39583333333333331</v>
      </c>
      <c r="D40" s="31">
        <f>+MINUTE(C40-B40)+(60*HOUR(C40-B40))</f>
        <v>25</v>
      </c>
      <c r="E40" s="26">
        <f>+MINUTE(B41-C40)+(60*HOUR(B41-C40))</f>
        <v>5</v>
      </c>
      <c r="F40" s="30">
        <f>+D40+(E45/5)</f>
        <v>29</v>
      </c>
      <c r="G40" s="120"/>
      <c r="H40" s="120">
        <f>+F40</f>
        <v>29</v>
      </c>
      <c r="I40" s="125"/>
      <c r="J40" s="125"/>
      <c r="K40" s="125"/>
      <c r="L40" s="125"/>
      <c r="M40" s="126"/>
    </row>
    <row r="41" spans="1:15" x14ac:dyDescent="0.25">
      <c r="A41" s="156">
        <v>3</v>
      </c>
      <c r="B41" s="48">
        <v>0.39930555555555558</v>
      </c>
      <c r="C41" s="17">
        <v>0.4548611111111111</v>
      </c>
      <c r="D41" s="31">
        <f>+MINUTE(C41-B41)+(60*HOUR(C41-B41))</f>
        <v>80</v>
      </c>
      <c r="E41" s="26">
        <f>+MINUTE(B42-C41)+(60*HOUR(B42-C41))</f>
        <v>5</v>
      </c>
      <c r="F41" s="30">
        <f>+D41+(E45/5)</f>
        <v>84</v>
      </c>
      <c r="G41" s="120"/>
      <c r="H41" s="120"/>
      <c r="I41" s="125"/>
      <c r="J41" s="125">
        <f>+F41</f>
        <v>84</v>
      </c>
      <c r="K41" s="125"/>
      <c r="L41" s="125"/>
      <c r="M41" s="126"/>
    </row>
    <row r="42" spans="1:15" x14ac:dyDescent="0.25">
      <c r="A42" s="158" t="s">
        <v>6</v>
      </c>
      <c r="B42" s="49">
        <v>0.45833333333333331</v>
      </c>
      <c r="C42" s="14">
        <v>0.47916666666666669</v>
      </c>
      <c r="D42" s="31"/>
      <c r="E42" s="15"/>
      <c r="F42" s="30"/>
      <c r="G42" s="27"/>
      <c r="H42" s="27"/>
      <c r="I42" s="55"/>
      <c r="J42" s="55"/>
      <c r="K42" s="55"/>
      <c r="L42" s="55"/>
      <c r="M42" s="55"/>
    </row>
    <row r="43" spans="1:15" x14ac:dyDescent="0.25">
      <c r="A43" s="158">
        <v>5</v>
      </c>
      <c r="B43" s="48">
        <v>0.47916666666666669</v>
      </c>
      <c r="C43" s="17">
        <v>0.53472222222222221</v>
      </c>
      <c r="D43" s="31">
        <f>+MINUTE(C43-B43)+(60*HOUR(C43-B43))</f>
        <v>80</v>
      </c>
      <c r="E43" s="26">
        <f>+MINUTE(B43-C42)+(60*HOUR(B43-C42))</f>
        <v>0</v>
      </c>
      <c r="F43" s="30">
        <f>+D43+(E45/5)</f>
        <v>84</v>
      </c>
      <c r="G43" s="159"/>
      <c r="H43" s="159"/>
      <c r="I43" s="55"/>
      <c r="J43" s="55"/>
      <c r="K43" s="55"/>
      <c r="L43" s="55">
        <f>+F43</f>
        <v>84</v>
      </c>
      <c r="M43" s="55"/>
    </row>
    <row r="44" spans="1:15" x14ac:dyDescent="0.25">
      <c r="A44" s="156">
        <v>6</v>
      </c>
      <c r="B44" s="50">
        <v>0.53819444444444442</v>
      </c>
      <c r="C44" s="35">
        <v>0.59375</v>
      </c>
      <c r="D44" s="32">
        <f>+MINUTE(C44-B44)+(60*HOUR(C44-B44))</f>
        <v>80</v>
      </c>
      <c r="E44" s="32">
        <f>+MINUTE(B44-C43)+(60*HOUR(B44-C43))</f>
        <v>5</v>
      </c>
      <c r="F44" s="29">
        <f>+D44+(E45/5)</f>
        <v>84</v>
      </c>
      <c r="G44" s="143"/>
      <c r="H44" s="143"/>
      <c r="I44" s="160"/>
      <c r="J44" s="160"/>
      <c r="K44" s="160"/>
      <c r="L44" s="160"/>
      <c r="M44" s="160">
        <f>+F44</f>
        <v>84</v>
      </c>
      <c r="N44" s="42"/>
    </row>
    <row r="45" spans="1:15" x14ac:dyDescent="0.25">
      <c r="A45" s="5"/>
      <c r="B45" s="51"/>
      <c r="C45" s="33" t="s">
        <v>17</v>
      </c>
      <c r="D45" s="34">
        <f>SUM(D39:D44)</f>
        <v>350</v>
      </c>
      <c r="E45" s="34">
        <f>SUM(E39:E44)</f>
        <v>20</v>
      </c>
      <c r="F45" s="36">
        <f>SUM(F39:F44)</f>
        <v>370</v>
      </c>
      <c r="G45" s="258">
        <f>+MINUTE(C44-B39)+(60*HOUR(C44-B39))-MINUTE(C42-B42)+(60*HOUR(C42-B42))-F45</f>
        <v>0</v>
      </c>
      <c r="H45" s="261" t="s">
        <v>15</v>
      </c>
      <c r="I45" s="42"/>
      <c r="J45" s="259"/>
      <c r="K45" s="259"/>
      <c r="L45" s="261" t="s">
        <v>15</v>
      </c>
      <c r="M45" s="263">
        <f>SUM(G39:M44)-F45</f>
        <v>0</v>
      </c>
    </row>
    <row r="46" spans="1:15" x14ac:dyDescent="0.25">
      <c r="B46" s="25"/>
      <c r="C46" s="25"/>
      <c r="E46" s="18">
        <f>E45/D45</f>
        <v>5.7142857142857141E-2</v>
      </c>
      <c r="F46" s="19" t="s">
        <v>7</v>
      </c>
      <c r="G46" s="19"/>
      <c r="H46" s="19"/>
      <c r="I46" s="19"/>
    </row>
    <row r="47" spans="1:15" ht="14.1" customHeight="1" x14ac:dyDescent="0.25">
      <c r="B47" s="25"/>
      <c r="C47" s="25"/>
      <c r="E47" s="18"/>
      <c r="F47" s="19"/>
      <c r="G47" s="19"/>
      <c r="H47" s="19"/>
      <c r="I47" s="19"/>
    </row>
    <row r="48" spans="1:15" ht="14.1" customHeight="1" x14ac:dyDescent="0.25">
      <c r="A48" s="8" t="s">
        <v>23</v>
      </c>
      <c r="B48" s="9"/>
      <c r="C48" s="9"/>
      <c r="D48" s="28"/>
      <c r="E48" s="9"/>
      <c r="F48" s="10"/>
      <c r="G48" s="292" t="s">
        <v>1</v>
      </c>
      <c r="H48" s="293"/>
      <c r="I48" s="293"/>
      <c r="J48" s="293"/>
      <c r="K48" s="293"/>
      <c r="L48" s="293"/>
      <c r="M48" s="294"/>
    </row>
    <row r="49" spans="1:15" ht="30" x14ac:dyDescent="0.25">
      <c r="A49" s="9"/>
      <c r="B49" s="244" t="s">
        <v>2</v>
      </c>
      <c r="C49" s="69" t="s">
        <v>3</v>
      </c>
      <c r="D49" s="11" t="s">
        <v>16</v>
      </c>
      <c r="E49" s="244" t="s">
        <v>4</v>
      </c>
      <c r="F49" s="11" t="s">
        <v>5</v>
      </c>
      <c r="G49" s="11">
        <v>1</v>
      </c>
      <c r="H49" s="11" t="s">
        <v>22</v>
      </c>
      <c r="I49" s="44">
        <v>2</v>
      </c>
      <c r="J49" s="12">
        <v>3</v>
      </c>
      <c r="K49" s="12">
        <v>4</v>
      </c>
      <c r="L49" s="12">
        <v>5</v>
      </c>
      <c r="M49" s="12">
        <v>6</v>
      </c>
    </row>
    <row r="50" spans="1:15" x14ac:dyDescent="0.25">
      <c r="A50" s="5">
        <v>1</v>
      </c>
      <c r="B50" s="48">
        <v>0.31597222222222221</v>
      </c>
      <c r="C50" s="17">
        <v>0.34722222222222227</v>
      </c>
      <c r="D50" s="31">
        <f>+MINUTE(C50-B50)+(60*HOUR(C50-B50))</f>
        <v>45</v>
      </c>
      <c r="E50" s="26">
        <f>+MINUTE(B51-C50)+(60*HOUR(B51-C50))</f>
        <v>5</v>
      </c>
      <c r="F50" s="30">
        <f>+D50+(E57/6)</f>
        <v>49.166666666666664</v>
      </c>
      <c r="G50" s="30">
        <f>+F50</f>
        <v>49.166666666666664</v>
      </c>
      <c r="H50" s="30"/>
      <c r="I50" s="37"/>
      <c r="J50" s="37"/>
      <c r="K50" s="37"/>
      <c r="L50" s="37"/>
      <c r="M50" s="38"/>
    </row>
    <row r="51" spans="1:15" ht="14.1" customHeight="1" x14ac:dyDescent="0.25">
      <c r="A51" s="5">
        <v>2</v>
      </c>
      <c r="B51" s="48">
        <v>0.35069444444444442</v>
      </c>
      <c r="C51" s="17">
        <v>0.37986111111111115</v>
      </c>
      <c r="D51" s="31">
        <f>+MINUTE(C51-B51)+(60*HOUR(C51-B51))</f>
        <v>42</v>
      </c>
      <c r="E51" s="26">
        <f>+MINUTE(B52-C51)+(60*HOUR(B52-C51))</f>
        <v>5</v>
      </c>
      <c r="F51" s="30">
        <f>+D51+(E57/6)</f>
        <v>46.166666666666664</v>
      </c>
      <c r="G51" s="30"/>
      <c r="H51" s="30"/>
      <c r="I51" s="37">
        <f>+F51</f>
        <v>46.166666666666664</v>
      </c>
      <c r="J51" s="37"/>
      <c r="K51" s="37"/>
      <c r="L51" s="37"/>
      <c r="M51" s="38"/>
    </row>
    <row r="52" spans="1:15" ht="14.1" customHeight="1" x14ac:dyDescent="0.25">
      <c r="A52" s="54">
        <v>3</v>
      </c>
      <c r="B52" s="48">
        <v>0.3833333333333333</v>
      </c>
      <c r="C52" s="17">
        <v>0.41250000000000003</v>
      </c>
      <c r="D52" s="31">
        <f>+MINUTE(C52-B52)+(60*HOUR(C52-B52))</f>
        <v>42</v>
      </c>
      <c r="E52" s="26">
        <f>+MINUTE(B53-C52)+(60*HOUR(B53-C52))</f>
        <v>5</v>
      </c>
      <c r="F52" s="30">
        <f>+D52+(E57/6)</f>
        <v>46.166666666666664</v>
      </c>
      <c r="G52" s="30"/>
      <c r="H52" s="30"/>
      <c r="I52" s="21"/>
      <c r="J52" s="55">
        <f>+F52</f>
        <v>46.166666666666664</v>
      </c>
      <c r="K52" s="55"/>
      <c r="L52" s="21"/>
      <c r="M52" s="21"/>
      <c r="O52" s="165"/>
    </row>
    <row r="53" spans="1:15" ht="14.1" customHeight="1" x14ac:dyDescent="0.25">
      <c r="A53" s="13">
        <v>4</v>
      </c>
      <c r="B53" s="48">
        <v>0.41597222222222219</v>
      </c>
      <c r="C53" s="17">
        <v>0.44513888888888892</v>
      </c>
      <c r="D53" s="31">
        <f>+MINUTE(C53-B53)+(60*HOUR(C53-B53))</f>
        <v>42</v>
      </c>
      <c r="E53" s="26">
        <f>+MINUTE(B54-C53)+(60*HOUR(B54-C53))</f>
        <v>5</v>
      </c>
      <c r="F53" s="30">
        <f>+D53+(E57/6)</f>
        <v>46.166666666666664</v>
      </c>
      <c r="G53" s="159"/>
      <c r="H53" s="159"/>
      <c r="I53" s="21"/>
      <c r="J53" s="21"/>
      <c r="K53" s="55">
        <f>+F53</f>
        <v>46.166666666666664</v>
      </c>
      <c r="L53" s="21"/>
      <c r="M53" s="21"/>
      <c r="O53" s="3"/>
    </row>
    <row r="54" spans="1:15" ht="14.1" customHeight="1" x14ac:dyDescent="0.25">
      <c r="A54" s="13" t="s">
        <v>6</v>
      </c>
      <c r="B54" s="49">
        <v>0.44861111111111113</v>
      </c>
      <c r="C54" s="14">
        <v>0.4694444444444445</v>
      </c>
      <c r="D54" s="31"/>
      <c r="E54" s="15"/>
      <c r="F54" s="27"/>
      <c r="G54" s="27"/>
      <c r="H54" s="27"/>
      <c r="I54" s="21"/>
      <c r="J54" s="21"/>
      <c r="K54" s="21"/>
      <c r="L54" s="21"/>
      <c r="M54" s="21"/>
      <c r="O54" s="3"/>
    </row>
    <row r="55" spans="1:15" ht="14.1" customHeight="1" x14ac:dyDescent="0.25">
      <c r="A55" s="5">
        <v>5</v>
      </c>
      <c r="B55" s="48">
        <v>0.4694444444444445</v>
      </c>
      <c r="C55" s="17">
        <v>0.49861111111111112</v>
      </c>
      <c r="D55" s="31">
        <f>+MINUTE(C55-B55)+(60*HOUR(C55-B55))</f>
        <v>42</v>
      </c>
      <c r="E55" s="26">
        <f>+MINUTE(B55-C54)+(60*HOUR(B55-C54))</f>
        <v>0</v>
      </c>
      <c r="F55" s="30">
        <f>+D55+(E57/6)</f>
        <v>46.166666666666664</v>
      </c>
      <c r="G55" s="30"/>
      <c r="H55" s="30"/>
      <c r="I55" s="37"/>
      <c r="J55" s="37"/>
      <c r="K55" s="37"/>
      <c r="L55" s="37">
        <f>+F55</f>
        <v>46.166666666666664</v>
      </c>
      <c r="M55" s="37"/>
      <c r="N55" s="42"/>
      <c r="O55" s="3"/>
    </row>
    <row r="56" spans="1:15" ht="14.1" customHeight="1" x14ac:dyDescent="0.25">
      <c r="A56" s="5">
        <v>6</v>
      </c>
      <c r="B56" s="50">
        <v>0.50208333333333333</v>
      </c>
      <c r="C56" s="35">
        <v>0.53125</v>
      </c>
      <c r="D56" s="32">
        <f>+MINUTE(C56-B56)+(60*HOUR(C56-B56))</f>
        <v>42</v>
      </c>
      <c r="E56" s="32">
        <f>+MINUTE(B56-C55)+(60*HOUR(B56-C55))</f>
        <v>5</v>
      </c>
      <c r="F56" s="29">
        <f>+D56+(E57/6)</f>
        <v>46.166666666666664</v>
      </c>
      <c r="G56" s="29"/>
      <c r="H56" s="29"/>
      <c r="I56" s="40"/>
      <c r="J56" s="40"/>
      <c r="K56" s="40"/>
      <c r="L56" s="40"/>
      <c r="M56" s="40">
        <f>+F56</f>
        <v>46.166666666666664</v>
      </c>
      <c r="O56" s="3"/>
    </row>
    <row r="57" spans="1:15" ht="14.1" customHeight="1" x14ac:dyDescent="0.25">
      <c r="A57" s="5"/>
      <c r="B57" s="51"/>
      <c r="C57" s="33" t="s">
        <v>17</v>
      </c>
      <c r="D57" s="34">
        <f>SUM(D50:D56)</f>
        <v>255</v>
      </c>
      <c r="E57" s="34">
        <f>SUM(E50:E56)</f>
        <v>25</v>
      </c>
      <c r="F57" s="36">
        <f>SUM(F50:F56)</f>
        <v>280</v>
      </c>
      <c r="G57" s="258">
        <f>+MINUTE(C56-B50)+(60*HOUR(C56-B50))-MINUTE(C54-B54)+(60*HOUR(C54-B54))-F57</f>
        <v>0</v>
      </c>
      <c r="H57" s="261" t="s">
        <v>15</v>
      </c>
      <c r="I57" s="42"/>
      <c r="J57" s="259"/>
      <c r="K57" s="259"/>
      <c r="L57" s="261" t="s">
        <v>15</v>
      </c>
      <c r="M57" s="263">
        <f>SUM(G50:M56)-F57</f>
        <v>0</v>
      </c>
      <c r="O57" s="3"/>
    </row>
    <row r="58" spans="1:15" ht="14.1" customHeight="1" x14ac:dyDescent="0.25">
      <c r="B58" s="25"/>
      <c r="C58" s="25"/>
      <c r="E58" s="18">
        <f>E57/D57</f>
        <v>9.8039215686274508E-2</v>
      </c>
      <c r="F58" s="19" t="s">
        <v>7</v>
      </c>
      <c r="G58" s="19"/>
      <c r="H58" s="19"/>
      <c r="I58" s="19"/>
      <c r="O58" s="3"/>
    </row>
    <row r="59" spans="1:15" ht="14.1" customHeight="1" x14ac:dyDescent="0.25">
      <c r="B59" s="25"/>
      <c r="C59" s="25"/>
      <c r="E59" s="18"/>
      <c r="F59" s="19"/>
      <c r="G59" s="19"/>
      <c r="H59" s="19"/>
      <c r="I59" s="19"/>
      <c r="O59" s="3"/>
    </row>
    <row r="60" spans="1:15" ht="13.5" customHeight="1" x14ac:dyDescent="0.25">
      <c r="A60" s="6"/>
      <c r="F60" s="3"/>
      <c r="G60" s="296" t="s">
        <v>1</v>
      </c>
      <c r="H60" s="297"/>
      <c r="I60" s="293"/>
      <c r="J60" s="293"/>
      <c r="K60" s="293"/>
      <c r="L60" s="293"/>
      <c r="M60" s="294"/>
      <c r="O60" s="3"/>
    </row>
    <row r="61" spans="1:15" ht="30" customHeight="1" x14ac:dyDescent="0.25">
      <c r="A61" s="6"/>
      <c r="F61" s="3"/>
      <c r="G61" s="11">
        <v>1</v>
      </c>
      <c r="H61" s="11" t="s">
        <v>22</v>
      </c>
      <c r="I61" s="44">
        <v>2</v>
      </c>
      <c r="J61" s="12">
        <v>3</v>
      </c>
      <c r="K61" s="12">
        <v>4</v>
      </c>
      <c r="L61" s="12">
        <v>5</v>
      </c>
      <c r="M61" s="12">
        <v>6</v>
      </c>
      <c r="O61" s="3"/>
    </row>
    <row r="62" spans="1:15" ht="15.95" customHeight="1" x14ac:dyDescent="0.25">
      <c r="C62" s="43" t="s">
        <v>18</v>
      </c>
      <c r="D62" s="285" t="s">
        <v>11</v>
      </c>
      <c r="E62" s="286"/>
      <c r="F62" s="287"/>
      <c r="G62" s="41">
        <f t="shared" ref="G62:M62" si="0">+SUM(G50:G56)+SUM(G39:G44)+SUM(G28:G33)+SUM(G17:G22)+SUM(G5:G11)</f>
        <v>291.33333333333331</v>
      </c>
      <c r="H62" s="41">
        <f t="shared" si="0"/>
        <v>87</v>
      </c>
      <c r="I62" s="41">
        <f t="shared" si="0"/>
        <v>283.33333333333331</v>
      </c>
      <c r="J62" s="41">
        <f t="shared" si="0"/>
        <v>273.33333333333331</v>
      </c>
      <c r="K62" s="41">
        <f t="shared" si="0"/>
        <v>273.33333333333331</v>
      </c>
      <c r="L62" s="41">
        <f t="shared" si="0"/>
        <v>273.33333333333331</v>
      </c>
      <c r="M62" s="41">
        <f t="shared" si="0"/>
        <v>278.33333333333331</v>
      </c>
      <c r="O62" s="3"/>
    </row>
    <row r="63" spans="1:15" ht="15.95" customHeight="1" x14ac:dyDescent="0.25">
      <c r="D63" s="288" t="s">
        <v>12</v>
      </c>
      <c r="E63" s="289"/>
      <c r="F63" s="290"/>
      <c r="G63" s="239">
        <v>1665</v>
      </c>
      <c r="H63" s="239">
        <v>1665</v>
      </c>
      <c r="I63" s="240">
        <v>1665</v>
      </c>
      <c r="J63" s="240">
        <v>1665</v>
      </c>
      <c r="K63" s="240">
        <v>1665</v>
      </c>
      <c r="L63" s="240">
        <v>1665</v>
      </c>
      <c r="M63" s="240">
        <v>1665</v>
      </c>
      <c r="O63" s="3"/>
    </row>
    <row r="64" spans="1:15" ht="16.5" customHeight="1" x14ac:dyDescent="0.25">
      <c r="D64" s="291" t="s">
        <v>13</v>
      </c>
      <c r="E64" s="291"/>
      <c r="F64" s="291"/>
      <c r="G64" s="65">
        <f t="shared" ref="G64:M64" si="1">ROUND(G62/G63,2)</f>
        <v>0.17</v>
      </c>
      <c r="H64" s="65">
        <f t="shared" si="1"/>
        <v>0.05</v>
      </c>
      <c r="I64" s="65">
        <f t="shared" si="1"/>
        <v>0.17</v>
      </c>
      <c r="J64" s="65">
        <f t="shared" si="1"/>
        <v>0.16</v>
      </c>
      <c r="K64" s="65">
        <f t="shared" si="1"/>
        <v>0.16</v>
      </c>
      <c r="L64" s="65">
        <f t="shared" si="1"/>
        <v>0.16</v>
      </c>
      <c r="M64" s="65">
        <f t="shared" si="1"/>
        <v>0.17</v>
      </c>
      <c r="O64" s="3"/>
    </row>
    <row r="65" spans="6:15" x14ac:dyDescent="0.25">
      <c r="J65" s="20"/>
      <c r="K65" s="20"/>
      <c r="L65" s="20"/>
      <c r="M65" s="20"/>
      <c r="N65" s="20"/>
      <c r="O65" s="20"/>
    </row>
    <row r="66" spans="6:15" x14ac:dyDescent="0.25">
      <c r="J66" s="20"/>
      <c r="K66" s="20"/>
      <c r="L66" s="63" t="s">
        <v>20</v>
      </c>
      <c r="M66" s="64">
        <f>SUM(G64:M64)</f>
        <v>1.04</v>
      </c>
      <c r="N66" s="20"/>
      <c r="O66" s="20"/>
    </row>
    <row r="67" spans="6:15" x14ac:dyDescent="0.25">
      <c r="J67" s="20"/>
      <c r="K67" s="20"/>
      <c r="L67" s="20"/>
      <c r="M67" s="20"/>
      <c r="N67" s="20"/>
      <c r="O67" s="20"/>
    </row>
    <row r="68" spans="6:15" x14ac:dyDescent="0.25">
      <c r="F68" s="3"/>
      <c r="G68" s="3"/>
      <c r="H68" s="3"/>
      <c r="I68" s="3"/>
      <c r="J68" s="20"/>
      <c r="K68" s="20"/>
      <c r="L68" s="20"/>
      <c r="M68" s="20"/>
      <c r="N68" s="20"/>
      <c r="O68" s="20"/>
    </row>
    <row r="69" spans="6:15" x14ac:dyDescent="0.25">
      <c r="F69" s="3"/>
      <c r="G69" s="3"/>
      <c r="H69" s="3"/>
      <c r="I69" s="3"/>
      <c r="J69" s="20"/>
      <c r="K69" s="20"/>
      <c r="L69" s="20"/>
      <c r="M69" s="20"/>
      <c r="N69" s="20"/>
      <c r="O69" s="20"/>
    </row>
    <row r="70" spans="6:15" x14ac:dyDescent="0.25">
      <c r="F70" s="3"/>
      <c r="G70" s="3"/>
      <c r="H70" s="3"/>
      <c r="I70" s="3"/>
      <c r="O70" s="3"/>
    </row>
    <row r="71" spans="6:15" x14ac:dyDescent="0.25">
      <c r="F71" s="3"/>
      <c r="G71" s="3"/>
      <c r="H71" s="3"/>
      <c r="I71" s="3"/>
      <c r="O71" s="3"/>
    </row>
    <row r="72" spans="6:15" x14ac:dyDescent="0.25">
      <c r="F72" s="3"/>
      <c r="G72" s="3"/>
      <c r="H72" s="3"/>
      <c r="I72" s="3"/>
      <c r="O72" s="3"/>
    </row>
    <row r="73" spans="6:15" x14ac:dyDescent="0.25">
      <c r="F73" s="3"/>
      <c r="G73" s="3"/>
      <c r="H73" s="3"/>
      <c r="I73" s="3"/>
      <c r="O73" s="3"/>
    </row>
    <row r="74" spans="6:15" x14ac:dyDescent="0.25">
      <c r="F74" s="3"/>
      <c r="G74" s="3"/>
      <c r="H74" s="3"/>
      <c r="I74" s="3"/>
      <c r="O74" s="3"/>
    </row>
    <row r="75" spans="6:15" x14ac:dyDescent="0.25">
      <c r="F75" s="3"/>
      <c r="G75" s="3"/>
      <c r="H75" s="3"/>
      <c r="I75" s="3"/>
      <c r="O75" s="3"/>
    </row>
    <row r="76" spans="6:15" x14ac:dyDescent="0.25">
      <c r="F76" s="3"/>
      <c r="G76" s="3"/>
      <c r="H76" s="3"/>
      <c r="I76" s="3"/>
      <c r="O76" s="3"/>
    </row>
    <row r="77" spans="6:15" x14ac:dyDescent="0.25">
      <c r="F77" s="3"/>
      <c r="G77" s="3"/>
      <c r="H77" s="3"/>
      <c r="I77" s="3"/>
      <c r="O77" s="3"/>
    </row>
    <row r="78" spans="6:15" x14ac:dyDescent="0.25">
      <c r="F78" s="3"/>
      <c r="G78" s="3"/>
      <c r="H78" s="3"/>
      <c r="I78" s="3"/>
      <c r="O78" s="3"/>
    </row>
    <row r="79" spans="6:15" x14ac:dyDescent="0.25">
      <c r="F79" s="3"/>
      <c r="G79" s="3"/>
      <c r="H79" s="3"/>
      <c r="I79" s="3"/>
      <c r="O79" s="3"/>
    </row>
    <row r="80" spans="6:15" x14ac:dyDescent="0.25">
      <c r="F80" s="3"/>
      <c r="G80" s="3"/>
      <c r="H80" s="3"/>
      <c r="I80" s="3"/>
      <c r="O80" s="3"/>
    </row>
    <row r="81" spans="6:15" x14ac:dyDescent="0.25">
      <c r="F81" s="3"/>
      <c r="G81" s="3"/>
      <c r="H81" s="3"/>
      <c r="I81" s="3"/>
      <c r="O81" s="3"/>
    </row>
  </sheetData>
  <mergeCells count="9">
    <mergeCell ref="G60:M60"/>
    <mergeCell ref="D62:F62"/>
    <mergeCell ref="D63:F63"/>
    <mergeCell ref="D64:F64"/>
    <mergeCell ref="G3:M3"/>
    <mergeCell ref="G15:M15"/>
    <mergeCell ref="G26:M26"/>
    <mergeCell ref="G37:M37"/>
    <mergeCell ref="G48:M4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B81"/>
  <sheetViews>
    <sheetView workbookViewId="0">
      <selection activeCell="B1" sqref="B1"/>
    </sheetView>
  </sheetViews>
  <sheetFormatPr defaultColWidth="9.140625" defaultRowHeight="15" x14ac:dyDescent="0.25"/>
  <cols>
    <col min="1" max="1" width="10.140625" style="3" customWidth="1"/>
    <col min="2" max="3" width="8.7109375" style="3" customWidth="1"/>
    <col min="4" max="4" width="8.5703125" style="3" bestFit="1" customWidth="1"/>
    <col min="5" max="5" width="8" style="3" customWidth="1"/>
    <col min="6" max="7" width="8.7109375" style="4" customWidth="1"/>
    <col min="8" max="8" width="8" style="4" customWidth="1"/>
    <col min="9" max="12" width="8" style="3" customWidth="1"/>
    <col min="13" max="13" width="1.85546875" style="3" customWidth="1"/>
    <col min="14" max="14" width="1.85546875" style="1" customWidth="1"/>
    <col min="15" max="15" width="15.7109375" style="3" customWidth="1"/>
    <col min="16" max="16384" width="9.140625" style="3"/>
  </cols>
  <sheetData>
    <row r="1" spans="1:28" ht="30" customHeight="1" thickBot="1" x14ac:dyDescent="0.35">
      <c r="B1" s="24" t="s">
        <v>19</v>
      </c>
      <c r="C1" s="22"/>
      <c r="D1" s="22"/>
      <c r="E1" s="22"/>
      <c r="F1" s="23"/>
      <c r="G1" s="23"/>
      <c r="H1" s="23"/>
      <c r="I1" s="22"/>
      <c r="J1" s="56"/>
      <c r="K1" s="56"/>
      <c r="L1" s="90"/>
    </row>
    <row r="2" spans="1:28" ht="15" customHeight="1" x14ac:dyDescent="0.25">
      <c r="A2" s="8"/>
    </row>
    <row r="3" spans="1:28" x14ac:dyDescent="0.25">
      <c r="A3" s="8" t="s">
        <v>0</v>
      </c>
      <c r="B3" s="9"/>
      <c r="C3" s="9"/>
      <c r="D3" s="28"/>
      <c r="E3" s="9"/>
      <c r="F3" s="10"/>
      <c r="G3" s="292" t="s">
        <v>1</v>
      </c>
      <c r="H3" s="293"/>
      <c r="I3" s="293"/>
      <c r="J3" s="293"/>
      <c r="K3" s="293"/>
      <c r="L3" s="294"/>
    </row>
    <row r="4" spans="1:28" ht="30" customHeight="1" x14ac:dyDescent="0.25">
      <c r="A4" s="9"/>
      <c r="B4" s="244" t="s">
        <v>2</v>
      </c>
      <c r="C4" s="69" t="s">
        <v>3</v>
      </c>
      <c r="D4" s="11" t="s">
        <v>16</v>
      </c>
      <c r="E4" s="244" t="s">
        <v>4</v>
      </c>
      <c r="F4" s="11" t="s">
        <v>5</v>
      </c>
      <c r="G4" s="11">
        <v>1</v>
      </c>
      <c r="H4" s="44">
        <v>2</v>
      </c>
      <c r="I4" s="12">
        <v>3</v>
      </c>
      <c r="J4" s="12">
        <v>4</v>
      </c>
      <c r="K4" s="12">
        <v>5</v>
      </c>
      <c r="L4" s="12">
        <v>6</v>
      </c>
      <c r="N4" s="20"/>
      <c r="O4" s="20"/>
      <c r="P4" s="105"/>
      <c r="Q4" s="105"/>
      <c r="R4" s="105"/>
      <c r="S4" s="105"/>
      <c r="T4" s="105"/>
      <c r="U4" s="105"/>
      <c r="V4" s="105"/>
      <c r="W4" s="105"/>
      <c r="X4" s="105"/>
      <c r="Y4" s="105"/>
      <c r="Z4" s="105"/>
      <c r="AA4" s="105"/>
      <c r="AB4" s="90"/>
    </row>
    <row r="5" spans="1:28" ht="14.1" customHeight="1" x14ac:dyDescent="0.25">
      <c r="A5" s="156">
        <v>1</v>
      </c>
      <c r="B5" s="48">
        <v>0.31597222222222221</v>
      </c>
      <c r="C5" s="17">
        <v>0.3576388888888889</v>
      </c>
      <c r="D5" s="31">
        <f>+MINUTE(C5-B5)+(60*HOUR(C5-B5))</f>
        <v>60</v>
      </c>
      <c r="E5" s="26">
        <f>+MINUTE(B6-C5)+(60*HOUR(B6-C5))</f>
        <v>5</v>
      </c>
      <c r="F5" s="30">
        <f>+D5+(E12/6)</f>
        <v>64.166666666666671</v>
      </c>
      <c r="G5" s="120">
        <f>+F5</f>
        <v>64.166666666666671</v>
      </c>
      <c r="H5" s="125"/>
      <c r="I5" s="125"/>
      <c r="J5" s="125"/>
      <c r="K5" s="125"/>
      <c r="L5" s="126"/>
      <c r="N5" s="20"/>
      <c r="O5" s="20"/>
      <c r="P5" s="80"/>
      <c r="Q5" s="80"/>
      <c r="R5" s="80"/>
      <c r="S5" s="80"/>
      <c r="T5" s="80"/>
      <c r="U5" s="80"/>
    </row>
    <row r="6" spans="1:28" ht="14.1" customHeight="1" x14ac:dyDescent="0.25">
      <c r="A6" s="156">
        <v>2</v>
      </c>
      <c r="B6" s="48">
        <v>0.3611111111111111</v>
      </c>
      <c r="C6" s="17">
        <v>0.40277777777777773</v>
      </c>
      <c r="D6" s="31">
        <f>+MINUTE(C6-B6)+(60*HOUR(C6-B6))</f>
        <v>60</v>
      </c>
      <c r="E6" s="26">
        <f>+MINUTE(B7-C6)+(60*HOUR(B7-C6))</f>
        <v>5</v>
      </c>
      <c r="F6" s="30">
        <f>+D6+(E12/6)</f>
        <v>64.166666666666671</v>
      </c>
      <c r="G6" s="120"/>
      <c r="H6" s="125">
        <f>+F6</f>
        <v>64.166666666666671</v>
      </c>
      <c r="I6" s="125"/>
      <c r="J6" s="125"/>
      <c r="K6" s="125"/>
      <c r="L6" s="126"/>
      <c r="N6" s="20"/>
      <c r="O6" s="20"/>
      <c r="P6" s="20"/>
      <c r="Q6" s="20"/>
      <c r="R6" s="20"/>
      <c r="S6" s="20"/>
      <c r="T6" s="20"/>
    </row>
    <row r="7" spans="1:28" ht="14.1" customHeight="1" x14ac:dyDescent="0.25">
      <c r="A7" s="157">
        <v>3</v>
      </c>
      <c r="B7" s="48">
        <v>0.40625</v>
      </c>
      <c r="C7" s="17">
        <v>0.44444444444444442</v>
      </c>
      <c r="D7" s="31">
        <f>+MINUTE(C7-B7)+(60*HOUR(C7-B7))</f>
        <v>55</v>
      </c>
      <c r="E7" s="26">
        <f>+MINUTE(B8-C7)+(60*HOUR(B8-C7))</f>
        <v>5</v>
      </c>
      <c r="F7" s="30">
        <f>+D7+(E12/6)</f>
        <v>59.166666666666664</v>
      </c>
      <c r="G7" s="120"/>
      <c r="H7" s="55"/>
      <c r="I7" s="55">
        <f>+F7</f>
        <v>59.166666666666664</v>
      </c>
      <c r="J7" s="55"/>
      <c r="K7" s="55"/>
      <c r="L7" s="55"/>
      <c r="M7" s="16"/>
      <c r="N7" s="20"/>
      <c r="O7" s="20"/>
      <c r="P7" s="20"/>
      <c r="Q7" s="20"/>
      <c r="R7" s="20"/>
      <c r="S7" s="20"/>
      <c r="T7" s="20"/>
    </row>
    <row r="8" spans="1:28" s="16" customFormat="1" ht="14.1" customHeight="1" x14ac:dyDescent="0.25">
      <c r="A8" s="158" t="s">
        <v>6</v>
      </c>
      <c r="B8" s="49">
        <v>0.44791666666666669</v>
      </c>
      <c r="C8" s="14">
        <v>0.46875</v>
      </c>
      <c r="D8" s="31"/>
      <c r="E8" s="15"/>
      <c r="F8" s="27"/>
      <c r="G8" s="27"/>
      <c r="H8" s="55"/>
      <c r="I8" s="55"/>
      <c r="J8" s="55"/>
      <c r="K8" s="55"/>
      <c r="L8" s="55"/>
      <c r="N8" s="20"/>
      <c r="O8" s="20"/>
      <c r="P8" s="20"/>
      <c r="Q8" s="20"/>
      <c r="R8" s="20"/>
      <c r="S8" s="20"/>
      <c r="T8" s="20"/>
    </row>
    <row r="9" spans="1:28" s="16" customFormat="1" ht="14.1" customHeight="1" x14ac:dyDescent="0.25">
      <c r="A9" s="158">
        <v>4</v>
      </c>
      <c r="B9" s="48">
        <v>0.46875</v>
      </c>
      <c r="C9" s="17">
        <v>0.50694444444444442</v>
      </c>
      <c r="D9" s="31">
        <f>+MINUTE(C9-B9)+(60*HOUR(C9-B9))</f>
        <v>55</v>
      </c>
      <c r="E9" s="26">
        <f>+MINUTE(B9-C8)+(60*HOUR(B9-C8))</f>
        <v>0</v>
      </c>
      <c r="F9" s="30">
        <f>+D9+(E12/6)</f>
        <v>59.166666666666664</v>
      </c>
      <c r="G9" s="159"/>
      <c r="H9" s="55"/>
      <c r="I9" s="55"/>
      <c r="J9" s="55">
        <f>+F9</f>
        <v>59.166666666666664</v>
      </c>
      <c r="K9" s="55"/>
      <c r="L9" s="55"/>
      <c r="N9" s="20"/>
      <c r="O9" s="20"/>
      <c r="P9" s="20"/>
      <c r="Q9" s="20"/>
      <c r="R9" s="20"/>
      <c r="S9" s="20"/>
      <c r="T9" s="20"/>
    </row>
    <row r="10" spans="1:28" ht="14.1" customHeight="1" x14ac:dyDescent="0.25">
      <c r="A10" s="156">
        <v>5</v>
      </c>
      <c r="B10" s="48">
        <v>0.51041666666666663</v>
      </c>
      <c r="C10" s="17">
        <v>0.54861111111111105</v>
      </c>
      <c r="D10" s="31">
        <f>+MINUTE(C10-B10)+(60*HOUR(C10-B10))</f>
        <v>55</v>
      </c>
      <c r="E10" s="26">
        <f>+MINUTE(B10-C9)+(60*HOUR(B10-C9))</f>
        <v>5</v>
      </c>
      <c r="F10" s="30">
        <f>+D10+(E12/6)</f>
        <v>59.166666666666664</v>
      </c>
      <c r="G10" s="120"/>
      <c r="H10" s="125"/>
      <c r="I10" s="125"/>
      <c r="J10" s="125"/>
      <c r="K10" s="125">
        <f>+F10</f>
        <v>59.166666666666664</v>
      </c>
      <c r="L10" s="125"/>
      <c r="N10" s="20"/>
      <c r="O10" s="20"/>
      <c r="P10" s="20"/>
      <c r="Q10" s="20"/>
      <c r="R10" s="20"/>
      <c r="S10" s="20"/>
      <c r="T10" s="20"/>
    </row>
    <row r="11" spans="1:28" ht="14.1" customHeight="1" x14ac:dyDescent="0.25">
      <c r="A11" s="156">
        <v>6</v>
      </c>
      <c r="B11" s="50">
        <v>0.55208333333333337</v>
      </c>
      <c r="C11" s="35">
        <v>0.59375</v>
      </c>
      <c r="D11" s="32">
        <f>+MINUTE(C11-B11)+(60*HOUR(C11-B11))</f>
        <v>60</v>
      </c>
      <c r="E11" s="32">
        <f>+MINUTE(B11-C10)+(60*HOUR(B11-C10))</f>
        <v>5</v>
      </c>
      <c r="F11" s="29">
        <f>+D11+(E12/6)</f>
        <v>64.166666666666671</v>
      </c>
      <c r="G11" s="143"/>
      <c r="H11" s="160"/>
      <c r="I11" s="160"/>
      <c r="J11" s="160"/>
      <c r="K11" s="160"/>
      <c r="L11" s="160">
        <f>+F11</f>
        <v>64.166666666666671</v>
      </c>
      <c r="N11" s="20"/>
      <c r="O11" s="20"/>
      <c r="P11" s="20"/>
      <c r="Q11" s="20"/>
      <c r="R11" s="20"/>
      <c r="T11" s="20"/>
    </row>
    <row r="12" spans="1:28" ht="14.1" customHeight="1" x14ac:dyDescent="0.25">
      <c r="A12" s="5"/>
      <c r="B12" s="51"/>
      <c r="C12" s="33" t="s">
        <v>17</v>
      </c>
      <c r="D12" s="34">
        <f>SUM(D5:D11)</f>
        <v>345</v>
      </c>
      <c r="E12" s="34">
        <f>SUM(E5:E11)</f>
        <v>25</v>
      </c>
      <c r="F12" s="36">
        <f>SUM(F5:F11)</f>
        <v>370</v>
      </c>
      <c r="G12" s="258">
        <f>+MINUTE(C11-B5)+(60*HOUR(C11-B5))-MINUTE(C8-B8)+(60*HOUR(C8-B8))-F12</f>
        <v>0</v>
      </c>
      <c r="H12" s="261" t="s">
        <v>15</v>
      </c>
      <c r="I12" s="259"/>
      <c r="J12" s="259"/>
      <c r="K12" s="261" t="s">
        <v>15</v>
      </c>
      <c r="L12" s="263">
        <f>SUM(G5:L11)-F12</f>
        <v>0</v>
      </c>
      <c r="M12" s="42"/>
      <c r="N12" s="20"/>
      <c r="O12" s="20"/>
      <c r="P12" s="20"/>
      <c r="Q12" s="20"/>
      <c r="R12" s="20"/>
      <c r="S12" s="20"/>
      <c r="T12" s="20"/>
    </row>
    <row r="13" spans="1:28" ht="14.1" customHeight="1" x14ac:dyDescent="0.25">
      <c r="B13" s="25"/>
      <c r="C13" s="25"/>
      <c r="E13" s="18">
        <f>E12/D12</f>
        <v>7.2463768115942032E-2</v>
      </c>
      <c r="F13" s="19" t="s">
        <v>7</v>
      </c>
      <c r="G13" s="19"/>
      <c r="H13" s="19"/>
      <c r="N13" s="20"/>
      <c r="O13" s="20"/>
      <c r="P13" s="20"/>
      <c r="Q13" s="20"/>
      <c r="R13" s="20"/>
      <c r="S13" s="20"/>
      <c r="T13" s="20"/>
    </row>
    <row r="14" spans="1:28" ht="14.1" customHeight="1" x14ac:dyDescent="0.25">
      <c r="B14" s="25"/>
      <c r="C14" s="25"/>
      <c r="N14" s="20"/>
      <c r="O14" s="20"/>
      <c r="P14" s="20"/>
      <c r="Q14" s="20"/>
      <c r="R14" s="20"/>
      <c r="S14" s="20"/>
      <c r="T14" s="20"/>
    </row>
    <row r="15" spans="1:28" x14ac:dyDescent="0.25">
      <c r="A15" s="8" t="s">
        <v>8</v>
      </c>
      <c r="B15" s="9"/>
      <c r="C15" s="9"/>
      <c r="D15" s="28"/>
      <c r="E15" s="9"/>
      <c r="F15" s="10"/>
      <c r="G15" s="292" t="s">
        <v>1</v>
      </c>
      <c r="H15" s="293"/>
      <c r="I15" s="293"/>
      <c r="J15" s="293"/>
      <c r="K15" s="293"/>
      <c r="L15" s="294"/>
      <c r="N15" s="20"/>
      <c r="O15" s="20"/>
      <c r="P15" s="20"/>
      <c r="Q15" s="20"/>
      <c r="R15" s="20"/>
      <c r="S15" s="20"/>
      <c r="T15" s="20"/>
    </row>
    <row r="16" spans="1:28" ht="30" x14ac:dyDescent="0.25">
      <c r="A16" s="9"/>
      <c r="B16" s="244" t="s">
        <v>2</v>
      </c>
      <c r="C16" s="69" t="s">
        <v>3</v>
      </c>
      <c r="D16" s="11" t="s">
        <v>16</v>
      </c>
      <c r="E16" s="244" t="s">
        <v>4</v>
      </c>
      <c r="F16" s="11" t="s">
        <v>5</v>
      </c>
      <c r="G16" s="11">
        <v>1</v>
      </c>
      <c r="H16" s="44">
        <v>2</v>
      </c>
      <c r="I16" s="12">
        <v>3</v>
      </c>
      <c r="J16" s="12">
        <v>4</v>
      </c>
      <c r="K16" s="12">
        <v>5</v>
      </c>
      <c r="L16" s="12">
        <v>6</v>
      </c>
      <c r="N16" s="20"/>
      <c r="O16" s="20"/>
      <c r="P16" s="20"/>
      <c r="Q16" s="20"/>
      <c r="R16" s="20"/>
      <c r="S16" s="20"/>
      <c r="T16" s="20"/>
    </row>
    <row r="17" spans="1:22" ht="14.1" customHeight="1" x14ac:dyDescent="0.25">
      <c r="A17" s="156">
        <v>1</v>
      </c>
      <c r="B17" s="48">
        <v>0.31597222222222221</v>
      </c>
      <c r="C17" s="17">
        <v>0.375</v>
      </c>
      <c r="D17" s="31">
        <f>+MINUTE(C17-B17)+(60*HOUR(C17-B17))</f>
        <v>85</v>
      </c>
      <c r="E17" s="26">
        <f>+MINUTE(B18-C17)+(60*HOUR(B18-C17))</f>
        <v>5</v>
      </c>
      <c r="F17" s="30">
        <f>+D17+(E23/4)</f>
        <v>96.25</v>
      </c>
      <c r="G17" s="120">
        <f>+F17</f>
        <v>96.25</v>
      </c>
      <c r="H17" s="125"/>
      <c r="I17" s="125"/>
      <c r="J17" s="125"/>
      <c r="K17" s="125"/>
      <c r="L17" s="126"/>
    </row>
    <row r="18" spans="1:22" ht="14.1" customHeight="1" x14ac:dyDescent="0.25">
      <c r="A18" s="157" t="s">
        <v>21</v>
      </c>
      <c r="B18" s="48">
        <v>0.37847222222222227</v>
      </c>
      <c r="C18" s="17">
        <v>0.39583333333333331</v>
      </c>
      <c r="D18" s="31"/>
      <c r="E18" s="26">
        <f>+MINUTE(B19-B18)+(60*HOUR(B19-B18))</f>
        <v>30</v>
      </c>
      <c r="F18" s="30"/>
      <c r="G18" s="120"/>
      <c r="H18" s="125"/>
      <c r="I18" s="125"/>
      <c r="J18" s="125"/>
      <c r="K18" s="125"/>
      <c r="L18" s="126"/>
      <c r="N18" s="3"/>
      <c r="P18" s="162"/>
      <c r="Q18" s="162"/>
      <c r="R18" s="162"/>
      <c r="S18" s="162"/>
      <c r="T18" s="162"/>
      <c r="U18" s="162"/>
      <c r="V18" s="162"/>
    </row>
    <row r="19" spans="1:22" ht="14.1" customHeight="1" x14ac:dyDescent="0.25">
      <c r="A19" s="156">
        <v>2</v>
      </c>
      <c r="B19" s="48">
        <v>0.39930555555555558</v>
      </c>
      <c r="C19" s="17">
        <v>0.4548611111111111</v>
      </c>
      <c r="D19" s="31">
        <f>+MINUTE(C19-B19)+(60*HOUR(C19-B19))</f>
        <v>80</v>
      </c>
      <c r="E19" s="26">
        <f>+MINUTE(B20-C19)+(60*HOUR(B20-C19))</f>
        <v>5</v>
      </c>
      <c r="F19" s="30">
        <f>+D19+(E23/4)</f>
        <v>91.25</v>
      </c>
      <c r="G19" s="120"/>
      <c r="H19" s="125">
        <f>+F19</f>
        <v>91.25</v>
      </c>
      <c r="I19" s="125"/>
      <c r="J19" s="125"/>
      <c r="K19" s="125"/>
      <c r="L19" s="126"/>
      <c r="N19" s="3"/>
      <c r="P19" s="162"/>
      <c r="Q19" s="162"/>
      <c r="R19" s="162"/>
      <c r="S19" s="162"/>
      <c r="T19" s="162"/>
      <c r="U19" s="162"/>
      <c r="V19" s="162"/>
    </row>
    <row r="20" spans="1:22" ht="14.1" customHeight="1" x14ac:dyDescent="0.25">
      <c r="A20" s="158" t="s">
        <v>6</v>
      </c>
      <c r="B20" s="49">
        <v>0.45833333333333331</v>
      </c>
      <c r="C20" s="14">
        <v>0.47916666666666669</v>
      </c>
      <c r="D20" s="31"/>
      <c r="E20" s="15"/>
      <c r="F20" s="30"/>
      <c r="G20" s="27"/>
      <c r="H20" s="55"/>
      <c r="I20" s="55"/>
      <c r="J20" s="55"/>
      <c r="K20" s="55"/>
      <c r="L20" s="55"/>
      <c r="N20" s="3"/>
      <c r="P20" s="162"/>
      <c r="Q20" s="162"/>
      <c r="R20" s="162"/>
      <c r="S20" s="162"/>
      <c r="T20" s="162"/>
      <c r="U20" s="162"/>
      <c r="V20" s="162"/>
    </row>
    <row r="21" spans="1:22" ht="14.1" customHeight="1" x14ac:dyDescent="0.25">
      <c r="A21" s="158">
        <v>4</v>
      </c>
      <c r="B21" s="48">
        <v>0.47916666666666669</v>
      </c>
      <c r="C21" s="17">
        <v>0.53472222222222221</v>
      </c>
      <c r="D21" s="31">
        <f>+MINUTE(C21-B21)+(60*HOUR(C21-B21))</f>
        <v>80</v>
      </c>
      <c r="E21" s="26">
        <f>+MINUTE(B21-C20)+(60*HOUR(B21-C20))</f>
        <v>0</v>
      </c>
      <c r="F21" s="30">
        <f>+D21+(E23/4)</f>
        <v>91.25</v>
      </c>
      <c r="G21" s="159"/>
      <c r="H21" s="55"/>
      <c r="I21" s="55"/>
      <c r="J21" s="55">
        <f>+F21</f>
        <v>91.25</v>
      </c>
      <c r="K21" s="55"/>
      <c r="L21" s="55"/>
      <c r="N21" s="3"/>
      <c r="P21" s="162"/>
      <c r="Q21" s="162"/>
      <c r="R21" s="162"/>
      <c r="S21" s="162"/>
      <c r="T21" s="162"/>
      <c r="U21" s="162"/>
      <c r="V21" s="162"/>
    </row>
    <row r="22" spans="1:22" ht="14.1" customHeight="1" x14ac:dyDescent="0.25">
      <c r="A22" s="156">
        <v>5</v>
      </c>
      <c r="B22" s="50">
        <v>0.53819444444444442</v>
      </c>
      <c r="C22" s="35">
        <v>0.59375</v>
      </c>
      <c r="D22" s="32">
        <f>+MINUTE(C22-B22)+(60*HOUR(C22-B22))</f>
        <v>80</v>
      </c>
      <c r="E22" s="32">
        <f>+MINUTE(B22-C21)+(60*HOUR(B22-C21))</f>
        <v>5</v>
      </c>
      <c r="F22" s="29">
        <f>+D22+(E23/4)</f>
        <v>91.25</v>
      </c>
      <c r="G22" s="143"/>
      <c r="H22" s="160"/>
      <c r="I22" s="160"/>
      <c r="J22" s="160"/>
      <c r="K22" s="160">
        <f>+F22</f>
        <v>91.25</v>
      </c>
      <c r="L22" s="160"/>
      <c r="N22" s="3"/>
      <c r="P22" s="162"/>
      <c r="Q22" s="162"/>
      <c r="R22" s="162"/>
      <c r="S22" s="162"/>
      <c r="T22" s="162"/>
      <c r="U22" s="162"/>
      <c r="V22" s="162"/>
    </row>
    <row r="23" spans="1:22" ht="14.1" customHeight="1" x14ac:dyDescent="0.25">
      <c r="A23" s="5"/>
      <c r="B23" s="51"/>
      <c r="C23" s="33" t="s">
        <v>17</v>
      </c>
      <c r="D23" s="34">
        <f>SUM(D17:D22)</f>
        <v>325</v>
      </c>
      <c r="E23" s="34">
        <f>SUM(E17:E22)</f>
        <v>45</v>
      </c>
      <c r="F23" s="36">
        <f>SUM(F17:F22)</f>
        <v>370</v>
      </c>
      <c r="G23" s="258">
        <f>+MINUTE(C22-B17)+(60*HOUR(C22-B17))-MINUTE(C20-B20)+(60*HOUR(C20-B20))-F23</f>
        <v>0</v>
      </c>
      <c r="H23" s="261" t="s">
        <v>15</v>
      </c>
      <c r="I23" s="259"/>
      <c r="J23" s="259"/>
      <c r="K23" s="261" t="s">
        <v>15</v>
      </c>
      <c r="L23" s="263">
        <f>SUM(G17:L22)-F23</f>
        <v>0</v>
      </c>
      <c r="N23" s="3"/>
      <c r="P23" s="162"/>
      <c r="Q23" s="162"/>
      <c r="R23" s="162"/>
      <c r="S23" s="162"/>
      <c r="T23" s="162"/>
      <c r="U23" s="162"/>
      <c r="V23" s="162"/>
    </row>
    <row r="24" spans="1:22" ht="14.1" customHeight="1" x14ac:dyDescent="0.25">
      <c r="B24" s="25"/>
      <c r="C24" s="25"/>
      <c r="E24" s="18">
        <f>E23/D23</f>
        <v>0.13846153846153847</v>
      </c>
      <c r="F24" s="19" t="s">
        <v>7</v>
      </c>
      <c r="G24" s="19"/>
      <c r="H24" s="19"/>
    </row>
    <row r="25" spans="1:22" x14ac:dyDescent="0.25">
      <c r="B25" s="25"/>
      <c r="C25" s="25"/>
      <c r="E25" s="18"/>
      <c r="F25" s="19"/>
      <c r="G25" s="19"/>
      <c r="H25" s="19"/>
    </row>
    <row r="26" spans="1:22" x14ac:dyDescent="0.25">
      <c r="A26" s="8" t="s">
        <v>9</v>
      </c>
      <c r="B26" s="9"/>
      <c r="C26" s="9"/>
      <c r="D26" s="28"/>
      <c r="E26" s="9"/>
      <c r="F26" s="10"/>
      <c r="G26" s="292" t="s">
        <v>1</v>
      </c>
      <c r="H26" s="293"/>
      <c r="I26" s="293"/>
      <c r="J26" s="293"/>
      <c r="K26" s="293"/>
      <c r="L26" s="294"/>
      <c r="N26" s="20"/>
      <c r="O26" s="20"/>
      <c r="P26" s="20"/>
      <c r="Q26" s="20"/>
      <c r="R26" s="20"/>
      <c r="S26" s="20"/>
      <c r="T26" s="20"/>
    </row>
    <row r="27" spans="1:22" ht="30" x14ac:dyDescent="0.25">
      <c r="A27" s="9"/>
      <c r="B27" s="244" t="s">
        <v>2</v>
      </c>
      <c r="C27" s="69" t="s">
        <v>3</v>
      </c>
      <c r="D27" s="11" t="s">
        <v>16</v>
      </c>
      <c r="E27" s="244" t="s">
        <v>4</v>
      </c>
      <c r="F27" s="11" t="s">
        <v>5</v>
      </c>
      <c r="G27" s="11">
        <v>1</v>
      </c>
      <c r="H27" s="44">
        <v>2</v>
      </c>
      <c r="I27" s="12">
        <v>3</v>
      </c>
      <c r="J27" s="12">
        <v>4</v>
      </c>
      <c r="K27" s="12">
        <v>5</v>
      </c>
      <c r="L27" s="12">
        <v>6</v>
      </c>
      <c r="N27" s="20"/>
      <c r="O27" s="20"/>
      <c r="P27" s="20"/>
      <c r="Q27" s="20"/>
      <c r="R27" s="20"/>
      <c r="S27" s="20"/>
      <c r="T27" s="20"/>
    </row>
    <row r="28" spans="1:22" ht="14.1" customHeight="1" x14ac:dyDescent="0.25">
      <c r="A28" s="156">
        <v>1</v>
      </c>
      <c r="B28" s="48">
        <v>0.31597222222222221</v>
      </c>
      <c r="C28" s="17">
        <v>0.375</v>
      </c>
      <c r="D28" s="31">
        <f>+MINUTE(C28-B28)+(60*HOUR(C28-B28))</f>
        <v>85</v>
      </c>
      <c r="E28" s="26">
        <f>+MINUTE(B29-C28)+(60*HOUR(B29-C28))</f>
        <v>5</v>
      </c>
      <c r="F28" s="30">
        <f>+D28+(E34/4)</f>
        <v>96.25</v>
      </c>
      <c r="G28" s="120">
        <f>+F28</f>
        <v>96.25</v>
      </c>
      <c r="H28" s="125"/>
      <c r="I28" s="125"/>
      <c r="J28" s="125"/>
      <c r="K28" s="125"/>
      <c r="L28" s="126"/>
    </row>
    <row r="29" spans="1:22" ht="14.1" customHeight="1" x14ac:dyDescent="0.25">
      <c r="A29" s="157" t="s">
        <v>21</v>
      </c>
      <c r="B29" s="48">
        <v>0.37847222222222227</v>
      </c>
      <c r="C29" s="17">
        <v>0.39583333333333331</v>
      </c>
      <c r="D29" s="31"/>
      <c r="E29" s="26">
        <f>+MINUTE(B30-B29)+(60*HOUR(B30-B29))</f>
        <v>30</v>
      </c>
      <c r="F29" s="30"/>
      <c r="G29" s="120"/>
      <c r="H29" s="125"/>
      <c r="I29" s="125"/>
      <c r="J29" s="125"/>
      <c r="K29" s="125"/>
      <c r="L29" s="126"/>
    </row>
    <row r="30" spans="1:22" ht="14.1" customHeight="1" x14ac:dyDescent="0.25">
      <c r="A30" s="156">
        <v>3</v>
      </c>
      <c r="B30" s="48">
        <v>0.39930555555555558</v>
      </c>
      <c r="C30" s="17">
        <v>0.4548611111111111</v>
      </c>
      <c r="D30" s="31">
        <f>+MINUTE(C30-B30)+(60*HOUR(C30-B30))</f>
        <v>80</v>
      </c>
      <c r="E30" s="26">
        <f>+MINUTE(B31-C30)+(60*HOUR(B31-C30))</f>
        <v>5</v>
      </c>
      <c r="F30" s="30">
        <f>+D30+(E34/4)</f>
        <v>91.25</v>
      </c>
      <c r="G30" s="120"/>
      <c r="H30" s="125"/>
      <c r="I30" s="125">
        <f>+F30</f>
        <v>91.25</v>
      </c>
      <c r="J30" s="125"/>
      <c r="K30" s="125"/>
      <c r="L30" s="126"/>
    </row>
    <row r="31" spans="1:22" ht="14.1" customHeight="1" x14ac:dyDescent="0.25">
      <c r="A31" s="158" t="s">
        <v>6</v>
      </c>
      <c r="B31" s="49">
        <v>0.45833333333333331</v>
      </c>
      <c r="C31" s="14">
        <v>0.47916666666666669</v>
      </c>
      <c r="D31" s="31"/>
      <c r="E31" s="15"/>
      <c r="F31" s="30"/>
      <c r="G31" s="27"/>
      <c r="H31" s="55"/>
      <c r="I31" s="55"/>
      <c r="J31" s="55"/>
      <c r="K31" s="55"/>
      <c r="L31" s="55"/>
    </row>
    <row r="32" spans="1:22" ht="14.1" customHeight="1" x14ac:dyDescent="0.25">
      <c r="A32" s="158">
        <v>4</v>
      </c>
      <c r="B32" s="48">
        <v>0.47916666666666669</v>
      </c>
      <c r="C32" s="17">
        <v>0.53472222222222221</v>
      </c>
      <c r="D32" s="31">
        <f>+MINUTE(C32-B32)+(60*HOUR(C32-B32))</f>
        <v>80</v>
      </c>
      <c r="E32" s="26">
        <f>+MINUTE(B32-C31)+(60*HOUR(B32-C31))</f>
        <v>0</v>
      </c>
      <c r="F32" s="30">
        <f>+D32+(E34/4)</f>
        <v>91.25</v>
      </c>
      <c r="G32" s="159"/>
      <c r="H32" s="55"/>
      <c r="I32" s="55"/>
      <c r="J32" s="55">
        <f>+F32</f>
        <v>91.25</v>
      </c>
      <c r="K32" s="55"/>
      <c r="L32" s="55"/>
    </row>
    <row r="33" spans="1:14" ht="14.1" customHeight="1" x14ac:dyDescent="0.25">
      <c r="A33" s="156">
        <v>6</v>
      </c>
      <c r="B33" s="50">
        <v>0.53819444444444442</v>
      </c>
      <c r="C33" s="35">
        <v>0.59375</v>
      </c>
      <c r="D33" s="32">
        <f>+MINUTE(C33-B33)+(60*HOUR(C33-B33))</f>
        <v>80</v>
      </c>
      <c r="E33" s="32">
        <f>+MINUTE(B33-C32)+(60*HOUR(B33-C32))</f>
        <v>5</v>
      </c>
      <c r="F33" s="29">
        <f>+D33+(E34/4)</f>
        <v>91.25</v>
      </c>
      <c r="G33" s="143"/>
      <c r="H33" s="160"/>
      <c r="I33" s="160"/>
      <c r="J33" s="160"/>
      <c r="K33" s="160"/>
      <c r="L33" s="160">
        <f>+F33</f>
        <v>91.25</v>
      </c>
      <c r="M33" s="42"/>
    </row>
    <row r="34" spans="1:14" ht="14.1" customHeight="1" x14ac:dyDescent="0.25">
      <c r="A34" s="5"/>
      <c r="B34" s="51"/>
      <c r="C34" s="33" t="s">
        <v>17</v>
      </c>
      <c r="D34" s="34">
        <f>SUM(D28:D33)</f>
        <v>325</v>
      </c>
      <c r="E34" s="34">
        <f>SUM(E28:E33)</f>
        <v>45</v>
      </c>
      <c r="F34" s="36">
        <f>SUM(F28:F33)</f>
        <v>370</v>
      </c>
      <c r="G34" s="258">
        <f>+MINUTE(C33-B28)+(60*HOUR(C33-B28))-MINUTE(C31-B31)+(60*HOUR(C31-B31))-F34</f>
        <v>0</v>
      </c>
      <c r="H34" s="261" t="s">
        <v>15</v>
      </c>
      <c r="I34" s="259"/>
      <c r="J34" s="259"/>
      <c r="K34" s="261" t="s">
        <v>15</v>
      </c>
      <c r="L34" s="263">
        <f>SUM(G28:L33)-F34</f>
        <v>0</v>
      </c>
    </row>
    <row r="35" spans="1:14" ht="14.1" customHeight="1" x14ac:dyDescent="0.25">
      <c r="B35" s="25"/>
      <c r="C35" s="25"/>
      <c r="E35" s="18">
        <f>E34/D34</f>
        <v>0.13846153846153847</v>
      </c>
      <c r="F35" s="19" t="s">
        <v>7</v>
      </c>
      <c r="G35" s="19"/>
      <c r="H35" s="19"/>
    </row>
    <row r="36" spans="1:14" x14ac:dyDescent="0.25">
      <c r="B36" s="25"/>
      <c r="C36" s="25"/>
      <c r="F36" s="3"/>
      <c r="G36" s="3"/>
      <c r="H36" s="3"/>
    </row>
    <row r="37" spans="1:14" x14ac:dyDescent="0.25">
      <c r="A37" s="8" t="s">
        <v>10</v>
      </c>
      <c r="B37" s="9"/>
      <c r="C37" s="9"/>
      <c r="D37" s="28"/>
      <c r="E37" s="9"/>
      <c r="F37" s="10"/>
      <c r="G37" s="292" t="s">
        <v>1</v>
      </c>
      <c r="H37" s="293"/>
      <c r="I37" s="293"/>
      <c r="J37" s="293"/>
      <c r="K37" s="293"/>
      <c r="L37" s="294"/>
      <c r="N37" s="3"/>
    </row>
    <row r="38" spans="1:14" ht="30" x14ac:dyDescent="0.25">
      <c r="A38" s="9"/>
      <c r="B38" s="244" t="s">
        <v>2</v>
      </c>
      <c r="C38" s="69" t="s">
        <v>3</v>
      </c>
      <c r="D38" s="11" t="s">
        <v>16</v>
      </c>
      <c r="E38" s="244" t="s">
        <v>4</v>
      </c>
      <c r="F38" s="11" t="s">
        <v>5</v>
      </c>
      <c r="G38" s="11">
        <v>1</v>
      </c>
      <c r="H38" s="44">
        <v>2</v>
      </c>
      <c r="I38" s="12">
        <v>3</v>
      </c>
      <c r="J38" s="12">
        <v>4</v>
      </c>
      <c r="K38" s="12">
        <v>5</v>
      </c>
      <c r="L38" s="12">
        <v>6</v>
      </c>
      <c r="N38" s="3"/>
    </row>
    <row r="39" spans="1:14" x14ac:dyDescent="0.25">
      <c r="A39" s="156">
        <v>2</v>
      </c>
      <c r="B39" s="48">
        <v>0.31597222222222221</v>
      </c>
      <c r="C39" s="17">
        <v>0.375</v>
      </c>
      <c r="D39" s="31">
        <f>+MINUTE(C39-B39)+(60*HOUR(C39-B39))</f>
        <v>85</v>
      </c>
      <c r="E39" s="26">
        <f>+MINUTE(B40-C39)+(60*HOUR(B40-C39))</f>
        <v>5</v>
      </c>
      <c r="F39" s="30">
        <f>+D39+(E45/4)</f>
        <v>96.25</v>
      </c>
      <c r="G39" s="120"/>
      <c r="H39" s="125">
        <f>+F39</f>
        <v>96.25</v>
      </c>
      <c r="I39" s="125"/>
      <c r="J39" s="125"/>
      <c r="K39" s="125"/>
      <c r="L39" s="126"/>
      <c r="N39" s="3"/>
    </row>
    <row r="40" spans="1:14" x14ac:dyDescent="0.25">
      <c r="A40" s="157" t="s">
        <v>21</v>
      </c>
      <c r="B40" s="48">
        <v>0.37847222222222227</v>
      </c>
      <c r="C40" s="17">
        <v>0.39583333333333331</v>
      </c>
      <c r="D40" s="31"/>
      <c r="E40" s="26">
        <f>+MINUTE(B41-B40)+(60*HOUR(B41-B40))</f>
        <v>30</v>
      </c>
      <c r="F40" s="30"/>
      <c r="G40" s="120"/>
      <c r="H40" s="125"/>
      <c r="I40" s="125"/>
      <c r="J40" s="125"/>
      <c r="K40" s="125"/>
      <c r="L40" s="126"/>
    </row>
    <row r="41" spans="1:14" x14ac:dyDescent="0.25">
      <c r="A41" s="156">
        <v>3</v>
      </c>
      <c r="B41" s="48">
        <v>0.39930555555555558</v>
      </c>
      <c r="C41" s="17">
        <v>0.4548611111111111</v>
      </c>
      <c r="D41" s="31">
        <f>+MINUTE(C41-B41)+(60*HOUR(C41-B41))</f>
        <v>80</v>
      </c>
      <c r="E41" s="26">
        <f>+MINUTE(B42-C41)+(60*HOUR(B42-C41))</f>
        <v>5</v>
      </c>
      <c r="F41" s="30">
        <f>+D41+(E45/4)</f>
        <v>91.25</v>
      </c>
      <c r="G41" s="120"/>
      <c r="H41" s="125"/>
      <c r="I41" s="125">
        <f>+F41</f>
        <v>91.25</v>
      </c>
      <c r="J41" s="125"/>
      <c r="K41" s="125"/>
      <c r="L41" s="126"/>
    </row>
    <row r="42" spans="1:14" x14ac:dyDescent="0.25">
      <c r="A42" s="158" t="s">
        <v>6</v>
      </c>
      <c r="B42" s="49">
        <v>0.45833333333333331</v>
      </c>
      <c r="C42" s="14">
        <v>0.47916666666666669</v>
      </c>
      <c r="D42" s="31"/>
      <c r="E42" s="15"/>
      <c r="F42" s="30"/>
      <c r="G42" s="27"/>
      <c r="H42" s="55"/>
      <c r="I42" s="55"/>
      <c r="J42" s="55"/>
      <c r="K42" s="55"/>
      <c r="L42" s="55"/>
    </row>
    <row r="43" spans="1:14" x14ac:dyDescent="0.25">
      <c r="A43" s="158">
        <v>5</v>
      </c>
      <c r="B43" s="48">
        <v>0.47916666666666669</v>
      </c>
      <c r="C43" s="17">
        <v>0.53472222222222221</v>
      </c>
      <c r="D43" s="31">
        <f>+MINUTE(C43-B43)+(60*HOUR(C43-B43))</f>
        <v>80</v>
      </c>
      <c r="E43" s="26">
        <f>+MINUTE(B43-C42)+(60*HOUR(B43-C42))</f>
        <v>0</v>
      </c>
      <c r="F43" s="30">
        <f>+D43+(E45/4)</f>
        <v>91.25</v>
      </c>
      <c r="G43" s="159"/>
      <c r="H43" s="55"/>
      <c r="I43" s="55"/>
      <c r="J43" s="55"/>
      <c r="K43" s="55">
        <f>+F43</f>
        <v>91.25</v>
      </c>
      <c r="L43" s="55"/>
    </row>
    <row r="44" spans="1:14" x14ac:dyDescent="0.25">
      <c r="A44" s="156">
        <v>6</v>
      </c>
      <c r="B44" s="50">
        <v>0.53819444444444442</v>
      </c>
      <c r="C44" s="35">
        <v>0.59375</v>
      </c>
      <c r="D44" s="32">
        <f>+MINUTE(C44-B44)+(60*HOUR(C44-B44))</f>
        <v>80</v>
      </c>
      <c r="E44" s="32">
        <f>+MINUTE(B44-C43)+(60*HOUR(B44-C43))</f>
        <v>5</v>
      </c>
      <c r="F44" s="29">
        <f>+D44+(E45/4)</f>
        <v>91.25</v>
      </c>
      <c r="G44" s="143"/>
      <c r="H44" s="160"/>
      <c r="I44" s="160"/>
      <c r="J44" s="160"/>
      <c r="K44" s="160"/>
      <c r="L44" s="160">
        <f>+F44</f>
        <v>91.25</v>
      </c>
      <c r="M44" s="42"/>
    </row>
    <row r="45" spans="1:14" x14ac:dyDescent="0.25">
      <c r="A45" s="5"/>
      <c r="B45" s="51"/>
      <c r="C45" s="33" t="s">
        <v>17</v>
      </c>
      <c r="D45" s="34">
        <f>SUM(D39:D44)</f>
        <v>325</v>
      </c>
      <c r="E45" s="34">
        <f>SUM(E39:E44)</f>
        <v>45</v>
      </c>
      <c r="F45" s="36">
        <f>SUM(F39:F44)</f>
        <v>370</v>
      </c>
      <c r="G45" s="258">
        <f>+MINUTE(C44-B39)+(60*HOUR(C44-B39))-MINUTE(C42-B42)+(60*HOUR(C42-B42))-F45</f>
        <v>0</v>
      </c>
      <c r="H45" s="261" t="s">
        <v>15</v>
      </c>
      <c r="I45" s="259"/>
      <c r="J45" s="259"/>
      <c r="K45" s="261" t="s">
        <v>15</v>
      </c>
      <c r="L45" s="263">
        <f>SUM(G39:L44)-F45</f>
        <v>0</v>
      </c>
    </row>
    <row r="46" spans="1:14" x14ac:dyDescent="0.25">
      <c r="B46" s="25"/>
      <c r="C46" s="25"/>
      <c r="E46" s="18">
        <f>E45/D45</f>
        <v>0.13846153846153847</v>
      </c>
      <c r="F46" s="19" t="s">
        <v>7</v>
      </c>
      <c r="G46" s="19"/>
      <c r="H46" s="19"/>
    </row>
    <row r="47" spans="1:14" ht="14.1" customHeight="1" x14ac:dyDescent="0.25">
      <c r="B47" s="25"/>
      <c r="C47" s="25"/>
      <c r="E47" s="18"/>
      <c r="F47" s="19"/>
      <c r="G47" s="19"/>
      <c r="H47" s="19"/>
    </row>
    <row r="48" spans="1:14" ht="14.1" customHeight="1" x14ac:dyDescent="0.25">
      <c r="A48" s="8" t="s">
        <v>23</v>
      </c>
      <c r="B48" s="9"/>
      <c r="C48" s="9"/>
      <c r="D48" s="28"/>
      <c r="E48" s="9"/>
      <c r="F48" s="10"/>
      <c r="G48" s="292" t="s">
        <v>1</v>
      </c>
      <c r="H48" s="293"/>
      <c r="I48" s="293"/>
      <c r="J48" s="293"/>
      <c r="K48" s="293"/>
      <c r="L48" s="294"/>
    </row>
    <row r="49" spans="1:14" ht="30" x14ac:dyDescent="0.25">
      <c r="A49" s="9"/>
      <c r="B49" s="244" t="s">
        <v>2</v>
      </c>
      <c r="C49" s="69" t="s">
        <v>3</v>
      </c>
      <c r="D49" s="11" t="s">
        <v>16</v>
      </c>
      <c r="E49" s="244" t="s">
        <v>4</v>
      </c>
      <c r="F49" s="11" t="s">
        <v>5</v>
      </c>
      <c r="G49" s="11">
        <v>1</v>
      </c>
      <c r="H49" s="44">
        <v>2</v>
      </c>
      <c r="I49" s="12">
        <v>3</v>
      </c>
      <c r="J49" s="12">
        <v>4</v>
      </c>
      <c r="K49" s="12">
        <v>5</v>
      </c>
      <c r="L49" s="12">
        <v>6</v>
      </c>
    </row>
    <row r="50" spans="1:14" x14ac:dyDescent="0.25">
      <c r="A50" s="5">
        <v>1</v>
      </c>
      <c r="B50" s="48">
        <v>0.31597222222222221</v>
      </c>
      <c r="C50" s="17">
        <v>0.34722222222222227</v>
      </c>
      <c r="D50" s="31">
        <f>+MINUTE(C50-B50)+(60*HOUR(C50-B50))</f>
        <v>45</v>
      </c>
      <c r="E50" s="26">
        <f>+MINUTE(B51-C50)+(60*HOUR(B51-C50))</f>
        <v>5</v>
      </c>
      <c r="F50" s="30">
        <f>+D50+(E57/6)</f>
        <v>49.166666666666664</v>
      </c>
      <c r="G50" s="30">
        <f>+F50</f>
        <v>49.166666666666664</v>
      </c>
      <c r="H50" s="37"/>
      <c r="I50" s="37"/>
      <c r="J50" s="37"/>
      <c r="K50" s="37"/>
      <c r="L50" s="38"/>
    </row>
    <row r="51" spans="1:14" ht="14.1" customHeight="1" x14ac:dyDescent="0.25">
      <c r="A51" s="5">
        <v>2</v>
      </c>
      <c r="B51" s="48">
        <v>0.35069444444444442</v>
      </c>
      <c r="C51" s="17">
        <v>0.37986111111111115</v>
      </c>
      <c r="D51" s="31">
        <f>+MINUTE(C51-B51)+(60*HOUR(C51-B51))</f>
        <v>42</v>
      </c>
      <c r="E51" s="26">
        <f>+MINUTE(B52-C51)+(60*HOUR(B52-C51))</f>
        <v>5</v>
      </c>
      <c r="F51" s="30">
        <f>+D51+(E57/6)</f>
        <v>46.166666666666664</v>
      </c>
      <c r="G51" s="30"/>
      <c r="H51" s="37">
        <f>+F51</f>
        <v>46.166666666666664</v>
      </c>
      <c r="I51" s="37"/>
      <c r="J51" s="37"/>
      <c r="K51" s="37"/>
      <c r="L51" s="38"/>
    </row>
    <row r="52" spans="1:14" ht="14.1" customHeight="1" x14ac:dyDescent="0.25">
      <c r="A52" s="54">
        <v>3</v>
      </c>
      <c r="B52" s="48">
        <v>0.3833333333333333</v>
      </c>
      <c r="C52" s="17">
        <v>0.41250000000000003</v>
      </c>
      <c r="D52" s="31">
        <f>+MINUTE(C52-B52)+(60*HOUR(C52-B52))</f>
        <v>42</v>
      </c>
      <c r="E52" s="26">
        <f>+MINUTE(B53-C52)+(60*HOUR(B53-C52))</f>
        <v>5</v>
      </c>
      <c r="F52" s="30">
        <f>+D52+(E57/6)</f>
        <v>46.166666666666664</v>
      </c>
      <c r="G52" s="30"/>
      <c r="H52" s="21"/>
      <c r="I52" s="55">
        <f>+F52</f>
        <v>46.166666666666664</v>
      </c>
      <c r="J52" s="55"/>
      <c r="K52" s="21"/>
      <c r="L52" s="21"/>
      <c r="N52" s="165"/>
    </row>
    <row r="53" spans="1:14" ht="14.1" customHeight="1" x14ac:dyDescent="0.25">
      <c r="A53" s="13">
        <v>4</v>
      </c>
      <c r="B53" s="48">
        <v>0.41597222222222219</v>
      </c>
      <c r="C53" s="17">
        <v>0.44513888888888892</v>
      </c>
      <c r="D53" s="31">
        <f>+MINUTE(C53-B53)+(60*HOUR(C53-B53))</f>
        <v>42</v>
      </c>
      <c r="E53" s="26">
        <f>+MINUTE(B54-C53)+(60*HOUR(B54-C53))</f>
        <v>5</v>
      </c>
      <c r="F53" s="30">
        <f>+D53+(E57/6)</f>
        <v>46.166666666666664</v>
      </c>
      <c r="G53" s="159"/>
      <c r="H53" s="21"/>
      <c r="I53" s="21"/>
      <c r="J53" s="21">
        <f>+F53</f>
        <v>46.166666666666664</v>
      </c>
      <c r="K53" s="21"/>
      <c r="L53" s="21"/>
      <c r="N53" s="3"/>
    </row>
    <row r="54" spans="1:14" ht="14.1" customHeight="1" x14ac:dyDescent="0.25">
      <c r="A54" s="13" t="s">
        <v>6</v>
      </c>
      <c r="B54" s="49">
        <v>0.44861111111111113</v>
      </c>
      <c r="C54" s="14">
        <v>0.4694444444444445</v>
      </c>
      <c r="D54" s="31"/>
      <c r="E54" s="15"/>
      <c r="F54" s="27"/>
      <c r="G54" s="27"/>
      <c r="H54" s="21"/>
      <c r="I54" s="21"/>
      <c r="J54" s="21"/>
      <c r="K54" s="21"/>
      <c r="L54" s="21"/>
      <c r="N54" s="3"/>
    </row>
    <row r="55" spans="1:14" ht="14.1" customHeight="1" x14ac:dyDescent="0.25">
      <c r="A55" s="5">
        <v>5</v>
      </c>
      <c r="B55" s="48">
        <v>0.4694444444444445</v>
      </c>
      <c r="C55" s="17">
        <v>0.49861111111111112</v>
      </c>
      <c r="D55" s="31">
        <f>+MINUTE(C55-B55)+(60*HOUR(C55-B55))</f>
        <v>42</v>
      </c>
      <c r="E55" s="26">
        <f>+MINUTE(B55-C54)+(60*HOUR(B55-C54))</f>
        <v>0</v>
      </c>
      <c r="F55" s="30">
        <f>+D55+(E57/6)</f>
        <v>46.166666666666664</v>
      </c>
      <c r="G55" s="30"/>
      <c r="H55" s="37"/>
      <c r="I55" s="37"/>
      <c r="J55" s="37"/>
      <c r="K55" s="37">
        <f>+F55</f>
        <v>46.166666666666664</v>
      </c>
      <c r="L55" s="37"/>
      <c r="M55" s="42"/>
      <c r="N55" s="3"/>
    </row>
    <row r="56" spans="1:14" ht="14.1" customHeight="1" x14ac:dyDescent="0.25">
      <c r="A56" s="5">
        <v>6</v>
      </c>
      <c r="B56" s="50">
        <v>0.50208333333333333</v>
      </c>
      <c r="C56" s="35">
        <v>0.53125</v>
      </c>
      <c r="D56" s="32">
        <f>+MINUTE(C56-B56)+(60*HOUR(C56-B56))</f>
        <v>42</v>
      </c>
      <c r="E56" s="32">
        <f>+MINUTE(B56-C55)+(60*HOUR(B56-C55))</f>
        <v>5</v>
      </c>
      <c r="F56" s="29">
        <f>+D56+(E57/6)</f>
        <v>46.166666666666664</v>
      </c>
      <c r="G56" s="29"/>
      <c r="H56" s="40"/>
      <c r="I56" s="40"/>
      <c r="J56" s="40"/>
      <c r="K56" s="40"/>
      <c r="L56" s="40">
        <f>+F56</f>
        <v>46.166666666666664</v>
      </c>
      <c r="N56" s="3"/>
    </row>
    <row r="57" spans="1:14" ht="14.1" customHeight="1" x14ac:dyDescent="0.25">
      <c r="A57" s="5"/>
      <c r="B57" s="51"/>
      <c r="C57" s="33" t="s">
        <v>17</v>
      </c>
      <c r="D57" s="34">
        <f>SUM(D50:D56)</f>
        <v>255</v>
      </c>
      <c r="E57" s="34">
        <f>SUM(E50:E56)</f>
        <v>25</v>
      </c>
      <c r="F57" s="36">
        <f>SUM(F50:F56)</f>
        <v>280</v>
      </c>
      <c r="G57" s="258">
        <f>+MINUTE(C56-B50)+(60*HOUR(C56-B50))-MINUTE(C54-B54)+(60*HOUR(C54-B54))-F57</f>
        <v>0</v>
      </c>
      <c r="H57" s="261" t="s">
        <v>15</v>
      </c>
      <c r="I57" s="259"/>
      <c r="J57" s="259"/>
      <c r="K57" s="261" t="s">
        <v>15</v>
      </c>
      <c r="L57" s="263">
        <f>SUM(G50:L56)-F57</f>
        <v>0</v>
      </c>
      <c r="N57" s="3"/>
    </row>
    <row r="58" spans="1:14" ht="14.1" customHeight="1" x14ac:dyDescent="0.25">
      <c r="B58" s="25"/>
      <c r="C58" s="25"/>
      <c r="E58" s="18">
        <f>E57/D57</f>
        <v>9.8039215686274508E-2</v>
      </c>
      <c r="F58" s="19" t="s">
        <v>7</v>
      </c>
      <c r="G58" s="19"/>
      <c r="H58" s="19"/>
      <c r="N58" s="3"/>
    </row>
    <row r="59" spans="1:14" ht="14.1" customHeight="1" x14ac:dyDescent="0.25">
      <c r="B59" s="25"/>
      <c r="C59" s="25"/>
      <c r="E59" s="18"/>
      <c r="F59" s="19"/>
      <c r="G59" s="19"/>
      <c r="H59" s="19"/>
      <c r="N59" s="3"/>
    </row>
    <row r="60" spans="1:14" ht="13.5" customHeight="1" x14ac:dyDescent="0.25">
      <c r="A60" s="6"/>
      <c r="F60" s="3"/>
      <c r="G60" s="296" t="s">
        <v>1</v>
      </c>
      <c r="H60" s="293"/>
      <c r="I60" s="293"/>
      <c r="J60" s="293"/>
      <c r="K60" s="293"/>
      <c r="L60" s="294"/>
      <c r="N60" s="3"/>
    </row>
    <row r="61" spans="1:14" ht="15" customHeight="1" x14ac:dyDescent="0.25">
      <c r="A61" s="6"/>
      <c r="F61" s="3"/>
      <c r="G61" s="11">
        <v>1</v>
      </c>
      <c r="H61" s="44">
        <v>2</v>
      </c>
      <c r="I61" s="12">
        <v>3</v>
      </c>
      <c r="J61" s="12">
        <v>4</v>
      </c>
      <c r="K61" s="12">
        <v>5</v>
      </c>
      <c r="L61" s="12">
        <v>6</v>
      </c>
      <c r="N61" s="3"/>
    </row>
    <row r="62" spans="1:14" ht="15.95" customHeight="1" x14ac:dyDescent="0.25">
      <c r="C62" s="43" t="s">
        <v>18</v>
      </c>
      <c r="D62" s="285" t="s">
        <v>11</v>
      </c>
      <c r="E62" s="286"/>
      <c r="F62" s="287"/>
      <c r="G62" s="41">
        <f t="shared" ref="G62:L62" si="0">+SUM(G50:G56)+SUM(G39:G44)+SUM(G28:G33)+SUM(G17:G22)+SUM(G5:G11)</f>
        <v>305.83333333333331</v>
      </c>
      <c r="H62" s="41">
        <f t="shared" si="0"/>
        <v>297.83333333333331</v>
      </c>
      <c r="I62" s="41">
        <f t="shared" si="0"/>
        <v>287.83333333333331</v>
      </c>
      <c r="J62" s="41">
        <f t="shared" si="0"/>
        <v>287.83333333333331</v>
      </c>
      <c r="K62" s="41">
        <f t="shared" si="0"/>
        <v>287.83333333333331</v>
      </c>
      <c r="L62" s="41">
        <f t="shared" si="0"/>
        <v>292.83333333333331</v>
      </c>
      <c r="N62" s="3"/>
    </row>
    <row r="63" spans="1:14" ht="15.95" customHeight="1" x14ac:dyDescent="0.25">
      <c r="D63" s="288" t="s">
        <v>12</v>
      </c>
      <c r="E63" s="289"/>
      <c r="F63" s="290"/>
      <c r="G63" s="239">
        <v>1665</v>
      </c>
      <c r="H63" s="240">
        <v>1665</v>
      </c>
      <c r="I63" s="240">
        <v>1665</v>
      </c>
      <c r="J63" s="240">
        <v>1665</v>
      </c>
      <c r="K63" s="240">
        <v>1665</v>
      </c>
      <c r="L63" s="240">
        <v>1665</v>
      </c>
      <c r="N63" s="3"/>
    </row>
    <row r="64" spans="1:14" ht="16.5" customHeight="1" x14ac:dyDescent="0.25">
      <c r="D64" s="291" t="s">
        <v>13</v>
      </c>
      <c r="E64" s="291"/>
      <c r="F64" s="291"/>
      <c r="G64" s="65">
        <f t="shared" ref="G64:L64" si="1">ROUND(G62/G63,2)</f>
        <v>0.18</v>
      </c>
      <c r="H64" s="65">
        <f t="shared" si="1"/>
        <v>0.18</v>
      </c>
      <c r="I64" s="65">
        <f t="shared" si="1"/>
        <v>0.17</v>
      </c>
      <c r="J64" s="65">
        <f t="shared" si="1"/>
        <v>0.17</v>
      </c>
      <c r="K64" s="65">
        <f t="shared" si="1"/>
        <v>0.17</v>
      </c>
      <c r="L64" s="65">
        <f t="shared" si="1"/>
        <v>0.18</v>
      </c>
      <c r="N64" s="3"/>
    </row>
    <row r="65" spans="6:14" x14ac:dyDescent="0.25">
      <c r="I65" s="20"/>
      <c r="J65" s="20"/>
      <c r="K65" s="20"/>
      <c r="L65" s="20"/>
      <c r="M65" s="20"/>
      <c r="N65" s="20"/>
    </row>
    <row r="66" spans="6:14" x14ac:dyDescent="0.25">
      <c r="I66" s="20"/>
      <c r="J66" s="20"/>
      <c r="K66" s="63" t="s">
        <v>20</v>
      </c>
      <c r="L66" s="64">
        <f>SUM(F64:L64)</f>
        <v>1.05</v>
      </c>
      <c r="M66" s="20"/>
      <c r="N66" s="20"/>
    </row>
    <row r="67" spans="6:14" x14ac:dyDescent="0.25">
      <c r="I67" s="20"/>
      <c r="J67" s="20"/>
      <c r="K67" s="20"/>
      <c r="L67" s="20"/>
      <c r="M67" s="20"/>
      <c r="N67" s="20"/>
    </row>
    <row r="68" spans="6:14" x14ac:dyDescent="0.25">
      <c r="F68" s="3"/>
      <c r="G68" s="3"/>
      <c r="H68" s="3"/>
      <c r="I68" s="20"/>
      <c r="J68" s="20"/>
      <c r="K68" s="20"/>
      <c r="L68" s="20"/>
      <c r="M68" s="20"/>
      <c r="N68" s="20"/>
    </row>
    <row r="69" spans="6:14" x14ac:dyDescent="0.25">
      <c r="F69" s="3"/>
      <c r="G69" s="3"/>
      <c r="H69" s="3"/>
      <c r="I69" s="20"/>
      <c r="J69" s="20"/>
      <c r="K69" s="20"/>
      <c r="L69" s="20"/>
      <c r="M69" s="20"/>
      <c r="N69" s="20"/>
    </row>
    <row r="70" spans="6:14" x14ac:dyDescent="0.25">
      <c r="F70" s="3"/>
      <c r="G70" s="3"/>
      <c r="H70" s="3"/>
      <c r="N70" s="3"/>
    </row>
    <row r="71" spans="6:14" x14ac:dyDescent="0.25">
      <c r="F71" s="3"/>
      <c r="G71" s="3"/>
      <c r="H71" s="3"/>
      <c r="N71" s="3"/>
    </row>
    <row r="72" spans="6:14" x14ac:dyDescent="0.25">
      <c r="F72" s="3"/>
      <c r="G72" s="3"/>
      <c r="H72" s="3"/>
      <c r="N72" s="3"/>
    </row>
    <row r="73" spans="6:14" x14ac:dyDescent="0.25">
      <c r="F73" s="3"/>
      <c r="G73" s="3"/>
      <c r="H73" s="3"/>
      <c r="N73" s="3"/>
    </row>
    <row r="74" spans="6:14" x14ac:dyDescent="0.25">
      <c r="F74" s="3"/>
      <c r="G74" s="3"/>
      <c r="H74" s="3"/>
      <c r="N74" s="3"/>
    </row>
    <row r="75" spans="6:14" x14ac:dyDescent="0.25">
      <c r="F75" s="3"/>
      <c r="G75" s="3"/>
      <c r="H75" s="3"/>
      <c r="N75" s="3"/>
    </row>
    <row r="76" spans="6:14" x14ac:dyDescent="0.25">
      <c r="F76" s="3"/>
      <c r="G76" s="3"/>
      <c r="H76" s="3"/>
      <c r="N76" s="3"/>
    </row>
    <row r="77" spans="6:14" x14ac:dyDescent="0.25">
      <c r="F77" s="3"/>
      <c r="G77" s="3"/>
      <c r="H77" s="3"/>
      <c r="N77" s="3"/>
    </row>
    <row r="78" spans="6:14" x14ac:dyDescent="0.25">
      <c r="F78" s="3"/>
      <c r="G78" s="3"/>
      <c r="H78" s="3"/>
      <c r="N78" s="3"/>
    </row>
    <row r="79" spans="6:14" x14ac:dyDescent="0.25">
      <c r="F79" s="3"/>
      <c r="G79" s="3"/>
      <c r="H79" s="3"/>
      <c r="N79" s="3"/>
    </row>
    <row r="80" spans="6:14" x14ac:dyDescent="0.25">
      <c r="F80" s="3"/>
      <c r="G80" s="3"/>
      <c r="H80" s="3"/>
      <c r="N80" s="3"/>
    </row>
    <row r="81" spans="6:14" x14ac:dyDescent="0.25">
      <c r="F81" s="3"/>
      <c r="G81" s="3"/>
      <c r="H81" s="3"/>
      <c r="N81" s="3"/>
    </row>
  </sheetData>
  <mergeCells count="9">
    <mergeCell ref="G3:L3"/>
    <mergeCell ref="D64:F64"/>
    <mergeCell ref="G15:L15"/>
    <mergeCell ref="G26:L26"/>
    <mergeCell ref="G37:L37"/>
    <mergeCell ref="G48:L48"/>
    <mergeCell ref="G60:L60"/>
    <mergeCell ref="D62:F62"/>
    <mergeCell ref="D63:F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How To Use Tool</vt:lpstr>
      <vt:lpstr>Rules for Claiming FTE</vt:lpstr>
      <vt:lpstr>1</vt:lpstr>
      <vt:lpstr>2</vt:lpstr>
      <vt:lpstr>3</vt:lpstr>
      <vt:lpstr>4</vt:lpstr>
      <vt:lpstr>5</vt:lpstr>
      <vt:lpstr>6</vt:lpstr>
      <vt:lpstr>7</vt:lpstr>
      <vt:lpstr>8</vt:lpstr>
      <vt:lpstr>9</vt:lpstr>
      <vt:lpstr>10</vt:lpstr>
      <vt:lpstr>11</vt:lpstr>
      <vt:lpstr>12</vt:lpstr>
      <vt:lpstr>13</vt:lpstr>
      <vt:lpstr>14</vt:lpstr>
    </vt:vector>
  </TitlesOfParts>
  <Company>Northshore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Brenengen</dc:creator>
  <cp:lastModifiedBy>Becky McLean</cp:lastModifiedBy>
  <cp:lastPrinted>2013-08-08T20:29:09Z</cp:lastPrinted>
  <dcterms:created xsi:type="dcterms:W3CDTF">2013-08-08T18:36:39Z</dcterms:created>
  <dcterms:modified xsi:type="dcterms:W3CDTF">2022-04-07T21:46:52Z</dcterms:modified>
</cp:coreProperties>
</file>