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P:\S Drive Files\Website\Web Files\finance-grants\pubdocs\"/>
    </mc:Choice>
  </mc:AlternateContent>
  <xr:revisionPtr revIDLastSave="0" documentId="8_{4107BD82-5679-4117-B159-DEDE9B1C1175}" xr6:coauthVersionLast="47" xr6:coauthVersionMax="47" xr10:uidLastSave="{00000000-0000-0000-0000-000000000000}"/>
  <bookViews>
    <workbookView xWindow="28680" yWindow="-120" windowWidth="29040" windowHeight="15840" activeTab="4" xr2:uid="{3A90FB56-D6D8-4AD1-A1FF-D66451D4A49E}"/>
  </bookViews>
  <sheets>
    <sheet name="CCDDD" sheetId="14" r:id="rId1"/>
    <sheet name="Excess Cost CFR &amp; WAC" sheetId="19" r:id="rId2"/>
    <sheet name="Excess Cost Calculation" sheetId="3" state="hidden" r:id="rId3"/>
    <sheet name="Instructions" sheetId="4" r:id="rId4"/>
    <sheet name="2022-23 Base" sheetId="1" r:id="rId5"/>
    <sheet name="2022-23 Compliance" sheetId="20" r:id="rId6"/>
  </sheets>
  <definedNames>
    <definedName name="_xlnm._FilterDatabase" localSheetId="0" hidden="1">CCDDD!$A$2:$C$320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20" l="1"/>
  <c r="B34" i="20"/>
  <c r="E41" i="20"/>
  <c r="E40" i="20"/>
  <c r="B41" i="20"/>
  <c r="B40" i="20"/>
  <c r="E24" i="20"/>
  <c r="E23" i="20"/>
  <c r="B24" i="20"/>
  <c r="B23" i="20"/>
  <c r="B37" i="1"/>
  <c r="E33" i="20"/>
  <c r="B33" i="20"/>
  <c r="B29" i="20"/>
  <c r="B25" i="20"/>
  <c r="B5" i="20"/>
  <c r="E13" i="20"/>
  <c r="E14" i="20"/>
  <c r="E15" i="20"/>
  <c r="E16" i="20"/>
  <c r="E17" i="20"/>
  <c r="E18" i="20"/>
  <c r="E19" i="20"/>
  <c r="F19" i="1"/>
  <c r="F14" i="1"/>
  <c r="E36" i="20"/>
  <c r="E35" i="20"/>
  <c r="B36" i="20"/>
  <c r="B35" i="20"/>
  <c r="E10" i="20"/>
  <c r="E9" i="20"/>
  <c r="B10" i="20"/>
  <c r="B9" i="20"/>
  <c r="E6" i="20"/>
  <c r="E5" i="20"/>
  <c r="B6" i="20"/>
  <c r="F6" i="1"/>
  <c r="F8" i="1"/>
  <c r="F9" i="1"/>
  <c r="F10" i="1"/>
  <c r="F13" i="1"/>
  <c r="F15" i="1"/>
  <c r="F16" i="1"/>
  <c r="F17" i="1"/>
  <c r="F18" i="1"/>
  <c r="F5" i="1"/>
  <c r="F40" i="1"/>
  <c r="F41" i="1"/>
  <c r="F23" i="1"/>
  <c r="F25" i="1"/>
  <c r="F26" i="1"/>
  <c r="F27" i="1"/>
  <c r="F28" i="1"/>
  <c r="F29" i="1"/>
  <c r="F30" i="1"/>
  <c r="F31" i="1"/>
  <c r="F32" i="1"/>
  <c r="F33" i="1"/>
  <c r="F34" i="1"/>
  <c r="F35" i="1"/>
  <c r="F36" i="1"/>
  <c r="G41" i="1"/>
  <c r="G19" i="1" l="1"/>
  <c r="G18" i="1"/>
  <c r="G17" i="1"/>
  <c r="G16" i="1"/>
  <c r="G15" i="1"/>
  <c r="G14" i="1"/>
  <c r="G36" i="1"/>
  <c r="G35" i="1"/>
  <c r="G34" i="1"/>
  <c r="G33" i="1"/>
  <c r="G32" i="1"/>
  <c r="G31" i="1"/>
  <c r="G30" i="1"/>
  <c r="G29" i="1"/>
  <c r="G28" i="1"/>
  <c r="G27" i="1"/>
  <c r="G26" i="1"/>
  <c r="B13" i="20"/>
  <c r="B14" i="20"/>
  <c r="B15" i="20"/>
  <c r="B16" i="20"/>
  <c r="B17" i="20"/>
  <c r="B18" i="20"/>
  <c r="B19" i="20"/>
  <c r="E32" i="20"/>
  <c r="E31" i="20"/>
  <c r="E30" i="20"/>
  <c r="E29" i="20"/>
  <c r="E28" i="20"/>
  <c r="E27" i="20"/>
  <c r="E26" i="20"/>
  <c r="B26" i="20"/>
  <c r="B32" i="20"/>
  <c r="B31" i="20"/>
  <c r="B30" i="20"/>
  <c r="B28" i="20"/>
  <c r="B27" i="20"/>
  <c r="B37" i="20" l="1"/>
  <c r="B20" i="20"/>
  <c r="E25" i="20" l="1"/>
  <c r="B2" i="1"/>
  <c r="B2" i="20" s="1"/>
  <c r="E20" i="20"/>
  <c r="E20" i="1"/>
  <c r="B20" i="1"/>
  <c r="E37" i="20" l="1"/>
  <c r="F20" i="1"/>
  <c r="E11" i="20" l="1"/>
  <c r="B11" i="20"/>
  <c r="E7" i="20"/>
  <c r="B7" i="20"/>
  <c r="A6" i="20"/>
  <c r="A5" i="20"/>
  <c r="E3" i="20"/>
  <c r="B3" i="20"/>
  <c r="E1" i="20"/>
  <c r="B1" i="20"/>
  <c r="E21" i="20" l="1"/>
  <c r="E39" i="20" s="1"/>
  <c r="E42" i="20" s="1"/>
  <c r="E44" i="20" s="1"/>
  <c r="B21" i="20"/>
  <c r="B39" i="20" s="1"/>
  <c r="B42" i="20" s="1"/>
  <c r="B44" i="20" s="1"/>
  <c r="E37" i="1" l="1"/>
  <c r="F37" i="1" s="1"/>
  <c r="E7" i="1" l="1"/>
  <c r="B11" i="1"/>
  <c r="B7" i="1"/>
  <c r="F7" i="1" l="1"/>
  <c r="B21" i="1"/>
  <c r="B38" i="1" s="1"/>
  <c r="B8" i="3" l="1"/>
  <c r="B11" i="3" s="1"/>
  <c r="B13" i="3" s="1"/>
  <c r="B21" i="3" s="1"/>
  <c r="B24" i="3" s="1"/>
  <c r="B26" i="3" s="1"/>
  <c r="B30" i="3" s="1"/>
  <c r="B31" i="3" s="1"/>
  <c r="E11" i="1"/>
  <c r="E21" i="1" l="1"/>
  <c r="E38" i="1" s="1"/>
  <c r="E43" i="1" s="1"/>
  <c r="E44" i="1" s="1"/>
  <c r="F11" i="1"/>
  <c r="B43" i="1"/>
  <c r="B44" i="1" s="1"/>
  <c r="E45" i="20" l="1"/>
  <c r="E46" i="20"/>
  <c r="B45" i="20"/>
  <c r="B46" i="20"/>
  <c r="F21" i="1"/>
  <c r="F38" i="1"/>
</calcChain>
</file>

<file path=xl/sharedStrings.xml><?xml version="1.0" encoding="utf-8"?>
<sst xmlns="http://schemas.openxmlformats.org/spreadsheetml/2006/main" count="980" uniqueCount="809">
  <si>
    <t>Debt service</t>
  </si>
  <si>
    <t>Capital outlay</t>
  </si>
  <si>
    <t>Appendix A to Part 300 - Excess Costs Calculation</t>
  </si>
  <si>
    <t>Of this total, $60,000 was for capital outlay and debt service relating to the education of elementary school students. This must be subtracted from total expenditures.</t>
  </si>
  <si>
    <t>b. Next, the LEA must subtract from the total expenditures amounts spent for:</t>
  </si>
  <si>
    <t>(1) IDEA, Part B allocation,</t>
  </si>
  <si>
    <t>(2) ESEA, Title I, Part A allocation,</t>
  </si>
  <si>
    <t>(3) ESEA, Title III, Parts A and B allocation,</t>
  </si>
  <si>
    <t>(4) State and local funds for children with disabilities, and</t>
  </si>
  <si>
    <t>(5) State or local funds for programs under ESEA, Title I, Part A, and Title III, Parts A and B.</t>
  </si>
  <si>
    <t xml:space="preserve">   -1 From State and local tax funds</t>
  </si>
  <si>
    <t xml:space="preserve">        Total expenditures</t>
  </si>
  <si>
    <t xml:space="preserve">   -1 Total Expenditures</t>
  </si>
  <si>
    <t xml:space="preserve">   -2 Less capital outlay and debt</t>
  </si>
  <si>
    <t xml:space="preserve">        Total expenditures for elementary school students</t>
  </si>
  <si>
    <t xml:space="preserve">   -1 Amount from Step b</t>
  </si>
  <si>
    <t xml:space="preserve">   -1 Number of students with disabilities in the LEA's elementary schools (current November count K-12)</t>
  </si>
  <si>
    <t xml:space="preserve">   -2 Average annual per student expenditure (APPE) </t>
  </si>
  <si>
    <t xml:space="preserve">Excess Costs Calculation Steps </t>
  </si>
  <si>
    <t>Date completed:</t>
  </si>
  <si>
    <t>Prepared by</t>
  </si>
  <si>
    <t>Email</t>
  </si>
  <si>
    <t>Sub Total</t>
  </si>
  <si>
    <t xml:space="preserve">Excess Costs Compliance Steps </t>
  </si>
  <si>
    <t>Step 1:</t>
  </si>
  <si>
    <t>Step 2:</t>
  </si>
  <si>
    <t>Step 4:</t>
  </si>
  <si>
    <t>Repeat Steps 1-4 to calculate for secondary students.</t>
  </si>
  <si>
    <t>(Base Tab)</t>
  </si>
  <si>
    <t>Except as otherwise provided, amounts provided to an LEA under Part B of the Act may be used only to pay the excess costs of providing special education and related services to students with disabilities. Excess costs are those costs for the education of an elementary school or secondary school student with a disability that are in excess of the average annual per student expenditure in an LEA during the preceding school year for an elementary school or secondary school student, as may be appropriate. An LEA must spend at least the average annual per student expenditure on the education of an elementary school or secondary school student with a disability before funds under Part B of the Act are used to pay the excess costs of providing special education and related services.</t>
  </si>
  <si>
    <t>The following is an example of a computation for students with disabilities enrolled in an LEA's elementary schools. In this example, the LEA had an average elementary school enrollment for the preceding school year of 800 (including 100 students with disabilities). The LEA spent the following amounts last year for elementary school students (including its elementary school students with disabilities):</t>
  </si>
  <si>
    <t>c. Except as otherwise provided, the LEA next must determine the average annual per student expenditure for its elementary schools dividing the average number of students enrolled in the elementary schools of the agency during the preceding year (including its students with disabilities) into the amount computed under the above paragraph. The amount obtained through this computation is the minimum amount the LEA must spend (on the average) for the education of each of its elementary school students with disabilities. Funds under Part B of the Act may be used only for costs over and above this minimum.</t>
  </si>
  <si>
    <t>d. Except as otherwise provided, to determine the total minimum amount of funds the LEA must spend for the education of its elementary school students with disabilities in the LEA (not including capital outlay and debt service), the LEA must multiply the number of elementary school students with disabilities in the LEA times the average annual per student expenditure obtained in paragraph c above. Funds under Part B of the Act can only be used for excess costs over and above this minimum.</t>
  </si>
  <si>
    <t>01109</t>
  </si>
  <si>
    <t>01122</t>
  </si>
  <si>
    <t>01158</t>
  </si>
  <si>
    <t>01160</t>
  </si>
  <si>
    <t>10003</t>
  </si>
  <si>
    <t>10050</t>
  </si>
  <si>
    <t>10065</t>
  </si>
  <si>
    <t>10070</t>
  </si>
  <si>
    <t>10309</t>
  </si>
  <si>
    <t>22008</t>
  </si>
  <si>
    <t>22009</t>
  </si>
  <si>
    <t>22017</t>
  </si>
  <si>
    <t>22073</t>
  </si>
  <si>
    <t>22105</t>
  </si>
  <si>
    <t>22200</t>
  </si>
  <si>
    <t>22204</t>
  </si>
  <si>
    <t>22207</t>
  </si>
  <si>
    <t>26056</t>
  </si>
  <si>
    <t>26059</t>
  </si>
  <si>
    <t>26070</t>
  </si>
  <si>
    <t>32081</t>
  </si>
  <si>
    <t>32123</t>
  </si>
  <si>
    <t>32312</t>
  </si>
  <si>
    <t>32325</t>
  </si>
  <si>
    <t>32326</t>
  </si>
  <si>
    <t>32354</t>
  </si>
  <si>
    <t>32356</t>
  </si>
  <si>
    <t>32358</t>
  </si>
  <si>
    <t>32360</t>
  </si>
  <si>
    <t>32361</t>
  </si>
  <si>
    <t>32362</t>
  </si>
  <si>
    <t>32363</t>
  </si>
  <si>
    <t>32414</t>
  </si>
  <si>
    <t>32416</t>
  </si>
  <si>
    <t>32901</t>
  </si>
  <si>
    <t>32907</t>
  </si>
  <si>
    <t>33030</t>
  </si>
  <si>
    <t>33036</t>
  </si>
  <si>
    <t>33049</t>
  </si>
  <si>
    <t>33070</t>
  </si>
  <si>
    <t>33115</t>
  </si>
  <si>
    <t>33183</t>
  </si>
  <si>
    <t>33202</t>
  </si>
  <si>
    <t>33205</t>
  </si>
  <si>
    <t>33206</t>
  </si>
  <si>
    <t>33207</t>
  </si>
  <si>
    <t>33211</t>
  </si>
  <si>
    <t>33212</t>
  </si>
  <si>
    <t>38126</t>
  </si>
  <si>
    <t>38264</t>
  </si>
  <si>
    <t>38265</t>
  </si>
  <si>
    <t>38267</t>
  </si>
  <si>
    <t>38300</t>
  </si>
  <si>
    <t>38301</t>
  </si>
  <si>
    <t>38302</t>
  </si>
  <si>
    <t>38304</t>
  </si>
  <si>
    <t>38306</t>
  </si>
  <si>
    <t>38308</t>
  </si>
  <si>
    <t>38320</t>
  </si>
  <si>
    <t>38322</t>
  </si>
  <si>
    <t>38324</t>
  </si>
  <si>
    <t>20404</t>
  </si>
  <si>
    <t>13073</t>
  </si>
  <si>
    <t>13160</t>
  </si>
  <si>
    <t>19007</t>
  </si>
  <si>
    <t>19028</t>
  </si>
  <si>
    <t>19400</t>
  </si>
  <si>
    <t>19401</t>
  </si>
  <si>
    <t>19403</t>
  </si>
  <si>
    <t>19404</t>
  </si>
  <si>
    <t>20203</t>
  </si>
  <si>
    <t>39002</t>
  </si>
  <si>
    <t>39003</t>
  </si>
  <si>
    <t>39007</t>
  </si>
  <si>
    <t>39090</t>
  </si>
  <si>
    <t>39119</t>
  </si>
  <si>
    <t>39120</t>
  </si>
  <si>
    <t>39200</t>
  </si>
  <si>
    <t>39201</t>
  </si>
  <si>
    <t>39202</t>
  </si>
  <si>
    <t>39203</t>
  </si>
  <si>
    <t>39204</t>
  </si>
  <si>
    <t>39205</t>
  </si>
  <si>
    <t>39207</t>
  </si>
  <si>
    <t>39208</t>
  </si>
  <si>
    <t>39209</t>
  </si>
  <si>
    <t>06103</t>
  </si>
  <si>
    <t>08130</t>
  </si>
  <si>
    <t>08402</t>
  </si>
  <si>
    <t>20094</t>
  </si>
  <si>
    <t>20215</t>
  </si>
  <si>
    <t>20400</t>
  </si>
  <si>
    <t>20401</t>
  </si>
  <si>
    <t>20402</t>
  </si>
  <si>
    <t>20403</t>
  </si>
  <si>
    <t>20405</t>
  </si>
  <si>
    <t>20406</t>
  </si>
  <si>
    <t>25101</t>
  </si>
  <si>
    <t>25155</t>
  </si>
  <si>
    <t>30002</t>
  </si>
  <si>
    <t>30029</t>
  </si>
  <si>
    <t>30031</t>
  </si>
  <si>
    <t>30303</t>
  </si>
  <si>
    <t>35200</t>
  </si>
  <si>
    <t>06037</t>
  </si>
  <si>
    <t>06098</t>
  </si>
  <si>
    <t>06101</t>
  </si>
  <si>
    <t>06112</t>
  </si>
  <si>
    <t>06114</t>
  </si>
  <si>
    <t>06117</t>
  </si>
  <si>
    <t>06119</t>
  </si>
  <si>
    <t>06122</t>
  </si>
  <si>
    <t>08122</t>
  </si>
  <si>
    <t>08401</t>
  </si>
  <si>
    <t>08404</t>
  </si>
  <si>
    <t>08458</t>
  </si>
  <si>
    <t>14097</t>
  </si>
  <si>
    <t>14005</t>
  </si>
  <si>
    <t>14028</t>
  </si>
  <si>
    <t>14064</t>
  </si>
  <si>
    <t>14065</t>
  </si>
  <si>
    <t>14066</t>
  </si>
  <si>
    <t>14068</t>
  </si>
  <si>
    <t>14077</t>
  </si>
  <si>
    <t>14099</t>
  </si>
  <si>
    <t>14104</t>
  </si>
  <si>
    <t>14117</t>
  </si>
  <si>
    <t>14172</t>
  </si>
  <si>
    <t>14400</t>
  </si>
  <si>
    <t>21014</t>
  </si>
  <si>
    <t>21036</t>
  </si>
  <si>
    <t>21206</t>
  </si>
  <si>
    <t>21214</t>
  </si>
  <si>
    <t>21226</t>
  </si>
  <si>
    <t>21232</t>
  </si>
  <si>
    <t>21234</t>
  </si>
  <si>
    <t>21237</t>
  </si>
  <si>
    <t>21300</t>
  </si>
  <si>
    <t>21301</t>
  </si>
  <si>
    <t>21302</t>
  </si>
  <si>
    <t>21303</t>
  </si>
  <si>
    <t>21401</t>
  </si>
  <si>
    <t>23042</t>
  </si>
  <si>
    <t>23054</t>
  </si>
  <si>
    <t>23309</t>
  </si>
  <si>
    <t>23311</t>
  </si>
  <si>
    <t>23402</t>
  </si>
  <si>
    <t>23404</t>
  </si>
  <si>
    <t>25116</t>
  </si>
  <si>
    <t>25118</t>
  </si>
  <si>
    <t>25160</t>
  </si>
  <si>
    <t>25200</t>
  </si>
  <si>
    <t>34002</t>
  </si>
  <si>
    <t>34003</t>
  </si>
  <si>
    <t>34033</t>
  </si>
  <si>
    <t>34111</t>
  </si>
  <si>
    <t>34307</t>
  </si>
  <si>
    <t>34324</t>
  </si>
  <si>
    <t>34401</t>
  </si>
  <si>
    <t>34402</t>
  </si>
  <si>
    <t>05121</t>
  </si>
  <si>
    <t>05313</t>
  </si>
  <si>
    <t>05323</t>
  </si>
  <si>
    <t>05401</t>
  </si>
  <si>
    <t>05402</t>
  </si>
  <si>
    <t>16020</t>
  </si>
  <si>
    <t>16046</t>
  </si>
  <si>
    <t>16048</t>
  </si>
  <si>
    <t>16049</t>
  </si>
  <si>
    <t>16050</t>
  </si>
  <si>
    <t>18100</t>
  </si>
  <si>
    <t>18400</t>
  </si>
  <si>
    <t>18401</t>
  </si>
  <si>
    <t>18402</t>
  </si>
  <si>
    <t>18902</t>
  </si>
  <si>
    <t>23403</t>
  </si>
  <si>
    <t>17001</t>
  </si>
  <si>
    <t>17210</t>
  </si>
  <si>
    <t>17216</t>
  </si>
  <si>
    <t>17400</t>
  </si>
  <si>
    <t>17401</t>
  </si>
  <si>
    <t>17402</t>
  </si>
  <si>
    <t>17403</t>
  </si>
  <si>
    <t>17404</t>
  </si>
  <si>
    <t>17405</t>
  </si>
  <si>
    <t>17406</t>
  </si>
  <si>
    <t>17407</t>
  </si>
  <si>
    <t>17408</t>
  </si>
  <si>
    <t>17409</t>
  </si>
  <si>
    <t>17410</t>
  </si>
  <si>
    <t>17411</t>
  </si>
  <si>
    <t>17412</t>
  </si>
  <si>
    <t>17414</t>
  </si>
  <si>
    <t>17415</t>
  </si>
  <si>
    <t>17417</t>
  </si>
  <si>
    <t>17902</t>
  </si>
  <si>
    <t>17905</t>
  </si>
  <si>
    <t>17908</t>
  </si>
  <si>
    <t>17910</t>
  </si>
  <si>
    <t>18303</t>
  </si>
  <si>
    <t>27001</t>
  </si>
  <si>
    <t>27003</t>
  </si>
  <si>
    <t>27010</t>
  </si>
  <si>
    <t>27019</t>
  </si>
  <si>
    <t>27083</t>
  </si>
  <si>
    <t>27320</t>
  </si>
  <si>
    <t>27343</t>
  </si>
  <si>
    <t>27344</t>
  </si>
  <si>
    <t>27400</t>
  </si>
  <si>
    <t>27401</t>
  </si>
  <si>
    <t>27402</t>
  </si>
  <si>
    <t>27403</t>
  </si>
  <si>
    <t>27404</t>
  </si>
  <si>
    <t>27416</t>
  </si>
  <si>
    <t>27417</t>
  </si>
  <si>
    <t>27905</t>
  </si>
  <si>
    <t>07002</t>
  </si>
  <si>
    <t>11056</t>
  </si>
  <si>
    <t>36101</t>
  </si>
  <si>
    <t>01147</t>
  </si>
  <si>
    <t>02250</t>
  </si>
  <si>
    <t>02420</t>
  </si>
  <si>
    <t>03017</t>
  </si>
  <si>
    <t>03050</t>
  </si>
  <si>
    <t>03052</t>
  </si>
  <si>
    <t>03053</t>
  </si>
  <si>
    <t>03116</t>
  </si>
  <si>
    <t>03400</t>
  </si>
  <si>
    <t>07035</t>
  </si>
  <si>
    <t>11001</t>
  </si>
  <si>
    <t>11051</t>
  </si>
  <si>
    <t>11054</t>
  </si>
  <si>
    <t>12110</t>
  </si>
  <si>
    <t>36140</t>
  </si>
  <si>
    <t>36250</t>
  </si>
  <si>
    <t>36300</t>
  </si>
  <si>
    <t>36400</t>
  </si>
  <si>
    <t>36401</t>
  </si>
  <si>
    <t>36402</t>
  </si>
  <si>
    <t>09013</t>
  </si>
  <si>
    <t>09209</t>
  </si>
  <si>
    <t>24350</t>
  </si>
  <si>
    <t>04019</t>
  </si>
  <si>
    <t>04127</t>
  </si>
  <si>
    <t>04129</t>
  </si>
  <si>
    <t>04222</t>
  </si>
  <si>
    <t>04228</t>
  </si>
  <si>
    <t>04246</t>
  </si>
  <si>
    <t>09075</t>
  </si>
  <si>
    <t>09102</t>
  </si>
  <si>
    <t>09206</t>
  </si>
  <si>
    <t>09207</t>
  </si>
  <si>
    <t>13144</t>
  </si>
  <si>
    <t>13146</t>
  </si>
  <si>
    <t>13151</t>
  </si>
  <si>
    <t>13156</t>
  </si>
  <si>
    <t>13161</t>
  </si>
  <si>
    <t>13165</t>
  </si>
  <si>
    <t>13167</t>
  </si>
  <si>
    <t>13301</t>
  </si>
  <si>
    <t>24014</t>
  </si>
  <si>
    <t>24019</t>
  </si>
  <si>
    <t>24105</t>
  </si>
  <si>
    <t>24111</t>
  </si>
  <si>
    <t>24122</t>
  </si>
  <si>
    <t>24404</t>
  </si>
  <si>
    <t>24410</t>
  </si>
  <si>
    <t>15201</t>
  </si>
  <si>
    <t>15204</t>
  </si>
  <si>
    <t>15206</t>
  </si>
  <si>
    <t>28137</t>
  </si>
  <si>
    <t>28144</t>
  </si>
  <si>
    <t>28149</t>
  </si>
  <si>
    <t>29011</t>
  </si>
  <si>
    <t>29100</t>
  </si>
  <si>
    <t>29101</t>
  </si>
  <si>
    <t>29103</t>
  </si>
  <si>
    <t>29311</t>
  </si>
  <si>
    <t>29317</t>
  </si>
  <si>
    <t>29320</t>
  </si>
  <si>
    <t>31002</t>
  </si>
  <si>
    <t>31004</t>
  </si>
  <si>
    <t>31006</t>
  </si>
  <si>
    <t>31015</t>
  </si>
  <si>
    <t>31016</t>
  </si>
  <si>
    <t>31025</t>
  </si>
  <si>
    <t>31063</t>
  </si>
  <si>
    <t>31103</t>
  </si>
  <si>
    <t>31201</t>
  </si>
  <si>
    <t>31306</t>
  </si>
  <si>
    <t>31311</t>
  </si>
  <si>
    <t>31330</t>
  </si>
  <si>
    <t>31332</t>
  </si>
  <si>
    <t>31401</t>
  </si>
  <si>
    <t>37501</t>
  </si>
  <si>
    <t>37502</t>
  </si>
  <si>
    <t>37503</t>
  </si>
  <si>
    <t>37504</t>
  </si>
  <si>
    <t>37505</t>
  </si>
  <si>
    <t>37506</t>
  </si>
  <si>
    <t>37507</t>
  </si>
  <si>
    <t>34974</t>
  </si>
  <si>
    <t>34975</t>
  </si>
  <si>
    <t>05903</t>
  </si>
  <si>
    <t>28010</t>
  </si>
  <si>
    <t>District</t>
  </si>
  <si>
    <t>WASHTUCNA</t>
  </si>
  <si>
    <t>BENGE</t>
  </si>
  <si>
    <t>OTHELLO</t>
  </si>
  <si>
    <t>LIND</t>
  </si>
  <si>
    <t>RITZVILLE</t>
  </si>
  <si>
    <t>CLARKSTON</t>
  </si>
  <si>
    <t>ASOTIN-ANATONE</t>
  </si>
  <si>
    <t>KENNEWICK</t>
  </si>
  <si>
    <t>PATERSON</t>
  </si>
  <si>
    <t>FINLEY</t>
  </si>
  <si>
    <t>PROSSER</t>
  </si>
  <si>
    <t>RICHLAND</t>
  </si>
  <si>
    <t>MANSON</t>
  </si>
  <si>
    <t>STEHEKIN</t>
  </si>
  <si>
    <t>04069</t>
  </si>
  <si>
    <t>ENTIAT</t>
  </si>
  <si>
    <t>LAKE CHELAN</t>
  </si>
  <si>
    <t>CASHMERE</t>
  </si>
  <si>
    <t>CASCADE</t>
  </si>
  <si>
    <t>WENATCHEE</t>
  </si>
  <si>
    <t>PORT ANGELES</t>
  </si>
  <si>
    <t>CRESCENT</t>
  </si>
  <si>
    <t>SEQUIM</t>
  </si>
  <si>
    <t>CAPE FLATTERY</t>
  </si>
  <si>
    <t>QUILLAYUTE VALLEY</t>
  </si>
  <si>
    <t>VANCOUVER</t>
  </si>
  <si>
    <t>HOCKINSON</t>
  </si>
  <si>
    <t>LA CENTER</t>
  </si>
  <si>
    <t>GREEN MOUNTAIN</t>
  </si>
  <si>
    <t>WASHOUGAL</t>
  </si>
  <si>
    <t>CAMAS</t>
  </si>
  <si>
    <t>BATTLE GROUND</t>
  </si>
  <si>
    <t>RIDGEFIELD</t>
  </si>
  <si>
    <t>DAYTON</t>
  </si>
  <si>
    <t>STARBUCK</t>
  </si>
  <si>
    <t>LONGVIEW</t>
  </si>
  <si>
    <t>TOUTLE LAKE</t>
  </si>
  <si>
    <t>CASTLE ROCK</t>
  </si>
  <si>
    <t>KALAMA</t>
  </si>
  <si>
    <t>WOODLAND</t>
  </si>
  <si>
    <t>KELSO</t>
  </si>
  <si>
    <t>ORONDO</t>
  </si>
  <si>
    <t>BRIDGEPORT</t>
  </si>
  <si>
    <t>PALISADES</t>
  </si>
  <si>
    <t>EASTMONT</t>
  </si>
  <si>
    <t>MANSFIELD</t>
  </si>
  <si>
    <t>WATERVILLE</t>
  </si>
  <si>
    <t>KELLER</t>
  </si>
  <si>
    <t>CURLEW</t>
  </si>
  <si>
    <t>ORIENT</t>
  </si>
  <si>
    <t>INCHELIUM</t>
  </si>
  <si>
    <t>REPUBLIC</t>
  </si>
  <si>
    <t>PASCO</t>
  </si>
  <si>
    <t>NORTH FRANKLIN</t>
  </si>
  <si>
    <t>STAR</t>
  </si>
  <si>
    <t>KAHLOTUS</t>
  </si>
  <si>
    <t>POMEROY</t>
  </si>
  <si>
    <t>WAHLUKE</t>
  </si>
  <si>
    <t>QUINCY</t>
  </si>
  <si>
    <t>WARDEN</t>
  </si>
  <si>
    <t>SOAP LAKE</t>
  </si>
  <si>
    <t>ROYAL</t>
  </si>
  <si>
    <t>MOSES LAKE</t>
  </si>
  <si>
    <t>EPHRATA</t>
  </si>
  <si>
    <t>WILSON CREEK</t>
  </si>
  <si>
    <t>GRAND COULEE DAM</t>
  </si>
  <si>
    <t>ABERDEEN</t>
  </si>
  <si>
    <t>HOQUIAM</t>
  </si>
  <si>
    <t>NORTH BEACH</t>
  </si>
  <si>
    <t>MONTESANO</t>
  </si>
  <si>
    <t>ELMA</t>
  </si>
  <si>
    <t>TAHOLAH</t>
  </si>
  <si>
    <t>COSMOPOLIS</t>
  </si>
  <si>
    <t>SATSOP</t>
  </si>
  <si>
    <t>WISHKAH VALLEY</t>
  </si>
  <si>
    <t>OCOSTA</t>
  </si>
  <si>
    <t>OAKVILLE</t>
  </si>
  <si>
    <t>OAK HARBOR</t>
  </si>
  <si>
    <t>COUPEVILLE</t>
  </si>
  <si>
    <t>SOUTH WHIDBEY</t>
  </si>
  <si>
    <t>QUEETS-CLEARWATER</t>
  </si>
  <si>
    <t>BRINNON</t>
  </si>
  <si>
    <t>QUILCENE</t>
  </si>
  <si>
    <t>CHIMACUM</t>
  </si>
  <si>
    <t>PORT TOWNSEND</t>
  </si>
  <si>
    <t>SEATTLE</t>
  </si>
  <si>
    <t>FEDERAL WAY</t>
  </si>
  <si>
    <t>ENUMCLAW</t>
  </si>
  <si>
    <t>MERCER ISLAND</t>
  </si>
  <si>
    <t>HIGHLINE</t>
  </si>
  <si>
    <t>VASHON ISLAND</t>
  </si>
  <si>
    <t>RENTON</t>
  </si>
  <si>
    <t>SKYKOMISH</t>
  </si>
  <si>
    <t>BELLEVUE</t>
  </si>
  <si>
    <t>TUKWILA</t>
  </si>
  <si>
    <t>RIVERVIEW</t>
  </si>
  <si>
    <t>AUBURN</t>
  </si>
  <si>
    <t>TAHOMA</t>
  </si>
  <si>
    <t>SNOQUALMIE VALLEY</t>
  </si>
  <si>
    <t>ISSAQUAH</t>
  </si>
  <si>
    <t>SHORELINE</t>
  </si>
  <si>
    <t>LAKE WASHINGTON</t>
  </si>
  <si>
    <t>KENT</t>
  </si>
  <si>
    <t>NORTHSHORE</t>
  </si>
  <si>
    <t>BREMERTON</t>
  </si>
  <si>
    <t>NORTH KITSAP</t>
  </si>
  <si>
    <t>CENTRAL KITSAP</t>
  </si>
  <si>
    <t>SOUTH KITSAP</t>
  </si>
  <si>
    <t>DAMMAN</t>
  </si>
  <si>
    <t>EASTON</t>
  </si>
  <si>
    <t>THORP</t>
  </si>
  <si>
    <t>ELLENSBURG</t>
  </si>
  <si>
    <t>KITTITAS</t>
  </si>
  <si>
    <t>CLE ELUM-ROSLYN</t>
  </si>
  <si>
    <t>WISHRAM</t>
  </si>
  <si>
    <t>BICKLETON</t>
  </si>
  <si>
    <t>CENTERVILLE</t>
  </si>
  <si>
    <t>TROUT LAKE</t>
  </si>
  <si>
    <t>GLENWOOD</t>
  </si>
  <si>
    <t>KLICKITAT</t>
  </si>
  <si>
    <t>ROOSEVELT</t>
  </si>
  <si>
    <t>GOLDENDALE</t>
  </si>
  <si>
    <t>WHITE SALMON</t>
  </si>
  <si>
    <t>LYLE</t>
  </si>
  <si>
    <t>NAPAVINE</t>
  </si>
  <si>
    <t>EVALINE</t>
  </si>
  <si>
    <t>MOSSYROCK</t>
  </si>
  <si>
    <t>MORTON</t>
  </si>
  <si>
    <t>ADNA</t>
  </si>
  <si>
    <t>WINLOCK</t>
  </si>
  <si>
    <t>BOISTFORT</t>
  </si>
  <si>
    <t>TOLEDO</t>
  </si>
  <si>
    <t>ONALASKA</t>
  </si>
  <si>
    <t>PE ELL</t>
  </si>
  <si>
    <t>CHEHALIS</t>
  </si>
  <si>
    <t>WHITE PASS</t>
  </si>
  <si>
    <t>CENTRALIA</t>
  </si>
  <si>
    <t>SPRAGUE</t>
  </si>
  <si>
    <t>REARDAN-EDWALL</t>
  </si>
  <si>
    <t>ALMIRA</t>
  </si>
  <si>
    <t>CRESTON</t>
  </si>
  <si>
    <t>ODESSA</t>
  </si>
  <si>
    <t>WILBUR</t>
  </si>
  <si>
    <t>HARRINGTON</t>
  </si>
  <si>
    <t>DAVENPORT</t>
  </si>
  <si>
    <t>SOUTHSIDE</t>
  </si>
  <si>
    <t>GRAPEVIEW</t>
  </si>
  <si>
    <t>SHELTON</t>
  </si>
  <si>
    <t>PIONEER</t>
  </si>
  <si>
    <t>NORTH MASON</t>
  </si>
  <si>
    <t>HOOD CANAL</t>
  </si>
  <si>
    <t>NESPELEM</t>
  </si>
  <si>
    <t>OMAK</t>
  </si>
  <si>
    <t>OKANOGAN</t>
  </si>
  <si>
    <t>BREWSTER</t>
  </si>
  <si>
    <t>PATEROS</t>
  </si>
  <si>
    <t>METHOW VALLEY</t>
  </si>
  <si>
    <t>TONASKET</t>
  </si>
  <si>
    <t>OROVILLE</t>
  </si>
  <si>
    <t>OCEAN BEACH</t>
  </si>
  <si>
    <t>RAYMOND</t>
  </si>
  <si>
    <t>SOUTH BEND</t>
  </si>
  <si>
    <t>WILLAPA VALLEY</t>
  </si>
  <si>
    <t>NORTH RIVER</t>
  </si>
  <si>
    <t>NEWPORT</t>
  </si>
  <si>
    <t>CUSICK</t>
  </si>
  <si>
    <t>SELKIRK</t>
  </si>
  <si>
    <t>STEILACOOM HIST.</t>
  </si>
  <si>
    <t>PUYALLUP</t>
  </si>
  <si>
    <t>TACOMA</t>
  </si>
  <si>
    <t>CARBONADO</t>
  </si>
  <si>
    <t>UNIVERSITY PLACE</t>
  </si>
  <si>
    <t>SUMNER</t>
  </si>
  <si>
    <t>DIERINGER</t>
  </si>
  <si>
    <t>ORTING</t>
  </si>
  <si>
    <t>CLOVER PARK</t>
  </si>
  <si>
    <t>PENINSULA</t>
  </si>
  <si>
    <t>FRANKLIN PIERCE</t>
  </si>
  <si>
    <t>BETHEL</t>
  </si>
  <si>
    <t>EATONVILLE</t>
  </si>
  <si>
    <t>WHITE RIVER</t>
  </si>
  <si>
    <t>FIFE</t>
  </si>
  <si>
    <t>SHAW</t>
  </si>
  <si>
    <t>LOPEZ ISLAND</t>
  </si>
  <si>
    <t>SAN JUAN</t>
  </si>
  <si>
    <t>CONCRETE</t>
  </si>
  <si>
    <t>SEDRO WOOLLEY</t>
  </si>
  <si>
    <t>ANACORTES</t>
  </si>
  <si>
    <t>LA CONNER</t>
  </si>
  <si>
    <t>CONWAY</t>
  </si>
  <si>
    <t>SKAMANIA</t>
  </si>
  <si>
    <t>MOUNT PLEASANT</t>
  </si>
  <si>
    <t>MILL A</t>
  </si>
  <si>
    <t>STEVENSON-CARSON</t>
  </si>
  <si>
    <t>EVERETT</t>
  </si>
  <si>
    <t>LAKE STEVENS</t>
  </si>
  <si>
    <t>MUKILTEO</t>
  </si>
  <si>
    <t>EDMONDS</t>
  </si>
  <si>
    <t>ARLINGTON</t>
  </si>
  <si>
    <t>MARYSVILLE</t>
  </si>
  <si>
    <t>INDEX</t>
  </si>
  <si>
    <t>MONROE</t>
  </si>
  <si>
    <t>SNOHOMISH</t>
  </si>
  <si>
    <t>LAKEWOOD</t>
  </si>
  <si>
    <t>SULTAN</t>
  </si>
  <si>
    <t>DARRINGTON</t>
  </si>
  <si>
    <t>GRANITE FALLS</t>
  </si>
  <si>
    <t>SPOKANE</t>
  </si>
  <si>
    <t>ORCHARD PRAIRIE</t>
  </si>
  <si>
    <t>GREAT NORTHERN</t>
  </si>
  <si>
    <t>NINE MILE FALLS</t>
  </si>
  <si>
    <t>MEDICAL LAKE</t>
  </si>
  <si>
    <t>MEAD</t>
  </si>
  <si>
    <t>CENTRAL VALLEY</t>
  </si>
  <si>
    <t>FREEMAN</t>
  </si>
  <si>
    <t>CHENEY</t>
  </si>
  <si>
    <t>LIBERTY</t>
  </si>
  <si>
    <t>DEER PARK</t>
  </si>
  <si>
    <t>RIVERSIDE</t>
  </si>
  <si>
    <t>ONION CREEK</t>
  </si>
  <si>
    <t>CHEWELAH</t>
  </si>
  <si>
    <t>WELLPINIT</t>
  </si>
  <si>
    <t>VALLEY</t>
  </si>
  <si>
    <t>COLVILLE</t>
  </si>
  <si>
    <t>LOON LAKE</t>
  </si>
  <si>
    <t>SUMMIT VALLEY</t>
  </si>
  <si>
    <t>MARY WALKER</t>
  </si>
  <si>
    <t>NORTHPORT</t>
  </si>
  <si>
    <t>KETTLE FALLS</t>
  </si>
  <si>
    <t>NORTH THURSTON</t>
  </si>
  <si>
    <t>TUMWATER</t>
  </si>
  <si>
    <t>OLYMPIA</t>
  </si>
  <si>
    <t>RAINIER</t>
  </si>
  <si>
    <t>GRIFFIN</t>
  </si>
  <si>
    <t>ROCHESTER</t>
  </si>
  <si>
    <t>TENINO</t>
  </si>
  <si>
    <t>WAHKIAKUM</t>
  </si>
  <si>
    <t>DIXIE</t>
  </si>
  <si>
    <t>WALLA WALLA</t>
  </si>
  <si>
    <t>COLLEGE PLACE</t>
  </si>
  <si>
    <t>TOUCHET</t>
  </si>
  <si>
    <t>WAITSBURG</t>
  </si>
  <si>
    <t>PRESCOTT</t>
  </si>
  <si>
    <t>BELLINGHAM</t>
  </si>
  <si>
    <t>FERNDALE</t>
  </si>
  <si>
    <t>BLAINE</t>
  </si>
  <si>
    <t>LYNDEN</t>
  </si>
  <si>
    <t>MERIDIAN</t>
  </si>
  <si>
    <t>NOOKSACK VALLEY</t>
  </si>
  <si>
    <t>MOUNT BAKER</t>
  </si>
  <si>
    <t>LAMONT</t>
  </si>
  <si>
    <t>TEKOA</t>
  </si>
  <si>
    <t>PULLMAN</t>
  </si>
  <si>
    <t>COLFAX</t>
  </si>
  <si>
    <t>PALOUSE</t>
  </si>
  <si>
    <t>GARFIELD</t>
  </si>
  <si>
    <t>STEPTOE</t>
  </si>
  <si>
    <t>COLTON</t>
  </si>
  <si>
    <t>ENDICOTT</t>
  </si>
  <si>
    <t>ROSALIA</t>
  </si>
  <si>
    <t>OAKESDALE</t>
  </si>
  <si>
    <t>UNION GAP</t>
  </si>
  <si>
    <t>NACHES VALLEY</t>
  </si>
  <si>
    <t>YAKIMA</t>
  </si>
  <si>
    <t>SELAH</t>
  </si>
  <si>
    <t>MABTON</t>
  </si>
  <si>
    <t>GRANDVIEW</t>
  </si>
  <si>
    <t>SUNNYSIDE</t>
  </si>
  <si>
    <t>TOPPENISH</t>
  </si>
  <si>
    <t>HIGHLAND</t>
  </si>
  <si>
    <t>GRANGER</t>
  </si>
  <si>
    <t>ZILLAH</t>
  </si>
  <si>
    <t>WAPATO</t>
  </si>
  <si>
    <t>MOUNT ADAMS</t>
  </si>
  <si>
    <t xml:space="preserve">Example:  (34 CFR Appendix A to Part 300 https://www.law.cornell.edu/cfr/text/34/appendix-A_to_part_300 </t>
  </si>
  <si>
    <t xml:space="preserve">   -2 From Federal funds</t>
  </si>
  <si>
    <t>Total (these are the funds the LEA actually spent, not funds received last year but carried over for the current schooy year)</t>
  </si>
  <si>
    <t>Enter CCDDD #:</t>
  </si>
  <si>
    <t>LEA:</t>
  </si>
  <si>
    <t>CoDist</t>
  </si>
  <si>
    <t>Lewis</t>
  </si>
  <si>
    <t>BAINBRIDGE</t>
  </si>
  <si>
    <t>BURLINGTON EDISON</t>
  </si>
  <si>
    <t>ESA 112</t>
  </si>
  <si>
    <t>COLUMBIA 206 (Stevens 101)</t>
  </si>
  <si>
    <t>COLUMBIA 400 (Walla Walla 123)</t>
  </si>
  <si>
    <t>COULEE/HARTLINE</t>
  </si>
  <si>
    <t>EAST VALLEY 361 (Spokane ESD 101)</t>
  </si>
  <si>
    <t>EAST VALLEY 90 (Yakima ESD 105)</t>
  </si>
  <si>
    <t>06701</t>
  </si>
  <si>
    <t>ESD 112</t>
  </si>
  <si>
    <t>EVERGREEN 114 (Clark ESD 112)</t>
  </si>
  <si>
    <t>EVERGREEN 205 (Stevens ESD 101)</t>
  </si>
  <si>
    <t>KIONA BENTON</t>
  </si>
  <si>
    <t>LACROSSE JOINT</t>
  </si>
  <si>
    <t>LAKE QUINAULT</t>
  </si>
  <si>
    <t>MARY M KNIGHT</t>
  </si>
  <si>
    <t>MC CLEARY</t>
  </si>
  <si>
    <t>MT VERNON</t>
  </si>
  <si>
    <t>NASELLE GRAYS RIVER</t>
  </si>
  <si>
    <t>ORCAS</t>
  </si>
  <si>
    <t xml:space="preserve">Quileute Tribal </t>
  </si>
  <si>
    <t>SCHOOL FOR THE BLIND</t>
  </si>
  <si>
    <t>SCHOOL FOR THE DEAF</t>
  </si>
  <si>
    <t>ST JOHN</t>
  </si>
  <si>
    <t>STANWOOD-CAMANO</t>
  </si>
  <si>
    <t>Suquamish Tribal - Chief Kitsap Academy</t>
  </si>
  <si>
    <t>WEST VALLEY 208 (Yakima)</t>
  </si>
  <si>
    <t>WEST VALLEY 363 (Spokane)</t>
  </si>
  <si>
    <t>YELM</t>
  </si>
  <si>
    <t>speced.fiscal@k12.wa.us</t>
  </si>
  <si>
    <t>Elementary Grades:</t>
  </si>
  <si>
    <t>Secondary Grades:</t>
  </si>
  <si>
    <t>STEP 3:  Secondary school enrollments</t>
  </si>
  <si>
    <t>(1) Amounts received:</t>
  </si>
  <si>
    <t>(a) Under Part B of the act;</t>
  </si>
  <si>
    <t>(b) Under Part A of Title I of the ESEA; and</t>
  </si>
  <si>
    <t>(c) Under Parts A and B of Title III of the ESEA; and</t>
  </si>
  <si>
    <t>(2) Any state or local funds expended for programs that would qualify for assistance under any of the parts described in subsection (1) of this section, but excluding any amounts for capital outlay or debt service.</t>
  </si>
  <si>
    <t>[Statutory Authority: RCW 28A.155.090(7) and 42 U.S.C. 1400 et. seq. WSR 07-14-078, § 392-172A-01075, filed 6/29/07, effective 7/30/07.]</t>
  </si>
  <si>
    <t>§ 300.202 Use of amounts.</t>
  </si>
  <si>
    <t>(a) General. Amounts provided to the LEA under Part B of the Act -</t>
  </si>
  <si>
    <r>
      <t>(1)</t>
    </r>
    <r>
      <rPr>
        <sz val="12"/>
        <color rgb="FF333333"/>
        <rFont val="Verdana"/>
        <family val="2"/>
      </rPr>
      <t> Must be expended in accordance with the applicable provisions of this part;</t>
    </r>
  </si>
  <si>
    <r>
      <t>(2)</t>
    </r>
    <r>
      <rPr>
        <sz val="12"/>
        <color rgb="FF333333"/>
        <rFont val="Verdana"/>
        <family val="2"/>
      </rPr>
      <t> Must be used only to pay the </t>
    </r>
    <r>
      <rPr>
        <sz val="12"/>
        <color rgb="FF0068AC"/>
        <rFont val="Verdana"/>
        <family val="2"/>
      </rPr>
      <t>excess costs</t>
    </r>
    <r>
      <rPr>
        <sz val="12"/>
        <color rgb="FF333333"/>
        <rFont val="Verdana"/>
        <family val="2"/>
      </rPr>
      <t> of providing special education and related services to children with disabilities, consistent with </t>
    </r>
    <r>
      <rPr>
        <sz val="12"/>
        <color rgb="FF0068AC"/>
        <rFont val="Verdana"/>
        <family val="2"/>
      </rPr>
      <t>paragraph (b)</t>
    </r>
    <r>
      <rPr>
        <sz val="12"/>
        <color rgb="FF333333"/>
        <rFont val="Verdana"/>
        <family val="2"/>
      </rPr>
      <t> of this section; and</t>
    </r>
  </si>
  <si>
    <t>(3) Must be used to supplement State, local, and other Federal funds and not to supplant those funds.</t>
  </si>
  <si>
    <r>
      <t>(b)</t>
    </r>
    <r>
      <rPr>
        <sz val="12"/>
        <color rgb="FF333333"/>
        <rFont val="Verdana"/>
        <family val="2"/>
      </rPr>
      <t> </t>
    </r>
    <r>
      <rPr>
        <b/>
        <i/>
        <sz val="12"/>
        <color rgb="FF333333"/>
        <rFont val="Verdana"/>
        <family val="2"/>
      </rPr>
      <t>Excess cost requirement</t>
    </r>
    <r>
      <rPr>
        <sz val="12"/>
        <color rgb="FF333333"/>
        <rFont val="Verdana"/>
        <family val="2"/>
      </rPr>
      <t> -</t>
    </r>
  </si>
  <si>
    <r>
      <t>(1)</t>
    </r>
    <r>
      <rPr>
        <sz val="12"/>
        <color rgb="FF333333"/>
        <rFont val="Verdana"/>
        <family val="2"/>
      </rPr>
      <t> </t>
    </r>
    <r>
      <rPr>
        <b/>
        <i/>
        <sz val="12"/>
        <color rgb="FF333333"/>
        <rFont val="Verdana"/>
        <family val="2"/>
      </rPr>
      <t>General.</t>
    </r>
  </si>
  <si>
    <r>
      <t>(i)</t>
    </r>
    <r>
      <rPr>
        <sz val="12"/>
        <color rgb="FF333333"/>
        <rFont val="Verdana"/>
        <family val="2"/>
      </rPr>
      <t> The excess cost requirement prevents an LEA from using funds provided under Part B of the </t>
    </r>
    <r>
      <rPr>
        <sz val="12"/>
        <color rgb="FF0068AC"/>
        <rFont val="Verdana"/>
        <family val="2"/>
      </rPr>
      <t>Act</t>
    </r>
    <r>
      <rPr>
        <sz val="12"/>
        <color rgb="FF333333"/>
        <rFont val="Verdana"/>
        <family val="2"/>
      </rPr>
      <t> to pay for all of the costs directly attributable to the education of a child with a disability, subject to </t>
    </r>
    <r>
      <rPr>
        <sz val="12"/>
        <color rgb="FF0068AC"/>
        <rFont val="Verdana"/>
        <family val="2"/>
      </rPr>
      <t>paragraph (b)(1)(ii)</t>
    </r>
    <r>
      <rPr>
        <sz val="12"/>
        <color rgb="FF333333"/>
        <rFont val="Verdana"/>
        <family val="2"/>
      </rPr>
      <t> of this section.</t>
    </r>
  </si>
  <si>
    <t>(ii) The excess cost requirement does not prevent an LEA from using Part B funds to pay for all of the costs directly attributable to the education of a child with a disability in any of the ages 3, 4, 5, 18, 19, 20, or 21, if no local or State funds are available for nondisabled children of these ages. However, the LEA must comply with the nonsupplanting and other requirements of this part in providing the education and services for these children.</t>
  </si>
  <si>
    <t>(i) An LEA meets the excess cost requirement if it has spent at least a minimum average amount for the education of its children with disabilities before funds under Part B of the Act are used.</t>
  </si>
  <si>
    <r>
      <t>(ii)</t>
    </r>
    <r>
      <rPr>
        <sz val="12"/>
        <color rgb="FF333333"/>
        <rFont val="Verdana"/>
        <family val="2"/>
      </rPr>
      <t> The amount described in </t>
    </r>
    <r>
      <rPr>
        <sz val="12"/>
        <color rgb="FF0068AC"/>
        <rFont val="Verdana"/>
        <family val="2"/>
      </rPr>
      <t>paragraph (b)(2)(i)</t>
    </r>
    <r>
      <rPr>
        <sz val="12"/>
        <color rgb="FF333333"/>
        <rFont val="Verdana"/>
        <family val="2"/>
      </rPr>
      <t> of this section is determined in accordance with the definition of </t>
    </r>
    <r>
      <rPr>
        <i/>
        <sz val="12"/>
        <color rgb="FF333333"/>
        <rFont val="Verdana"/>
        <family val="2"/>
      </rPr>
      <t>excess costs</t>
    </r>
    <r>
      <rPr>
        <sz val="12"/>
        <color rgb="FF333333"/>
        <rFont val="Verdana"/>
        <family val="2"/>
      </rPr>
      <t> in </t>
    </r>
    <r>
      <rPr>
        <sz val="12"/>
        <color rgb="FF0068AC"/>
        <rFont val="Verdana"/>
        <family val="2"/>
      </rPr>
      <t>§ 300.16</t>
    </r>
    <r>
      <rPr>
        <sz val="12"/>
        <color rgb="FF333333"/>
        <rFont val="Verdana"/>
        <family val="2"/>
      </rPr>
      <t>. That amount may not </t>
    </r>
    <r>
      <rPr>
        <sz val="12"/>
        <color rgb="FF0068AC"/>
        <rFont val="Verdana"/>
        <family val="2"/>
      </rPr>
      <t>include</t>
    </r>
    <r>
      <rPr>
        <sz val="12"/>
        <color rgb="FF333333"/>
        <rFont val="Verdana"/>
        <family val="2"/>
      </rPr>
      <t> capital outlay or debt service.</t>
    </r>
  </si>
  <si>
    <r>
      <t>(3)</t>
    </r>
    <r>
      <rPr>
        <sz val="12"/>
        <color rgb="FF333333"/>
        <rFont val="Verdana"/>
        <family val="2"/>
      </rPr>
      <t> If two or more LEAs jointly establish eligibility in accordance with </t>
    </r>
    <r>
      <rPr>
        <sz val="12"/>
        <color rgb="FF0068AC"/>
        <rFont val="Verdana"/>
        <family val="2"/>
      </rPr>
      <t>§ 300.223</t>
    </r>
    <r>
      <rPr>
        <sz val="12"/>
        <color rgb="FF333333"/>
        <rFont val="Verdana"/>
        <family val="2"/>
      </rPr>
      <t>, the minimum average amount is the average of the combined minimum average amounts determined in accordance with the definition of </t>
    </r>
    <r>
      <rPr>
        <sz val="12"/>
        <color rgb="FF0068AC"/>
        <rFont val="Verdana"/>
        <family val="2"/>
      </rPr>
      <t>excess costs</t>
    </r>
    <r>
      <rPr>
        <sz val="12"/>
        <color rgb="FF333333"/>
        <rFont val="Verdana"/>
        <family val="2"/>
      </rPr>
      <t> in </t>
    </r>
    <r>
      <rPr>
        <sz val="12"/>
        <color rgb="FF0068AC"/>
        <rFont val="Verdana"/>
        <family val="2"/>
      </rPr>
      <t>§ 300.16</t>
    </r>
    <r>
      <rPr>
        <sz val="12"/>
        <color rgb="FF333333"/>
        <rFont val="Verdana"/>
        <family val="2"/>
      </rPr>
      <t> in those agencies for elementary or </t>
    </r>
    <r>
      <rPr>
        <sz val="12"/>
        <color rgb="FF0068AC"/>
        <rFont val="Verdana"/>
        <family val="2"/>
      </rPr>
      <t>secondary school</t>
    </r>
    <r>
      <rPr>
        <sz val="12"/>
        <color rgb="FF333333"/>
        <rFont val="Verdana"/>
        <family val="2"/>
      </rPr>
      <t> students, as the case may be.</t>
    </r>
  </si>
  <si>
    <t>(Approved by the Office of Management and Budget under control number 1820-0600)</t>
  </si>
  <si>
    <t>(Authority: 20 U.S.C. 1413(a)(2)(A))</t>
  </si>
  <si>
    <r>
      <rPr>
        <b/>
        <u/>
        <sz val="12"/>
        <color theme="10"/>
        <rFont val="Verdana"/>
        <family val="2"/>
      </rPr>
      <t>WAC 392-172A-01075</t>
    </r>
    <r>
      <rPr>
        <u/>
        <sz val="12"/>
        <color theme="10"/>
        <rFont val="Verdana"/>
        <family val="2"/>
      </rPr>
      <t xml:space="preserve">  </t>
    </r>
    <r>
      <rPr>
        <sz val="12"/>
        <rFont val="Verdana"/>
        <family val="2"/>
      </rPr>
      <t>Excess costs.  Excess costs means those costs that are in excess of the average annual per-student expenditure in a school district during the preceding school year for an elementary school or secondary school student, as may be appropriate, and that must be computed after deducting:</t>
    </r>
  </si>
  <si>
    <t>Program 61:  Head Start, Federal</t>
  </si>
  <si>
    <t>Program 81:  Public Radio/Television</t>
  </si>
  <si>
    <t>Program 86:  Community Schools</t>
  </si>
  <si>
    <t>Program 88:  Child Care</t>
  </si>
  <si>
    <t>Program 89:  Other Community Services</t>
  </si>
  <si>
    <t>Program 24:  IDEA, Part B, Federal</t>
  </si>
  <si>
    <t>Program 51:  Title I Part A, Federal</t>
  </si>
  <si>
    <r>
      <t xml:space="preserve">Program 21:  State &amp; local </t>
    </r>
    <r>
      <rPr>
        <sz val="11"/>
        <rFont val="Calibri"/>
        <family val="2"/>
        <scheme val="minor"/>
      </rPr>
      <t>funds for students with disabilities</t>
    </r>
  </si>
  <si>
    <t>Program 64:  Limited English Proficiency, Federal</t>
  </si>
  <si>
    <t>Phone #</t>
  </si>
  <si>
    <t>Program 53:  ESEA Migrant, Federal</t>
  </si>
  <si>
    <t>Program 55:  Learning Assistance, State</t>
  </si>
  <si>
    <t>Program 65:  Transitional Bilingual, State</t>
  </si>
  <si>
    <t>SUBTRACTS THE FOLLOWING:</t>
  </si>
  <si>
    <t>Program 76: Targeted Assistance, Federal</t>
  </si>
  <si>
    <t>All State &amp; local funds</t>
  </si>
  <si>
    <t>All Federal funds</t>
  </si>
  <si>
    <t>Program 24: IDEA, Part B, Federal</t>
  </si>
  <si>
    <t>Program 51: Title I Part A, Federal</t>
  </si>
  <si>
    <t>Program 64: Limited English Proficiency, Federal</t>
  </si>
  <si>
    <t>Program 21: State &amp; local funds for students with disabilities</t>
  </si>
  <si>
    <t>Program 55: Learning Assistance, State</t>
  </si>
  <si>
    <t>Program 65: Transitional Bilingual, State</t>
  </si>
  <si>
    <t>Step 3 October Enrollment:</t>
  </si>
  <si>
    <t>Step 3 November Child Count:</t>
  </si>
  <si>
    <t>(Compliance Tab)</t>
  </si>
  <si>
    <t>Questions, email the OSPI Special Education Fiscal Division</t>
  </si>
  <si>
    <t>Program 25:  Infants and Toddlers, Federal</t>
  </si>
  <si>
    <t>Program 58:  Special &amp; Pliot Programs, State</t>
  </si>
  <si>
    <t>Program 58:  Special &amp; Pilot Programs, State</t>
  </si>
  <si>
    <t>Program 52:  Other Title Grants, Federal</t>
  </si>
  <si>
    <t>Program 68:  Indian Education, Federal</t>
  </si>
  <si>
    <t>Program 78:  Youth Training Programs, Federal</t>
  </si>
  <si>
    <r>
      <t xml:space="preserve">The following example shows how to compute the minimum average amount an LEA must spend for the education of each of its elementary school students with disabilities under section 602(3) of the Act before it may use funds under Part B of the Act.  </t>
    </r>
    <r>
      <rPr>
        <b/>
        <sz val="11"/>
        <color theme="1"/>
        <rFont val="Calibri"/>
        <family val="2"/>
        <scheme val="minor"/>
      </rPr>
      <t>(Repeat for secondary students)</t>
    </r>
  </si>
  <si>
    <t xml:space="preserve">   -2 Average number of students enrolled (previous October Enrollment)</t>
  </si>
  <si>
    <t xml:space="preserve">   -3 Average annual per student expenditure (APPE) (cell B24/B25)</t>
  </si>
  <si>
    <t xml:space="preserve">   -3 Total minimum amount of funds the LEA must spend for the education of students with disabilities enrolled in the LEA's elementary schools before using Part B funds (cell B29*B30)</t>
  </si>
  <si>
    <t>18901</t>
  </si>
  <si>
    <t>27902</t>
  </si>
  <si>
    <t>17911</t>
  </si>
  <si>
    <t>17916</t>
  </si>
  <si>
    <t>32903</t>
  </si>
  <si>
    <t>04901</t>
  </si>
  <si>
    <t>PINNACLES PREP</t>
  </si>
  <si>
    <t>PRIDE PREP</t>
  </si>
  <si>
    <t>38901</t>
  </si>
  <si>
    <t>PULLMAN COMMUNITY</t>
  </si>
  <si>
    <t>RAINIER PREP</t>
  </si>
  <si>
    <t>SPOKANE INTL ACADEMY</t>
  </si>
  <si>
    <t>SUMMIT ATLAS</t>
  </si>
  <si>
    <t>SUMMIT OLYMPUS</t>
  </si>
  <si>
    <t>SUMMIT SIERRA</t>
  </si>
  <si>
    <t>37902</t>
  </si>
  <si>
    <t>WHATCOM INTERNGENERATIONAL HS</t>
  </si>
  <si>
    <t>17917</t>
  </si>
  <si>
    <t>WHY NOT YOU ACADEMY</t>
  </si>
  <si>
    <t>CCDDD#:</t>
  </si>
  <si>
    <t>Program 29:  Special Education, Other, Federal</t>
  </si>
  <si>
    <t>Program 26:  Special Education Institutions, State</t>
  </si>
  <si>
    <t>Program 26:  Special Education, Institutions, State</t>
  </si>
  <si>
    <t>Elementay Grades:</t>
  </si>
  <si>
    <r>
      <t xml:space="preserve">Sign up for Special Education Updates.  See </t>
    </r>
    <r>
      <rPr>
        <b/>
        <u/>
        <sz val="18"/>
        <color rgb="FF7030A0"/>
        <rFont val="Calibri"/>
        <family val="2"/>
        <scheme val="minor"/>
      </rPr>
      <t>here</t>
    </r>
    <r>
      <rPr>
        <b/>
        <sz val="18"/>
        <color rgb="FF7030A0"/>
        <rFont val="Calibri"/>
        <family val="2"/>
        <scheme val="minor"/>
      </rPr>
      <t xml:space="preserve"> to register.</t>
    </r>
  </si>
  <si>
    <t>“I certify that the Excess Cost worksheet is the document submitted for approval by the LEA. I have reviewed this document and certify that it is correct and accurate. I agree to all terms and conditions of the document. I understand that my typed signature is considered original on the Excess Cost worksheet document and an approval for processing.”</t>
  </si>
  <si>
    <t>Program 29:  Special Education, Other Federal</t>
  </si>
  <si>
    <t>Program 21:  State &amp; local funds for students with disabilities</t>
  </si>
  <si>
    <t>F-196</t>
  </si>
  <si>
    <t>Column B + Column E</t>
  </si>
  <si>
    <t xml:space="preserve">Capital outlay </t>
  </si>
  <si>
    <t>sped %</t>
  </si>
  <si>
    <t>Auto-populates</t>
  </si>
  <si>
    <t>General Expenditures Allocated to Special Ed</t>
  </si>
  <si>
    <t>Program Expenditures Allocated to Special Ed</t>
  </si>
  <si>
    <t>Elementary Program Expenditures Allocated to Special Ed</t>
  </si>
  <si>
    <t>All State &amp; local expenditures</t>
  </si>
  <si>
    <t>All Federal expenditures</t>
  </si>
  <si>
    <t>SUBTRACTS THE FOLLOWING EXPENDITURES:</t>
  </si>
  <si>
    <t>STEP 3:  Elementary school enrollments - BACK OUT ENROLLMENTS OF AGES 3-5 NOT ENROLLED IN KG</t>
  </si>
  <si>
    <t>17919</t>
  </si>
  <si>
    <t>IMPACT BLACK RIVER ELEMENTARY</t>
  </si>
  <si>
    <t>06901</t>
  </si>
  <si>
    <t>ROOTED SCHOOL WA</t>
  </si>
  <si>
    <t>Charter</t>
  </si>
  <si>
    <t>C-OOP, Charter, ESA 112?</t>
  </si>
  <si>
    <t>LUMENS HIGH SCHOOL</t>
  </si>
  <si>
    <t>CATALYST PUBLIC SCHOOLS</t>
  </si>
  <si>
    <t>IMPACT COMENCEMENT BAY</t>
  </si>
  <si>
    <t>IMPACT PUBLIC CHARTER</t>
  </si>
  <si>
    <t>IMPACT SALISH SEA ELEMENTARY</t>
  </si>
  <si>
    <t>RAINIER VALLEY LEADERSHIP</t>
  </si>
  <si>
    <t>2023-24 Opened</t>
  </si>
  <si>
    <t>STEP 1:  2022-23 Elementary expenditures from ALL sources - BACK OUT EXPENDITURES FOR AGES 3-5 NOT ENROLLED IN KG</t>
  </si>
  <si>
    <t>STEP 1:  2022-23 Secondary expenditures from ALL sources</t>
  </si>
  <si>
    <t>2022-23 adjusted elementary expenditures</t>
  </si>
  <si>
    <t>2022-23 adjusted secondary expenditures</t>
  </si>
  <si>
    <t>STEP 2:  2022-23 Elementary school expenditures - BACK OUT EXPENDITURES FOR AGES 3-5 NOT ENROLLED IN KG</t>
  </si>
  <si>
    <t>STEP 2:  2022-23 Secondary school expenditures</t>
  </si>
  <si>
    <t>2022-23 Total Elementary expenditures</t>
  </si>
  <si>
    <t xml:space="preserve">2022-23 Total Secondary expenditures </t>
  </si>
  <si>
    <t>STEP 4:  2022-23 Elementary Calculation Results</t>
  </si>
  <si>
    <t>STEP 4:  2022-23 Secondary Calculation Results</t>
  </si>
  <si>
    <t>Average annual expenditure per elementary student during the 2022-23 school year</t>
  </si>
  <si>
    <t>Average annual expenditure per secondary student during the 2022-23 school year</t>
  </si>
  <si>
    <t>Minimum amount the LEA must spend in the 2022-23 school year for the education of elementary students with disabilities before using IDEA Part B funds, Section 611</t>
  </si>
  <si>
    <t>Minimum amount the LEA must spend in the 2022-23  school year for the education of secondary students with disabilities before using IDEA Part B funds, Section 611</t>
  </si>
  <si>
    <t>Email completed 2022-23 Excess Cost Worksheet (2022-23 Base AND 2022-23 Compliance tabs) to:</t>
  </si>
  <si>
    <r>
      <rPr>
        <b/>
        <sz val="11"/>
        <color theme="1"/>
        <rFont val="Calibri"/>
        <family val="2"/>
        <scheme val="minor"/>
      </rPr>
      <t>OCTOBER 2022 ENROLLMENT:</t>
    </r>
    <r>
      <rPr>
        <sz val="11"/>
        <color theme="1"/>
        <rFont val="Calibri"/>
        <family val="2"/>
        <scheme val="minor"/>
      </rPr>
      <t xml:space="preserve">  Number of elementary students enrolled, including students with disabilities. (Report 1251 H plus Running Start Only plus Open Doors)</t>
    </r>
  </si>
  <si>
    <t>NOVEMBER 2022 CHILD COUNT:  Number of elementary students with disabilities enrolled in the 2022-23 year. (Special Education November Child Count)</t>
  </si>
  <si>
    <t>STEP 1:  2022-23 Elementary expenditures from ALL sources</t>
  </si>
  <si>
    <t xml:space="preserve">2022-23 adjusted elementary expenditures </t>
  </si>
  <si>
    <t>STEP 2: 2022-23 Elementary Program Expenditures</t>
  </si>
  <si>
    <t>STEP 2:  2022-23 Secondary Program Expenditures</t>
  </si>
  <si>
    <t>STEP 3:  2022-23 Elementary General Expenditures</t>
  </si>
  <si>
    <t>STEP 3:  2022-23 Secondary General Expenditures</t>
  </si>
  <si>
    <t>Amount the LEA spent in the 2022-23 school year  for the education of elementary students with disabilities before using IDEA Part B funds, Section 611.</t>
  </si>
  <si>
    <t>Amount the LEA  spent in the 2022-23 school year for the education of secondary students with disabilities before using IDEA Part B funds, Section 611.</t>
  </si>
  <si>
    <t>2022-23 Met Excess Cost for elementary students</t>
  </si>
  <si>
    <t>2022-23 Met Excess Cost for secondary students</t>
  </si>
  <si>
    <r>
      <rPr>
        <b/>
        <sz val="11"/>
        <color theme="1"/>
        <rFont val="Calibri"/>
        <family val="2"/>
        <scheme val="minor"/>
      </rPr>
      <t>OCTOBER 2022 ENROLLMENT:</t>
    </r>
    <r>
      <rPr>
        <sz val="11"/>
        <color theme="1"/>
        <rFont val="Calibri"/>
        <family val="2"/>
        <scheme val="minor"/>
      </rPr>
      <t xml:space="preserve">  Number of secondary students enrolled, including students with disabilities.  (Report 1251 H plus Running Start Only plus Open Doors)</t>
    </r>
  </si>
  <si>
    <t>NOVEMBER 2022 CHILD COUNT:  Number of secondary students with disabilities enrolled in the 2022-23 year.  (Special Education November Child Count)</t>
  </si>
  <si>
    <t>22-23 Report Card</t>
  </si>
  <si>
    <t>Program 23:  ARP IDEA, Part B, Federal</t>
  </si>
  <si>
    <t>Program 23: ARP IDEA, Part B, Federal</t>
  </si>
  <si>
    <t>Once all steps are completed, see Line 46 on the Compliance Tab, it will indicate whether the district met or did not meet the Excess Cost requirement.</t>
  </si>
  <si>
    <r>
      <t xml:space="preserve">Email completed, signed, dated 2022-23 Excess Cost Worksheets (2022-23 Base </t>
    </r>
    <r>
      <rPr>
        <b/>
        <sz val="12"/>
        <color rgb="FFFF0000"/>
        <rFont val="Calibri"/>
        <family val="2"/>
        <scheme val="minor"/>
      </rPr>
      <t>AND</t>
    </r>
    <r>
      <rPr>
        <b/>
        <sz val="12"/>
        <color theme="1"/>
        <rFont val="Calibri"/>
        <family val="2"/>
        <scheme val="minor"/>
      </rPr>
      <t xml:space="preserve"> 2022-23 Compliance tabs) to:</t>
    </r>
  </si>
  <si>
    <r>
      <t xml:space="preserve">Enter the number of elementary students enrolled in the school year, including students with disabilities using October 2022 Enrollment K-12. </t>
    </r>
    <r>
      <rPr>
        <b/>
        <sz val="12"/>
        <color theme="1"/>
        <rFont val="Calibri"/>
        <family val="2"/>
      </rPr>
      <t>(Use Report 1251H plus Running Start only and Open Doors)</t>
    </r>
  </si>
  <si>
    <r>
      <t xml:space="preserve">Enter the number of elementary students with disabilities enrolled in the school year using </t>
    </r>
    <r>
      <rPr>
        <b/>
        <sz val="12"/>
        <color theme="1"/>
        <rFont val="Calibri"/>
        <family val="2"/>
      </rPr>
      <t xml:space="preserve">Special Education November 2022 Child Count K-12 Report </t>
    </r>
    <r>
      <rPr>
        <sz val="12"/>
        <color theme="1"/>
        <rFont val="Calibri"/>
        <family val="2"/>
      </rPr>
      <t>found in EDS.</t>
    </r>
  </si>
  <si>
    <r>
      <t xml:space="preserve">To complete the Base tab for elementary and secondary levels, the district enters data into the green cells only.  All other cells with auto calculate.  </t>
    </r>
    <r>
      <rPr>
        <b/>
        <sz val="12"/>
        <color theme="1"/>
        <rFont val="Calibri"/>
        <family val="2"/>
      </rPr>
      <t>(Elementary and secondary levels are determined by the school district. DO NOT INCLUDE PRE-KG)</t>
    </r>
  </si>
  <si>
    <t>Subtract from the total expenditures those amounts spent for the specific, identified programs in Step 2. (This will auto-calculate)</t>
  </si>
  <si>
    <t>Step 3 October 2022 Enrollment:</t>
  </si>
  <si>
    <t>Step 3 November 2022 Child Count:</t>
  </si>
  <si>
    <t>Multiply the number of elementary school students with disabilities, using the school year Special Education November Child Count K-12 Report times the average annual expenditure per elementary student during the school year.  (This will auto-calculate.)</t>
  </si>
  <si>
    <t>The Compliance tab for elementary and secondary levels will auto-calculate using the data from the Base tab.</t>
  </si>
  <si>
    <t>Steps 1-4 for secondary students will auto-calculate using the data from the Base tab.</t>
  </si>
  <si>
    <r>
      <t xml:space="preserve">Determine total amount of district's expenditures from all sources (local, state, and federal, including IDEA Part B </t>
    </r>
    <r>
      <rPr>
        <b/>
        <sz val="12"/>
        <color theme="1"/>
        <rFont val="Calibri"/>
        <family val="2"/>
      </rPr>
      <t xml:space="preserve">AND ARP IDEA Part B funds. </t>
    </r>
    <r>
      <rPr>
        <sz val="12"/>
        <color theme="1"/>
        <rFont val="Calibri"/>
        <family val="2"/>
      </rPr>
      <t xml:space="preserve"> </t>
    </r>
    <r>
      <rPr>
        <b/>
        <sz val="12"/>
        <color theme="1"/>
        <rFont val="Calibri"/>
        <family val="2"/>
      </rPr>
      <t>DO NOT INCLUDE PRE-KG EXPENDITURES</t>
    </r>
    <r>
      <rPr>
        <sz val="12"/>
        <color theme="1"/>
        <rFont val="Calibri"/>
        <family val="2"/>
      </rPr>
      <t>.)  Capital outlay and debt services are excluded.  Subtract Programs 25, 58, 61, 81, 86, 88, and 89.</t>
    </r>
  </si>
  <si>
    <t>Excess Cost Worksheet is due February 29, 2024 -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</si>
</sst>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 numFmtId="167" formatCode="[&lt;=9999999]###\-####;\(###\)\ ###\-####"/>
    <numFmt numFmtId="168" formatCode="_(* #,##0_);_(* \(#,##0\);_(* &quot;-&quot;??_);_(@_)"/>
  </numFmts>
  <fonts count="40"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name val="Calibri"/>
      <family val="2"/>
      <scheme val="minor"/>
    </font>
    <font>
      <sz val="12"/>
      <color theme="1"/>
      <name val="Calibri"/>
      <family val="2"/>
      <scheme val="minor"/>
    </font>
    <font>
      <b/>
      <sz val="14"/>
      <name val="Calibri"/>
      <family val="2"/>
    </font>
    <font>
      <sz val="12"/>
      <color theme="1"/>
      <name val="Calibri"/>
      <family val="2"/>
    </font>
    <font>
      <b/>
      <sz val="12"/>
      <name val="Calibri"/>
      <family val="2"/>
      <scheme val="minor"/>
    </font>
    <font>
      <sz val="11"/>
      <name val="Calibri"/>
      <family val="2"/>
      <scheme val="minor"/>
    </font>
    <font>
      <u/>
      <sz val="11"/>
      <color theme="10"/>
      <name val="Calibri"/>
      <family val="2"/>
      <scheme val="minor"/>
    </font>
    <font>
      <b/>
      <sz val="11"/>
      <name val="Calibri"/>
      <family val="2"/>
      <scheme val="minor"/>
    </font>
    <font>
      <b/>
      <sz val="12"/>
      <color theme="1"/>
      <name val="Calibri"/>
      <family val="2"/>
    </font>
    <font>
      <b/>
      <u/>
      <sz val="11"/>
      <color theme="10"/>
      <name val="Calibri"/>
      <family val="2"/>
      <scheme val="minor"/>
    </font>
    <font>
      <b/>
      <sz val="13.2"/>
      <color rgb="FF333333"/>
      <name val="Verdana"/>
      <family val="2"/>
    </font>
    <font>
      <sz val="12"/>
      <color rgb="FF333333"/>
      <name val="Verdana"/>
      <family val="2"/>
    </font>
    <font>
      <b/>
      <sz val="12"/>
      <color rgb="FF333333"/>
      <name val="Verdana"/>
      <family val="2"/>
    </font>
    <font>
      <b/>
      <i/>
      <sz val="12"/>
      <color rgb="FF333333"/>
      <name val="Verdana"/>
      <family val="2"/>
    </font>
    <font>
      <sz val="12"/>
      <color rgb="FF0068AC"/>
      <name val="Verdana"/>
      <family val="2"/>
    </font>
    <font>
      <i/>
      <sz val="12"/>
      <color rgb="FF333333"/>
      <name val="Verdana"/>
      <family val="2"/>
    </font>
    <font>
      <u/>
      <sz val="12"/>
      <color theme="10"/>
      <name val="Verdana"/>
      <family val="2"/>
    </font>
    <font>
      <b/>
      <u/>
      <sz val="12"/>
      <color theme="10"/>
      <name val="Verdana"/>
      <family val="2"/>
    </font>
    <font>
      <sz val="12"/>
      <name val="Verdana"/>
      <family val="2"/>
    </font>
    <font>
      <sz val="12"/>
      <color theme="1"/>
      <name val="Verdana"/>
      <family val="2"/>
    </font>
    <font>
      <sz val="10"/>
      <color rgb="FFFF0000"/>
      <name val="Segoe UI"/>
      <family val="2"/>
    </font>
    <font>
      <sz val="11"/>
      <color theme="8" tint="-0.499984740745262"/>
      <name val="Calibri"/>
      <family val="2"/>
      <scheme val="minor"/>
    </font>
    <font>
      <sz val="10"/>
      <name val="Arial"/>
      <family val="2"/>
    </font>
    <font>
      <b/>
      <sz val="18"/>
      <color rgb="FF7030A0"/>
      <name val="Calibri"/>
      <family val="2"/>
      <scheme val="minor"/>
    </font>
    <font>
      <b/>
      <u/>
      <sz val="18"/>
      <color rgb="FF7030A0"/>
      <name val="Calibri"/>
      <family val="2"/>
      <scheme val="minor"/>
    </font>
    <font>
      <b/>
      <u/>
      <sz val="12"/>
      <color theme="8" tint="-0.499984740745262"/>
      <name val="Calibri"/>
      <family val="2"/>
      <scheme val="minor"/>
    </font>
    <font>
      <sz val="12"/>
      <color theme="8" tint="-0.499984740745262"/>
      <name val="Calibri"/>
      <family val="2"/>
      <scheme val="minor"/>
    </font>
    <font>
      <b/>
      <sz val="14"/>
      <color theme="1"/>
      <name val="Calibri"/>
      <family val="2"/>
      <scheme val="minor"/>
    </font>
    <font>
      <b/>
      <u/>
      <sz val="14"/>
      <color theme="8" tint="-0.499984740745262"/>
      <name val="Calibri"/>
      <family val="2"/>
      <scheme val="minor"/>
    </font>
    <font>
      <sz val="14"/>
      <color theme="8" tint="-0.499984740745262"/>
      <name val="Calibri"/>
      <family val="2"/>
      <scheme val="minor"/>
    </font>
    <font>
      <sz val="14"/>
      <color theme="1"/>
      <name val="Calibri"/>
      <family val="2"/>
      <scheme val="minor"/>
    </font>
    <font>
      <b/>
      <sz val="12"/>
      <color rgb="FFFF0000"/>
      <name val="Calibri"/>
      <family val="2"/>
      <scheme val="minor"/>
    </font>
    <font>
      <b/>
      <sz val="10"/>
      <color theme="1"/>
      <name val="Calibri"/>
      <family val="2"/>
      <scheme val="minor"/>
    </font>
    <font>
      <sz val="11"/>
      <color rgb="FF00B050"/>
      <name val="Calibri"/>
      <family val="2"/>
      <scheme val="minor"/>
    </font>
    <font>
      <u/>
      <sz val="11"/>
      <color theme="9" tint="0.59999389629810485"/>
      <name val="Calibri"/>
      <family val="2"/>
      <scheme val="minor"/>
    </font>
    <font>
      <sz val="11"/>
      <color theme="9" tint="0.59999389629810485"/>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s>
  <borders count="20">
    <border>
      <left/>
      <right/>
      <top/>
      <bottom/>
      <diagonal/>
    </border>
    <border>
      <left style="medium">
        <color auto="1"/>
      </left>
      <right/>
      <top/>
      <bottom/>
      <diagonal/>
    </border>
    <border>
      <left/>
      <right style="medium">
        <color auto="1"/>
      </right>
      <top/>
      <bottom/>
      <diagonal/>
    </border>
    <border>
      <left/>
      <right style="medium">
        <color auto="1"/>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right/>
      <top style="thin">
        <color indexed="64"/>
      </top>
      <bottom/>
      <diagonal/>
    </border>
    <border>
      <left/>
      <right style="medium">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double">
        <color indexed="64"/>
      </bottom>
      <diagonal/>
    </border>
    <border>
      <left style="medium">
        <color auto="1"/>
      </left>
      <right style="medium">
        <color auto="1"/>
      </right>
      <top/>
      <bottom style="medium">
        <color auto="1"/>
      </bottom>
      <diagonal/>
    </border>
    <border>
      <left/>
      <right style="medium">
        <color auto="1"/>
      </right>
      <top style="thin">
        <color indexed="64"/>
      </top>
      <bottom style="medium">
        <color auto="1"/>
      </bottom>
      <diagonal/>
    </border>
    <border>
      <left/>
      <right style="medium">
        <color indexed="64"/>
      </right>
      <top style="double">
        <color indexed="64"/>
      </top>
      <bottom style="thin">
        <color indexed="64"/>
      </bottom>
      <diagonal/>
    </border>
    <border>
      <left style="medium">
        <color auto="1"/>
      </left>
      <right style="medium">
        <color auto="1"/>
      </right>
      <top/>
      <bottom/>
      <diagonal/>
    </border>
    <border>
      <left/>
      <right style="medium">
        <color auto="1"/>
      </right>
      <top style="medium">
        <color auto="1"/>
      </top>
      <bottom style="thin">
        <color indexed="64"/>
      </bottom>
      <diagonal/>
    </border>
    <border>
      <left/>
      <right style="medium">
        <color auto="1"/>
      </right>
      <top/>
      <bottom style="double">
        <color indexed="64"/>
      </bottom>
      <diagonal/>
    </border>
  </borders>
  <cellStyleXfs count="5">
    <xf numFmtId="0" fontId="0" fillId="0" borderId="0"/>
    <xf numFmtId="44" fontId="4" fillId="0" borderId="0" applyFont="0" applyFill="0" applyBorder="0" applyAlignment="0" applyProtection="0"/>
    <xf numFmtId="0" fontId="10"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197">
    <xf numFmtId="0" fontId="0" fillId="0" borderId="0" xfId="0"/>
    <xf numFmtId="0" fontId="0" fillId="0" borderId="0" xfId="0" applyAlignment="1">
      <alignment wrapText="1"/>
    </xf>
    <xf numFmtId="0" fontId="1" fillId="0" borderId="0" xfId="0" applyFont="1"/>
    <xf numFmtId="0" fontId="0" fillId="0" borderId="0" xfId="0" applyAlignment="1">
      <alignment horizontal="left"/>
    </xf>
    <xf numFmtId="164" fontId="0" fillId="0" borderId="0" xfId="1" applyNumberFormat="1" applyFont="1"/>
    <xf numFmtId="164" fontId="0" fillId="0" borderId="7" xfId="1" applyNumberFormat="1" applyFont="1" applyBorder="1"/>
    <xf numFmtId="0" fontId="0" fillId="0" borderId="0" xfId="0" applyAlignment="1">
      <alignment horizontal="left" wrapText="1"/>
    </xf>
    <xf numFmtId="0" fontId="6" fillId="0" borderId="0" xfId="0" applyFont="1" applyAlignment="1">
      <alignment vertical="center"/>
    </xf>
    <xf numFmtId="0" fontId="2" fillId="0" borderId="0" xfId="0" applyFont="1"/>
    <xf numFmtId="0" fontId="1" fillId="0" borderId="0" xfId="0" applyFont="1" applyAlignment="1">
      <alignment wrapText="1"/>
    </xf>
    <xf numFmtId="0" fontId="2" fillId="0" borderId="0" xfId="0" applyFont="1" applyAlignment="1" applyProtection="1">
      <alignment horizontal="right" wrapText="1"/>
      <protection locked="0"/>
    </xf>
    <xf numFmtId="0" fontId="0" fillId="0" borderId="0" xfId="0" applyProtection="1">
      <protection locked="0"/>
    </xf>
    <xf numFmtId="0" fontId="0" fillId="0" borderId="1" xfId="0" applyBorder="1" applyAlignment="1" applyProtection="1">
      <alignment wrapText="1"/>
      <protection locked="0"/>
    </xf>
    <xf numFmtId="42" fontId="0" fillId="0" borderId="0" xfId="0" applyNumberFormat="1" applyProtection="1">
      <protection locked="0"/>
    </xf>
    <xf numFmtId="0" fontId="0" fillId="0" borderId="0" xfId="0" applyAlignment="1" applyProtection="1">
      <alignment wrapText="1"/>
      <protection locked="0"/>
    </xf>
    <xf numFmtId="0" fontId="3" fillId="0" borderId="0" xfId="0" applyFont="1" applyProtection="1">
      <protection locked="0"/>
    </xf>
    <xf numFmtId="0" fontId="7" fillId="0" borderId="0" xfId="0" applyFont="1" applyAlignment="1">
      <alignment horizontal="left" vertical="center" wrapText="1"/>
    </xf>
    <xf numFmtId="0" fontId="9" fillId="0" borderId="1" xfId="0" applyFont="1" applyBorder="1" applyAlignment="1" applyProtection="1">
      <alignment wrapText="1"/>
      <protection locked="0"/>
    </xf>
    <xf numFmtId="0" fontId="11" fillId="0" borderId="1" xfId="0" applyFont="1" applyBorder="1" applyAlignment="1" applyProtection="1">
      <alignment horizontal="right" wrapText="1"/>
      <protection locked="0"/>
    </xf>
    <xf numFmtId="0" fontId="12" fillId="0" borderId="0" xfId="0" applyFont="1" applyAlignment="1">
      <alignment horizontal="left" vertical="center" wrapText="1"/>
    </xf>
    <xf numFmtId="0" fontId="1" fillId="2" borderId="0" xfId="0" applyFont="1" applyFill="1"/>
    <xf numFmtId="0" fontId="13" fillId="0" borderId="0" xfId="2" applyFont="1"/>
    <xf numFmtId="49" fontId="2" fillId="0" borderId="0" xfId="0" applyNumberFormat="1" applyFont="1" applyAlignment="1" applyProtection="1">
      <alignment horizontal="right" wrapText="1"/>
      <protection locked="0"/>
    </xf>
    <xf numFmtId="49" fontId="0" fillId="0" borderId="0" xfId="0" applyNumberFormat="1" applyProtection="1">
      <protection locked="0"/>
    </xf>
    <xf numFmtId="49" fontId="5" fillId="0" borderId="0" xfId="0" applyNumberFormat="1" applyFont="1" applyProtection="1">
      <protection locked="0"/>
    </xf>
    <xf numFmtId="49" fontId="1" fillId="0" borderId="0" xfId="0" applyNumberFormat="1" applyFont="1" applyAlignment="1" applyProtection="1">
      <alignment horizontal="right"/>
      <protection locked="0"/>
    </xf>
    <xf numFmtId="49" fontId="9" fillId="0" borderId="1" xfId="0" applyNumberFormat="1" applyFont="1" applyBorder="1" applyAlignment="1" applyProtection="1">
      <alignment wrapText="1"/>
      <protection locked="0"/>
    </xf>
    <xf numFmtId="49" fontId="11" fillId="0" borderId="1" xfId="0" applyNumberFormat="1" applyFont="1" applyBorder="1" applyAlignment="1" applyProtection="1">
      <alignment horizontal="right"/>
      <protection locked="0"/>
    </xf>
    <xf numFmtId="49" fontId="0" fillId="0" borderId="1" xfId="0" applyNumberFormat="1" applyBorder="1" applyAlignment="1" applyProtection="1">
      <alignment wrapText="1"/>
      <protection locked="0"/>
    </xf>
    <xf numFmtId="49" fontId="0" fillId="0" borderId="0" xfId="1" applyNumberFormat="1" applyFont="1" applyProtection="1"/>
    <xf numFmtId="49" fontId="0" fillId="0" borderId="0" xfId="0" applyNumberFormat="1"/>
    <xf numFmtId="49" fontId="0" fillId="0" borderId="1" xfId="0" applyNumberFormat="1" applyBorder="1" applyAlignment="1" applyProtection="1">
      <alignment horizontal="left" wrapText="1"/>
      <protection locked="0"/>
    </xf>
    <xf numFmtId="49" fontId="0" fillId="0" borderId="0" xfId="0" applyNumberFormat="1" applyAlignment="1" applyProtection="1">
      <alignment wrapText="1"/>
      <protection locked="0"/>
    </xf>
    <xf numFmtId="0" fontId="0" fillId="2" borderId="0" xfId="0" applyFill="1"/>
    <xf numFmtId="0" fontId="0" fillId="0" borderId="0" xfId="0" applyAlignment="1">
      <alignment vertical="center" wrapText="1"/>
    </xf>
    <xf numFmtId="0" fontId="14"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left" vertical="center" wrapText="1" indent="1"/>
    </xf>
    <xf numFmtId="0" fontId="16" fillId="0" borderId="0" xfId="0" applyFont="1" applyAlignment="1">
      <alignment horizontal="left" vertical="center" wrapText="1" indent="2"/>
    </xf>
    <xf numFmtId="0" fontId="15" fillId="0" borderId="0" xfId="0" applyFont="1" applyAlignment="1">
      <alignment vertical="center" wrapText="1"/>
    </xf>
    <xf numFmtId="0" fontId="20" fillId="0" borderId="0" xfId="2" applyFont="1" applyAlignment="1">
      <alignment vertical="center" wrapText="1"/>
    </xf>
    <xf numFmtId="0" fontId="23" fillId="0" borderId="0" xfId="0" applyFont="1"/>
    <xf numFmtId="0" fontId="23" fillId="0" borderId="0" xfId="0" applyFont="1" applyAlignment="1">
      <alignment vertical="center" wrapText="1"/>
    </xf>
    <xf numFmtId="49" fontId="9" fillId="0" borderId="1" xfId="0" applyNumberFormat="1" applyFont="1" applyBorder="1" applyAlignment="1" applyProtection="1">
      <alignment horizontal="left"/>
      <protection locked="0"/>
    </xf>
    <xf numFmtId="49" fontId="0" fillId="0" borderId="0" xfId="0" applyNumberFormat="1" applyAlignment="1" applyProtection="1">
      <alignment horizontal="left"/>
      <protection locked="0"/>
    </xf>
    <xf numFmtId="0" fontId="24" fillId="0" borderId="0" xfId="0" applyFont="1" applyAlignment="1">
      <alignment vertical="center" wrapText="1"/>
    </xf>
    <xf numFmtId="49" fontId="1" fillId="0" borderId="0" xfId="0" applyNumberFormat="1" applyFont="1" applyAlignment="1" applyProtection="1">
      <alignment horizontal="center"/>
      <protection locked="0"/>
    </xf>
    <xf numFmtId="14" fontId="8" fillId="4" borderId="0" xfId="0" applyNumberFormat="1" applyFont="1" applyFill="1" applyAlignment="1">
      <alignment horizontal="left" wrapText="1"/>
    </xf>
    <xf numFmtId="0" fontId="9" fillId="0" borderId="1" xfId="0" applyFont="1" applyBorder="1" applyAlignment="1" applyProtection="1">
      <alignment horizontal="left" wrapText="1"/>
      <protection locked="0"/>
    </xf>
    <xf numFmtId="0" fontId="1" fillId="0" borderId="1" xfId="0" applyFont="1" applyBorder="1" applyAlignment="1" applyProtection="1">
      <alignment horizontal="right" wrapText="1"/>
      <protection locked="0"/>
    </xf>
    <xf numFmtId="0" fontId="2" fillId="0" borderId="0" xfId="0" applyFont="1" applyAlignment="1" applyProtection="1">
      <alignment horizontal="right"/>
      <protection locked="0"/>
    </xf>
    <xf numFmtId="166" fontId="0" fillId="5" borderId="2" xfId="0" applyNumberFormat="1" applyFill="1" applyBorder="1"/>
    <xf numFmtId="166" fontId="9" fillId="5" borderId="2" xfId="0" applyNumberFormat="1" applyFont="1" applyFill="1" applyBorder="1"/>
    <xf numFmtId="0" fontId="2" fillId="5" borderId="0" xfId="0" applyFont="1" applyFill="1" applyAlignment="1" applyProtection="1">
      <alignment horizontal="right" wrapText="1"/>
      <protection locked="0"/>
    </xf>
    <xf numFmtId="49" fontId="2" fillId="5" borderId="10" xfId="0" applyNumberFormat="1" applyFont="1" applyFill="1" applyBorder="1" applyAlignment="1" applyProtection="1">
      <alignment horizontal="left"/>
      <protection locked="0"/>
    </xf>
    <xf numFmtId="49" fontId="5" fillId="5" borderId="11" xfId="0" applyNumberFormat="1" applyFont="1" applyFill="1" applyBorder="1" applyProtection="1">
      <protection locked="0"/>
    </xf>
    <xf numFmtId="49" fontId="2" fillId="5" borderId="11" xfId="0" applyNumberFormat="1" applyFont="1" applyFill="1" applyBorder="1" applyAlignment="1" applyProtection="1">
      <alignment horizontal="left"/>
      <protection locked="0"/>
    </xf>
    <xf numFmtId="49" fontId="11" fillId="0" borderId="1" xfId="0" applyNumberFormat="1" applyFont="1" applyBorder="1" applyAlignment="1" applyProtection="1">
      <alignment horizontal="right" wrapText="1"/>
      <protection locked="0"/>
    </xf>
    <xf numFmtId="166" fontId="11" fillId="5" borderId="2" xfId="0" applyNumberFormat="1" applyFont="1" applyFill="1" applyBorder="1"/>
    <xf numFmtId="166" fontId="1" fillId="5" borderId="2" xfId="0" applyNumberFormat="1" applyFont="1" applyFill="1" applyBorder="1"/>
    <xf numFmtId="49" fontId="0" fillId="0" borderId="0" xfId="0" applyNumberFormat="1" applyAlignment="1" applyProtection="1">
      <alignment vertical="top"/>
      <protection locked="0"/>
    </xf>
    <xf numFmtId="0" fontId="2" fillId="5" borderId="10" xfId="0" applyFont="1" applyFill="1" applyBorder="1" applyAlignment="1" applyProtection="1">
      <alignment horizontal="left"/>
      <protection locked="0"/>
    </xf>
    <xf numFmtId="0" fontId="5" fillId="5" borderId="11" xfId="0" applyFont="1" applyFill="1" applyBorder="1" applyProtection="1">
      <protection locked="0"/>
    </xf>
    <xf numFmtId="0" fontId="2" fillId="5" borderId="11" xfId="0" applyFont="1" applyFill="1" applyBorder="1" applyAlignment="1" applyProtection="1">
      <alignment horizontal="left"/>
      <protection locked="0"/>
    </xf>
    <xf numFmtId="49" fontId="0" fillId="0" borderId="1" xfId="0" applyNumberFormat="1" applyBorder="1" applyAlignment="1" applyProtection="1">
      <alignment horizontal="left" vertical="top" wrapText="1"/>
      <protection locked="0"/>
    </xf>
    <xf numFmtId="49" fontId="0" fillId="0" borderId="1" xfId="0"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166" fontId="11" fillId="5" borderId="3" xfId="0" applyNumberFormat="1" applyFont="1" applyFill="1" applyBorder="1"/>
    <xf numFmtId="0" fontId="13" fillId="0" borderId="0" xfId="2" applyFont="1" applyAlignment="1">
      <alignment horizontal="left" vertical="center" wrapText="1" indent="2"/>
    </xf>
    <xf numFmtId="0" fontId="13" fillId="0" borderId="0" xfId="2" applyFont="1" applyAlignment="1">
      <alignment horizontal="left" vertical="center" wrapText="1" indent="1"/>
    </xf>
    <xf numFmtId="0" fontId="13" fillId="0" borderId="0" xfId="2" applyFont="1" applyAlignment="1">
      <alignment vertical="center" wrapText="1"/>
    </xf>
    <xf numFmtId="49" fontId="25" fillId="0" borderId="0" xfId="0" applyNumberFormat="1" applyFont="1" applyProtection="1">
      <protection locked="0"/>
    </xf>
    <xf numFmtId="0" fontId="2" fillId="4" borderId="0" xfId="0" applyFont="1" applyFill="1" applyAlignment="1">
      <alignment horizontal="left" wrapText="1"/>
    </xf>
    <xf numFmtId="49" fontId="2" fillId="4" borderId="0" xfId="0" applyNumberFormat="1" applyFont="1" applyFill="1" applyAlignment="1">
      <alignment horizontal="left"/>
    </xf>
    <xf numFmtId="166" fontId="11" fillId="5" borderId="3" xfId="0" applyNumberFormat="1" applyFont="1" applyFill="1" applyBorder="1" applyAlignment="1">
      <alignment horizontal="right"/>
    </xf>
    <xf numFmtId="166" fontId="0" fillId="5" borderId="3" xfId="0" applyNumberFormat="1" applyFill="1" applyBorder="1"/>
    <xf numFmtId="166" fontId="1" fillId="5" borderId="3" xfId="0" applyNumberFormat="1" applyFont="1" applyFill="1" applyBorder="1" applyAlignment="1">
      <alignment horizontal="right"/>
    </xf>
    <xf numFmtId="49" fontId="5" fillId="5" borderId="11" xfId="0" applyNumberFormat="1" applyFont="1" applyFill="1" applyBorder="1"/>
    <xf numFmtId="49" fontId="5" fillId="5" borderId="12" xfId="0" applyNumberFormat="1" applyFont="1" applyFill="1" applyBorder="1"/>
    <xf numFmtId="42" fontId="5" fillId="5" borderId="11" xfId="0" applyNumberFormat="1" applyFont="1" applyFill="1" applyBorder="1"/>
    <xf numFmtId="42" fontId="5" fillId="5" borderId="12" xfId="0" applyNumberFormat="1" applyFont="1" applyFill="1" applyBorder="1"/>
    <xf numFmtId="49" fontId="2" fillId="3" borderId="0" xfId="0" applyNumberFormat="1" applyFont="1" applyFill="1" applyAlignment="1" applyProtection="1">
      <alignment horizontal="left" wrapText="1"/>
      <protection locked="0"/>
    </xf>
    <xf numFmtId="49" fontId="1" fillId="3" borderId="0" xfId="0" applyNumberFormat="1" applyFont="1" applyFill="1" applyAlignment="1" applyProtection="1">
      <alignment horizontal="left"/>
      <protection locked="0"/>
    </xf>
    <xf numFmtId="166" fontId="9" fillId="3" borderId="3" xfId="0" applyNumberFormat="1" applyFont="1" applyFill="1" applyBorder="1" applyProtection="1">
      <protection locked="0"/>
    </xf>
    <xf numFmtId="166" fontId="9" fillId="3" borderId="13" xfId="0" applyNumberFormat="1" applyFont="1" applyFill="1" applyBorder="1" applyProtection="1">
      <protection locked="0"/>
    </xf>
    <xf numFmtId="166" fontId="9" fillId="3" borderId="3" xfId="0" applyNumberFormat="1" applyFont="1" applyFill="1" applyBorder="1" applyAlignment="1" applyProtection="1">
      <alignment horizontal="right"/>
      <protection locked="0"/>
    </xf>
    <xf numFmtId="166" fontId="9" fillId="3" borderId="9" xfId="0" applyNumberFormat="1" applyFont="1" applyFill="1" applyBorder="1" applyAlignment="1" applyProtection="1">
      <alignment horizontal="right"/>
      <protection locked="0"/>
    </xf>
    <xf numFmtId="166" fontId="0" fillId="3" borderId="3" xfId="0" applyNumberFormat="1" applyFill="1" applyBorder="1" applyProtection="1">
      <protection locked="0"/>
    </xf>
    <xf numFmtId="166" fontId="0" fillId="3" borderId="9" xfId="0" applyNumberFormat="1" applyFill="1" applyBorder="1" applyProtection="1">
      <protection locked="0"/>
    </xf>
    <xf numFmtId="166" fontId="0" fillId="3" borderId="13" xfId="0" applyNumberFormat="1" applyFill="1" applyBorder="1" applyProtection="1">
      <protection locked="0"/>
    </xf>
    <xf numFmtId="1" fontId="0" fillId="3" borderId="2" xfId="0" applyNumberFormat="1" applyFill="1" applyBorder="1" applyProtection="1">
      <protection locked="0"/>
    </xf>
    <xf numFmtId="14" fontId="8" fillId="3" borderId="0" xfId="0" applyNumberFormat="1" applyFont="1" applyFill="1" applyAlignment="1" applyProtection="1">
      <alignment horizontal="left" wrapText="1"/>
      <protection locked="0"/>
    </xf>
    <xf numFmtId="166" fontId="0" fillId="3" borderId="3" xfId="0" applyNumberFormat="1" applyFill="1" applyBorder="1" applyAlignment="1" applyProtection="1">
      <alignment horizontal="right"/>
      <protection locked="0"/>
    </xf>
    <xf numFmtId="166" fontId="0" fillId="3" borderId="9" xfId="0" applyNumberFormat="1" applyFill="1" applyBorder="1" applyAlignment="1" applyProtection="1">
      <alignment horizontal="right"/>
      <protection locked="0"/>
    </xf>
    <xf numFmtId="42" fontId="2" fillId="2" borderId="0" xfId="0" applyNumberFormat="1" applyFont="1" applyFill="1" applyAlignment="1">
      <alignment horizontal="center"/>
    </xf>
    <xf numFmtId="166" fontId="0" fillId="3" borderId="15" xfId="0" applyNumberFormat="1" applyFill="1" applyBorder="1" applyProtection="1">
      <protection locked="0"/>
    </xf>
    <xf numFmtId="49" fontId="9" fillId="0" borderId="4" xfId="0" applyNumberFormat="1" applyFont="1" applyBorder="1" applyAlignment="1" applyProtection="1">
      <alignment horizontal="left"/>
      <protection locked="0"/>
    </xf>
    <xf numFmtId="49" fontId="0" fillId="0" borderId="4" xfId="0" applyNumberFormat="1" applyBorder="1" applyAlignment="1" applyProtection="1">
      <alignment wrapText="1"/>
      <protection locked="0"/>
    </xf>
    <xf numFmtId="49" fontId="1" fillId="0" borderId="0" xfId="0" applyNumberFormat="1" applyFont="1" applyAlignment="1">
      <alignment horizontal="center"/>
    </xf>
    <xf numFmtId="49" fontId="8" fillId="5" borderId="0" xfId="0" applyNumberFormat="1" applyFont="1" applyFill="1" applyAlignment="1">
      <alignment horizontal="left" wrapText="1"/>
    </xf>
    <xf numFmtId="0" fontId="1" fillId="0" borderId="0" xfId="0" applyFont="1" applyAlignment="1">
      <alignment horizontal="center"/>
    </xf>
    <xf numFmtId="0" fontId="1" fillId="0" borderId="0" xfId="0" applyFont="1" applyAlignment="1">
      <alignment horizontal="center" wrapText="1"/>
    </xf>
    <xf numFmtId="0" fontId="9" fillId="0" borderId="0" xfId="0" applyFont="1"/>
    <xf numFmtId="1" fontId="9" fillId="0" borderId="0" xfId="0" applyNumberFormat="1" applyFont="1" applyAlignment="1">
      <alignment horizontal="center"/>
    </xf>
    <xf numFmtId="0" fontId="26" fillId="0" borderId="0" xfId="0" applyFont="1"/>
    <xf numFmtId="0" fontId="9" fillId="0" borderId="0" xfId="0" quotePrefix="1" applyFont="1"/>
    <xf numFmtId="0" fontId="2" fillId="5" borderId="0" xfId="0" applyFont="1" applyFill="1" applyAlignment="1">
      <alignment horizontal="left" wrapText="1"/>
    </xf>
    <xf numFmtId="166" fontId="0" fillId="5" borderId="3" xfId="0" applyNumberFormat="1" applyFill="1" applyBorder="1" applyAlignment="1" applyProtection="1">
      <alignment horizontal="right"/>
      <protection locked="0"/>
    </xf>
    <xf numFmtId="49" fontId="29" fillId="0" borderId="0" xfId="2" applyNumberFormat="1" applyFont="1" applyFill="1" applyAlignment="1" applyProtection="1">
      <alignment wrapText="1"/>
      <protection locked="0"/>
    </xf>
    <xf numFmtId="49" fontId="30" fillId="0" borderId="0" xfId="0" applyNumberFormat="1" applyFont="1" applyProtection="1">
      <protection locked="0"/>
    </xf>
    <xf numFmtId="49" fontId="32" fillId="0" borderId="0" xfId="2" applyNumberFormat="1" applyFont="1" applyFill="1" applyAlignment="1" applyProtection="1">
      <alignment wrapText="1"/>
      <protection locked="0"/>
    </xf>
    <xf numFmtId="49" fontId="33" fillId="0" borderId="0" xfId="0" applyNumberFormat="1" applyFont="1" applyProtection="1">
      <protection locked="0"/>
    </xf>
    <xf numFmtId="0" fontId="34" fillId="0" borderId="0" xfId="0" applyFont="1" applyAlignment="1" applyProtection="1">
      <alignment wrapText="1"/>
      <protection locked="0"/>
    </xf>
    <xf numFmtId="49" fontId="34" fillId="0" borderId="0" xfId="0" applyNumberFormat="1" applyFont="1" applyProtection="1">
      <protection locked="0"/>
    </xf>
    <xf numFmtId="166" fontId="0" fillId="5" borderId="3" xfId="0" applyNumberFormat="1" applyFill="1" applyBorder="1" applyProtection="1">
      <protection locked="0"/>
    </xf>
    <xf numFmtId="164" fontId="0" fillId="0" borderId="0" xfId="1" applyNumberFormat="1" applyFont="1" applyProtection="1">
      <protection locked="0"/>
    </xf>
    <xf numFmtId="164" fontId="5" fillId="0" borderId="0" xfId="1" applyNumberFormat="1" applyFont="1" applyProtection="1">
      <protection locked="0"/>
    </xf>
    <xf numFmtId="164" fontId="25" fillId="0" borderId="0" xfId="1" applyNumberFormat="1" applyFont="1" applyProtection="1">
      <protection locked="0"/>
    </xf>
    <xf numFmtId="166" fontId="9" fillId="5" borderId="3" xfId="0" applyNumberFormat="1" applyFont="1" applyFill="1" applyBorder="1" applyAlignment="1" applyProtection="1">
      <alignment horizontal="right"/>
      <protection locked="0"/>
    </xf>
    <xf numFmtId="168" fontId="0" fillId="0" borderId="0" xfId="4" applyNumberFormat="1" applyFont="1" applyProtection="1">
      <protection locked="0"/>
    </xf>
    <xf numFmtId="43" fontId="11" fillId="0" borderId="0" xfId="4" applyFont="1" applyProtection="1">
      <protection locked="0"/>
    </xf>
    <xf numFmtId="43" fontId="11" fillId="5" borderId="0" xfId="4" applyFont="1" applyFill="1" applyAlignment="1" applyProtection="1">
      <alignment horizontal="center"/>
      <protection locked="0"/>
    </xf>
    <xf numFmtId="43" fontId="11" fillId="5" borderId="0" xfId="4" applyFont="1" applyFill="1" applyProtection="1">
      <protection locked="0"/>
    </xf>
    <xf numFmtId="43" fontId="11" fillId="5" borderId="0" xfId="4" applyFont="1" applyFill="1" applyAlignment="1" applyProtection="1">
      <alignment horizontal="left"/>
      <protection locked="0"/>
    </xf>
    <xf numFmtId="43" fontId="11" fillId="5" borderId="0" xfId="4" applyFont="1" applyFill="1" applyAlignment="1">
      <alignment vertical="center" wrapText="1"/>
    </xf>
    <xf numFmtId="168" fontId="11" fillId="5" borderId="0" xfId="4" applyNumberFormat="1" applyFont="1" applyFill="1" applyProtection="1">
      <protection locked="0"/>
    </xf>
    <xf numFmtId="164" fontId="1" fillId="0" borderId="0" xfId="1" applyNumberFormat="1" applyFont="1" applyAlignment="1" applyProtection="1">
      <alignment horizontal="center"/>
      <protection locked="0"/>
    </xf>
    <xf numFmtId="164" fontId="0" fillId="5" borderId="0" xfId="1" applyNumberFormat="1" applyFont="1" applyFill="1" applyProtection="1">
      <protection locked="0"/>
    </xf>
    <xf numFmtId="166" fontId="0" fillId="5" borderId="13" xfId="0" applyNumberFormat="1" applyFill="1" applyBorder="1" applyProtection="1">
      <protection locked="0"/>
    </xf>
    <xf numFmtId="1" fontId="9" fillId="5" borderId="2" xfId="0" applyNumberFormat="1" applyFont="1" applyFill="1" applyBorder="1" applyProtection="1">
      <protection locked="0"/>
    </xf>
    <xf numFmtId="165" fontId="0" fillId="0" borderId="6" xfId="1" applyNumberFormat="1" applyFont="1" applyBorder="1" applyAlignment="1">
      <alignment horizontal="center"/>
    </xf>
    <xf numFmtId="165" fontId="0" fillId="0" borderId="6" xfId="0" applyNumberFormat="1" applyBorder="1" applyAlignment="1">
      <alignment horizontal="center"/>
    </xf>
    <xf numFmtId="0" fontId="0" fillId="5" borderId="0" xfId="0" applyFill="1" applyProtection="1">
      <protection locked="0"/>
    </xf>
    <xf numFmtId="166" fontId="9" fillId="5" borderId="3" xfId="1" applyNumberFormat="1" applyFont="1" applyFill="1" applyBorder="1" applyProtection="1">
      <protection locked="0"/>
    </xf>
    <xf numFmtId="166" fontId="0" fillId="5" borderId="3" xfId="1" applyNumberFormat="1" applyFont="1" applyFill="1" applyBorder="1" applyAlignment="1" applyProtection="1">
      <alignment horizontal="right"/>
      <protection locked="0"/>
    </xf>
    <xf numFmtId="166" fontId="0" fillId="5" borderId="9" xfId="1" applyNumberFormat="1" applyFont="1" applyFill="1" applyBorder="1" applyAlignment="1">
      <alignment horizontal="right"/>
    </xf>
    <xf numFmtId="166" fontId="0" fillId="5" borderId="3" xfId="1" applyNumberFormat="1" applyFont="1" applyFill="1" applyBorder="1" applyAlignment="1">
      <alignment horizontal="right"/>
    </xf>
    <xf numFmtId="166" fontId="0" fillId="5" borderId="6" xfId="1" applyNumberFormat="1" applyFont="1" applyFill="1" applyBorder="1" applyAlignment="1">
      <alignment horizontal="right"/>
    </xf>
    <xf numFmtId="166" fontId="0" fillId="5" borderId="13" xfId="1" applyNumberFormat="1" applyFont="1" applyFill="1" applyBorder="1" applyAlignment="1">
      <alignment horizontal="right"/>
    </xf>
    <xf numFmtId="166" fontId="0" fillId="5" borderId="9" xfId="0" applyNumberFormat="1" applyFill="1" applyBorder="1" applyAlignment="1">
      <alignment horizontal="right"/>
    </xf>
    <xf numFmtId="166" fontId="0" fillId="5" borderId="3" xfId="0" applyNumberFormat="1" applyFill="1" applyBorder="1" applyAlignment="1">
      <alignment horizontal="right"/>
    </xf>
    <xf numFmtId="166" fontId="0" fillId="5" borderId="6" xfId="0" applyNumberFormat="1" applyFill="1" applyBorder="1" applyAlignment="1">
      <alignment horizontal="right"/>
    </xf>
    <xf numFmtId="166" fontId="0" fillId="5" borderId="13" xfId="0" applyNumberFormat="1" applyFill="1" applyBorder="1" applyAlignment="1">
      <alignment horizontal="right"/>
    </xf>
    <xf numFmtId="0" fontId="9" fillId="5" borderId="0" xfId="0" applyFont="1" applyFill="1" applyProtection="1">
      <protection locked="0"/>
    </xf>
    <xf numFmtId="0" fontId="1" fillId="5" borderId="0" xfId="0" applyFont="1" applyFill="1" applyProtection="1">
      <protection locked="0"/>
    </xf>
    <xf numFmtId="49" fontId="9" fillId="5" borderId="0" xfId="0" applyNumberFormat="1" applyFont="1" applyFill="1" applyAlignment="1" applyProtection="1">
      <alignment horizontal="left"/>
      <protection locked="0"/>
    </xf>
    <xf numFmtId="0" fontId="0" fillId="5" borderId="0" xfId="0" applyFill="1" applyAlignment="1" applyProtection="1">
      <alignment horizontal="left"/>
      <protection locked="0"/>
    </xf>
    <xf numFmtId="0" fontId="0" fillId="5" borderId="5" xfId="0" applyFill="1" applyBorder="1" applyProtection="1">
      <protection locked="0"/>
    </xf>
    <xf numFmtId="0" fontId="0" fillId="5" borderId="7" xfId="0" applyFill="1" applyBorder="1" applyProtection="1">
      <protection locked="0"/>
    </xf>
    <xf numFmtId="0" fontId="2" fillId="4" borderId="0" xfId="0" applyFont="1" applyFill="1" applyAlignment="1" applyProtection="1">
      <alignment horizontal="center" wrapText="1"/>
      <protection locked="0"/>
    </xf>
    <xf numFmtId="0" fontId="5" fillId="4" borderId="0" xfId="0" applyFont="1" applyFill="1" applyProtection="1">
      <protection locked="0"/>
    </xf>
    <xf numFmtId="166" fontId="11" fillId="5" borderId="16" xfId="0" applyNumberFormat="1" applyFont="1" applyFill="1" applyBorder="1"/>
    <xf numFmtId="42" fontId="5" fillId="5" borderId="9" xfId="0" applyNumberFormat="1" applyFont="1" applyFill="1" applyBorder="1"/>
    <xf numFmtId="0" fontId="0" fillId="5" borderId="17" xfId="0" applyFill="1" applyBorder="1" applyProtection="1">
      <protection locked="0"/>
    </xf>
    <xf numFmtId="49" fontId="2" fillId="5" borderId="0" xfId="0" applyNumberFormat="1" applyFont="1" applyFill="1" applyAlignment="1" applyProtection="1">
      <alignment horizontal="center" wrapText="1"/>
      <protection locked="0"/>
    </xf>
    <xf numFmtId="49" fontId="0" fillId="5" borderId="0" xfId="0" applyNumberFormat="1" applyFill="1" applyProtection="1">
      <protection locked="0"/>
    </xf>
    <xf numFmtId="49" fontId="9" fillId="5" borderId="0" xfId="0" applyNumberFormat="1" applyFont="1" applyFill="1" applyProtection="1">
      <protection locked="0"/>
    </xf>
    <xf numFmtId="49" fontId="0" fillId="5" borderId="14" xfId="0" applyNumberFormat="1" applyFill="1" applyBorder="1" applyProtection="1">
      <protection locked="0"/>
    </xf>
    <xf numFmtId="49" fontId="11" fillId="5" borderId="0" xfId="0" applyNumberFormat="1" applyFont="1" applyFill="1" applyProtection="1">
      <protection locked="0"/>
    </xf>
    <xf numFmtId="166" fontId="0" fillId="3" borderId="18" xfId="0" applyNumberFormat="1" applyFill="1" applyBorder="1" applyProtection="1">
      <protection locked="0"/>
    </xf>
    <xf numFmtId="49" fontId="5" fillId="5" borderId="9" xfId="0" applyNumberFormat="1" applyFont="1" applyFill="1" applyBorder="1"/>
    <xf numFmtId="165" fontId="0" fillId="5" borderId="0" xfId="0" applyNumberFormat="1" applyFill="1"/>
    <xf numFmtId="0" fontId="5" fillId="5" borderId="17" xfId="0" applyFont="1" applyFill="1" applyBorder="1" applyProtection="1">
      <protection locked="0"/>
    </xf>
    <xf numFmtId="0" fontId="36" fillId="0" borderId="0" xfId="0" applyFont="1" applyProtection="1">
      <protection locked="0"/>
    </xf>
    <xf numFmtId="166" fontId="9" fillId="5" borderId="3" xfId="1" applyNumberFormat="1" applyFont="1" applyFill="1" applyBorder="1" applyAlignment="1" applyProtection="1">
      <alignment horizontal="right"/>
      <protection locked="0"/>
    </xf>
    <xf numFmtId="49" fontId="29" fillId="2" borderId="0" xfId="2" applyNumberFormat="1" applyFont="1" applyFill="1" applyAlignment="1" applyProtection="1">
      <alignment wrapText="1"/>
      <protection locked="0"/>
    </xf>
    <xf numFmtId="49" fontId="30" fillId="2" borderId="0" xfId="0" applyNumberFormat="1" applyFont="1" applyFill="1" applyProtection="1">
      <protection locked="0"/>
    </xf>
    <xf numFmtId="49" fontId="1" fillId="0" borderId="0" xfId="0" applyNumberFormat="1" applyFont="1" applyAlignment="1" applyProtection="1">
      <alignment horizontal="center" vertical="top" wrapText="1"/>
      <protection locked="0"/>
    </xf>
    <xf numFmtId="1" fontId="0" fillId="5" borderId="19" xfId="0" applyNumberFormat="1" applyFill="1" applyBorder="1"/>
    <xf numFmtId="42" fontId="5" fillId="5" borderId="7" xfId="0" applyNumberFormat="1" applyFont="1" applyFill="1" applyBorder="1"/>
    <xf numFmtId="166" fontId="11" fillId="5" borderId="0" xfId="0" applyNumberFormat="1" applyFont="1" applyFill="1"/>
    <xf numFmtId="166" fontId="0" fillId="5" borderId="13" xfId="0" applyNumberFormat="1" applyFill="1" applyBorder="1"/>
    <xf numFmtId="44" fontId="11" fillId="5" borderId="2" xfId="1" applyFont="1" applyFill="1" applyBorder="1" applyProtection="1">
      <protection locked="0"/>
    </xf>
    <xf numFmtId="44" fontId="1" fillId="5" borderId="2" xfId="1" applyFont="1" applyFill="1" applyBorder="1" applyProtection="1">
      <protection locked="0"/>
    </xf>
    <xf numFmtId="49" fontId="2" fillId="5" borderId="10" xfId="0" applyNumberFormat="1" applyFont="1" applyFill="1" applyBorder="1" applyAlignment="1" applyProtection="1">
      <alignment horizontal="left" wrapText="1"/>
      <protection locked="0"/>
    </xf>
    <xf numFmtId="10" fontId="0" fillId="2" borderId="0" xfId="3" applyNumberFormat="1" applyFont="1" applyFill="1" applyProtection="1">
      <protection locked="0"/>
    </xf>
    <xf numFmtId="1" fontId="9" fillId="0" borderId="0" xfId="0" applyNumberFormat="1" applyFont="1"/>
    <xf numFmtId="49" fontId="1" fillId="0" borderId="0" xfId="0" applyNumberFormat="1" applyFont="1" applyAlignment="1" applyProtection="1">
      <alignment horizontal="right" vertical="top" wrapText="1"/>
      <protection locked="0"/>
    </xf>
    <xf numFmtId="0" fontId="0" fillId="0" borderId="0" xfId="0" applyAlignment="1" applyProtection="1">
      <alignment horizontal="left"/>
      <protection locked="0"/>
    </xf>
    <xf numFmtId="0" fontId="0" fillId="2" borderId="0" xfId="3" applyNumberFormat="1" applyFont="1" applyFill="1" applyProtection="1">
      <protection locked="0"/>
    </xf>
    <xf numFmtId="0" fontId="0" fillId="2" borderId="0" xfId="0" applyFill="1" applyProtection="1">
      <protection locked="0"/>
    </xf>
    <xf numFmtId="0" fontId="25" fillId="0" borderId="0" xfId="0" applyFont="1" applyProtection="1">
      <protection locked="0"/>
    </xf>
    <xf numFmtId="10" fontId="37" fillId="2" borderId="0" xfId="3" applyNumberFormat="1" applyFont="1" applyFill="1" applyProtection="1">
      <protection locked="0"/>
    </xf>
    <xf numFmtId="0" fontId="27" fillId="0" borderId="0" xfId="0" applyFont="1" applyAlignment="1">
      <alignment horizontal="center"/>
    </xf>
    <xf numFmtId="0" fontId="12" fillId="0" borderId="0" xfId="0" applyFont="1" applyAlignment="1">
      <alignment horizontal="left" vertical="center" wrapText="1"/>
    </xf>
    <xf numFmtId="0" fontId="7" fillId="0" borderId="0" xfId="0" applyFont="1" applyAlignment="1">
      <alignment horizontal="left" vertical="center" wrapText="1"/>
    </xf>
    <xf numFmtId="0" fontId="27" fillId="0" borderId="0" xfId="2" applyFont="1" applyAlignment="1">
      <alignment horizontal="left"/>
    </xf>
    <xf numFmtId="49" fontId="2" fillId="2" borderId="0" xfId="0" applyNumberFormat="1" applyFont="1" applyFill="1" applyAlignment="1" applyProtection="1">
      <alignment horizontal="left" wrapText="1"/>
      <protection locked="0"/>
    </xf>
    <xf numFmtId="49" fontId="1" fillId="0" borderId="0" xfId="0" applyNumberFormat="1" applyFont="1" applyAlignment="1">
      <alignment horizontal="left" wrapText="1"/>
    </xf>
    <xf numFmtId="167" fontId="0" fillId="3" borderId="7" xfId="0" applyNumberFormat="1" applyFill="1" applyBorder="1" applyAlignment="1" applyProtection="1">
      <alignment horizontal="center"/>
      <protection locked="0"/>
    </xf>
    <xf numFmtId="49" fontId="1" fillId="0" borderId="8" xfId="0" applyNumberFormat="1" applyFont="1" applyBorder="1" applyAlignment="1">
      <alignment horizontal="center" vertical="top"/>
    </xf>
    <xf numFmtId="49" fontId="38" fillId="3" borderId="7" xfId="2" applyNumberFormat="1" applyFont="1" applyFill="1" applyBorder="1" applyAlignment="1" applyProtection="1">
      <alignment horizontal="center"/>
      <protection locked="0"/>
    </xf>
    <xf numFmtId="49" fontId="38" fillId="3" borderId="7" xfId="0" applyNumberFormat="1" applyFont="1" applyFill="1" applyBorder="1" applyAlignment="1" applyProtection="1">
      <alignment horizontal="center"/>
      <protection locked="0"/>
    </xf>
    <xf numFmtId="49" fontId="39" fillId="3" borderId="7" xfId="0" applyNumberFormat="1" applyFont="1" applyFill="1" applyBorder="1" applyAlignment="1" applyProtection="1">
      <alignment horizontal="center"/>
      <protection locked="0"/>
    </xf>
    <xf numFmtId="49" fontId="2" fillId="0" borderId="0" xfId="0" applyNumberFormat="1" applyFont="1" applyAlignment="1" applyProtection="1">
      <alignment horizontal="left" wrapText="1"/>
      <protection locked="0"/>
    </xf>
    <xf numFmtId="167" fontId="39" fillId="3" borderId="7" xfId="0" applyNumberFormat="1" applyFont="1" applyFill="1" applyBorder="1" applyAlignment="1" applyProtection="1">
      <alignment horizontal="center"/>
      <protection locked="0"/>
    </xf>
    <xf numFmtId="49" fontId="31" fillId="0" borderId="0" xfId="0" applyNumberFormat="1" applyFont="1" applyAlignment="1" applyProtection="1">
      <alignment horizontal="left" wrapText="1"/>
      <protection locked="0"/>
    </xf>
  </cellXfs>
  <cellStyles count="5">
    <cellStyle name="Comma" xfId="4" builtinId="3"/>
    <cellStyle name="Currency" xfId="1" builtinId="4"/>
    <cellStyle name="Hyperlink" xfId="2" builtinId="8"/>
    <cellStyle name="Normal" xfId="0" builtinId="0"/>
    <cellStyle name="Percent" xfId="3"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law.cornell.edu/definitions/index.php?width=840&amp;height=800&amp;iframe=true&amp;def_id=5610bc66d367e8bcdc16da4706fdf626&amp;term_occur=999&amp;term_src=Title:34:Subtitle:B:Chapter:III:Part:300:Subpart:C:300.202" TargetMode="External"/><Relationship Id="rId7" Type="http://schemas.openxmlformats.org/officeDocument/2006/relationships/printerSettings" Target="../printerSettings/printerSettings1.bin"/><Relationship Id="rId2" Type="http://schemas.openxmlformats.org/officeDocument/2006/relationships/hyperlink" Target="https://www.law.cornell.edu/definitions/index.php?width=840&amp;height=800&amp;iframe=true&amp;def_id=489c155f025894392da6d6d45ae93d7d&amp;term_occur=999&amp;term_src=Title:34:Subtitle:B:Chapter:III:Part:300:Subpart:C:300.202" TargetMode="External"/><Relationship Id="rId1" Type="http://schemas.openxmlformats.org/officeDocument/2006/relationships/hyperlink" Target="https://apps.leg.wa.gov/WAC/default.aspx?cite=392-172A-01075" TargetMode="External"/><Relationship Id="rId6" Type="http://schemas.openxmlformats.org/officeDocument/2006/relationships/hyperlink" Target="https://www.law.cornell.edu/uscode/text/20/1413" TargetMode="External"/><Relationship Id="rId5" Type="http://schemas.openxmlformats.org/officeDocument/2006/relationships/hyperlink" Target="https://www.law.cornell.edu/definitions/index.php?width=840&amp;height=800&amp;iframe=true&amp;def_id=489c155f025894392da6d6d45ae93d7d&amp;term_occur=999&amp;term_src=Title:34:Subtitle:B:Chapter:III:Part:300:Subpart:C:300.202" TargetMode="External"/><Relationship Id="rId4" Type="http://schemas.openxmlformats.org/officeDocument/2006/relationships/hyperlink" Target="https://www.law.cornell.edu/definitions/index.php?width=840&amp;height=800&amp;iframe=true&amp;def_id=5610bc66d367e8bcdc16da4706fdf626&amp;term_occur=999&amp;term_src=Title:34:Subtitle:B:Chapter:III:Part:300:Subpart:C:300.20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w.cornell.edu/cfr/text/34/appendix-A_to_part_30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speced.fiscal@k12.wa.us" TargetMode="External"/><Relationship Id="rId2" Type="http://schemas.openxmlformats.org/officeDocument/2006/relationships/hyperlink" Target="https://public.govdelivery.com/accounts/WAOSPI/subscriber/new?topic_id=WAOSPI_398" TargetMode="External"/><Relationship Id="rId1" Type="http://schemas.openxmlformats.org/officeDocument/2006/relationships/hyperlink" Target="mailto:speced.fiscal@k12.wa.us"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peced.fiscal@k12.wa.u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peced.fiscal@k12.wa.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09C60-F806-4454-8A77-EAE3D1B23F87}">
  <sheetPr>
    <tabColor rgb="FF92D050"/>
  </sheetPr>
  <dimension ref="A1:D320"/>
  <sheetViews>
    <sheetView topLeftCell="A106" workbookViewId="0">
      <selection activeCell="D105" sqref="D105"/>
    </sheetView>
  </sheetViews>
  <sheetFormatPr defaultColWidth="9.28515625" defaultRowHeight="15" x14ac:dyDescent="0.25"/>
  <cols>
    <col min="2" max="2" width="37.7109375" bestFit="1" customWidth="1"/>
    <col min="3" max="3" width="9.28515625" customWidth="1"/>
    <col min="4" max="4" width="21.5703125" customWidth="1"/>
  </cols>
  <sheetData>
    <row r="1" spans="1:3" x14ac:dyDescent="0.25">
      <c r="A1">
        <v>1</v>
      </c>
      <c r="B1">
        <v>2</v>
      </c>
      <c r="C1">
        <v>3</v>
      </c>
    </row>
    <row r="2" spans="1:3" s="100" customFormat="1" ht="50.25" customHeight="1" x14ac:dyDescent="0.25">
      <c r="A2" s="2" t="s">
        <v>618</v>
      </c>
      <c r="B2" s="100" t="s">
        <v>338</v>
      </c>
      <c r="C2" s="101" t="s">
        <v>756</v>
      </c>
    </row>
    <row r="3" spans="1:3" x14ac:dyDescent="0.25">
      <c r="A3" s="102" t="s">
        <v>150</v>
      </c>
      <c r="B3" s="102" t="s">
        <v>405</v>
      </c>
      <c r="C3" s="103"/>
    </row>
    <row r="4" spans="1:3" x14ac:dyDescent="0.25">
      <c r="A4" s="102" t="s">
        <v>166</v>
      </c>
      <c r="B4" s="102" t="s">
        <v>467</v>
      </c>
      <c r="C4" s="103" t="s">
        <v>619</v>
      </c>
    </row>
    <row r="5" spans="1:3" x14ac:dyDescent="0.25">
      <c r="A5" s="102" t="s">
        <v>44</v>
      </c>
      <c r="B5" s="102" t="s">
        <v>478</v>
      </c>
      <c r="C5" s="103"/>
    </row>
    <row r="6" spans="1:3" x14ac:dyDescent="0.25">
      <c r="A6" s="102" t="s">
        <v>309</v>
      </c>
      <c r="B6" s="102" t="s">
        <v>526</v>
      </c>
      <c r="C6" s="103"/>
    </row>
    <row r="7" spans="1:3" x14ac:dyDescent="0.25">
      <c r="A7" s="102" t="s">
        <v>317</v>
      </c>
      <c r="B7" s="102" t="s">
        <v>537</v>
      </c>
      <c r="C7" s="103"/>
    </row>
    <row r="8" spans="1:3" x14ac:dyDescent="0.25">
      <c r="A8" s="102" t="s">
        <v>254</v>
      </c>
      <c r="B8" s="102" t="s">
        <v>345</v>
      </c>
      <c r="C8" s="103"/>
    </row>
    <row r="9" spans="1:3" x14ac:dyDescent="0.25">
      <c r="A9" s="102" t="s">
        <v>220</v>
      </c>
      <c r="B9" s="102" t="s">
        <v>435</v>
      </c>
      <c r="C9" s="103"/>
    </row>
    <row r="10" spans="1:3" x14ac:dyDescent="0.25">
      <c r="A10" s="102" t="s">
        <v>232</v>
      </c>
      <c r="B10" s="102" t="s">
        <v>620</v>
      </c>
      <c r="C10" s="103"/>
    </row>
    <row r="11" spans="1:3" x14ac:dyDescent="0.25">
      <c r="A11" s="102" t="s">
        <v>143</v>
      </c>
      <c r="B11" s="102" t="s">
        <v>370</v>
      </c>
      <c r="C11" s="103"/>
    </row>
    <row r="12" spans="1:3" x14ac:dyDescent="0.25">
      <c r="A12" s="102" t="s">
        <v>217</v>
      </c>
      <c r="B12" s="102" t="s">
        <v>432</v>
      </c>
      <c r="C12" s="103"/>
    </row>
    <row r="13" spans="1:3" x14ac:dyDescent="0.25">
      <c r="A13" s="102" t="s">
        <v>327</v>
      </c>
      <c r="B13" s="102" t="s">
        <v>582</v>
      </c>
      <c r="C13" s="103"/>
    </row>
    <row r="14" spans="1:3" x14ac:dyDescent="0.25">
      <c r="A14" s="102" t="s">
        <v>34</v>
      </c>
      <c r="B14" s="102" t="s">
        <v>340</v>
      </c>
      <c r="C14" s="103"/>
    </row>
    <row r="15" spans="1:3" x14ac:dyDescent="0.25">
      <c r="A15" s="102" t="s">
        <v>244</v>
      </c>
      <c r="B15" s="102" t="s">
        <v>517</v>
      </c>
      <c r="C15" s="103"/>
    </row>
    <row r="16" spans="1:3" x14ac:dyDescent="0.25">
      <c r="A16" s="102" t="s">
        <v>103</v>
      </c>
      <c r="B16" s="102" t="s">
        <v>454</v>
      </c>
      <c r="C16" s="103"/>
    </row>
    <row r="17" spans="1:3" x14ac:dyDescent="0.25">
      <c r="A17" s="102" t="s">
        <v>329</v>
      </c>
      <c r="B17" s="102" t="s">
        <v>584</v>
      </c>
      <c r="C17" s="103"/>
    </row>
    <row r="18" spans="1:3" x14ac:dyDescent="0.25">
      <c r="A18" s="102" t="s">
        <v>168</v>
      </c>
      <c r="B18" s="102" t="s">
        <v>469</v>
      </c>
      <c r="C18" s="103" t="s">
        <v>619</v>
      </c>
    </row>
    <row r="19" spans="1:3" x14ac:dyDescent="0.25">
      <c r="A19" s="102" t="s">
        <v>203</v>
      </c>
      <c r="B19" s="102" t="s">
        <v>443</v>
      </c>
      <c r="C19" s="103"/>
    </row>
    <row r="20" spans="1:3" x14ac:dyDescent="0.25">
      <c r="A20" s="102" t="s">
        <v>296</v>
      </c>
      <c r="B20" s="102" t="s">
        <v>493</v>
      </c>
      <c r="C20" s="103"/>
    </row>
    <row r="21" spans="1:3" x14ac:dyDescent="0.25">
      <c r="A21" s="102" t="s">
        <v>281</v>
      </c>
      <c r="B21" s="102" t="s">
        <v>381</v>
      </c>
      <c r="C21" s="103"/>
    </row>
    <row r="22" spans="1:3" x14ac:dyDescent="0.25">
      <c r="A22" s="102" t="s">
        <v>199</v>
      </c>
      <c r="B22" s="102" t="s">
        <v>420</v>
      </c>
      <c r="C22" s="103"/>
    </row>
    <row r="23" spans="1:3" x14ac:dyDescent="0.25">
      <c r="A23" s="102" t="s">
        <v>307</v>
      </c>
      <c r="B23" s="102" t="s">
        <v>621</v>
      </c>
      <c r="C23" s="103"/>
    </row>
    <row r="24" spans="1:3" x14ac:dyDescent="0.25">
      <c r="A24" s="102" t="s">
        <v>142</v>
      </c>
      <c r="B24" s="102" t="s">
        <v>369</v>
      </c>
      <c r="C24" s="103"/>
    </row>
    <row r="25" spans="1:3" x14ac:dyDescent="0.25">
      <c r="A25" s="102" t="s">
        <v>196</v>
      </c>
      <c r="B25" s="102" t="s">
        <v>362</v>
      </c>
      <c r="C25" s="103"/>
    </row>
    <row r="26" spans="1:3" x14ac:dyDescent="0.25">
      <c r="A26" s="102" t="s">
        <v>236</v>
      </c>
      <c r="B26" s="102" t="s">
        <v>509</v>
      </c>
      <c r="C26" s="103"/>
    </row>
    <row r="27" spans="1:3" x14ac:dyDescent="0.25">
      <c r="A27" s="102" t="s">
        <v>279</v>
      </c>
      <c r="B27" s="102" t="s">
        <v>357</v>
      </c>
      <c r="C27" s="103"/>
    </row>
    <row r="28" spans="1:3" x14ac:dyDescent="0.25">
      <c r="A28" s="102" t="s">
        <v>278</v>
      </c>
      <c r="B28" s="102" t="s">
        <v>356</v>
      </c>
      <c r="C28" s="103"/>
    </row>
    <row r="29" spans="1:3" x14ac:dyDescent="0.25">
      <c r="A29" s="102" t="s">
        <v>146</v>
      </c>
      <c r="B29" s="102" t="s">
        <v>376</v>
      </c>
      <c r="C29" s="103"/>
    </row>
    <row r="30" spans="1:3" x14ac:dyDescent="0.25">
      <c r="A30" s="105" t="s">
        <v>711</v>
      </c>
      <c r="B30" s="104" t="s">
        <v>758</v>
      </c>
      <c r="C30" s="102" t="s">
        <v>755</v>
      </c>
    </row>
    <row r="31" spans="1:3" x14ac:dyDescent="0.25">
      <c r="A31" s="102" t="s">
        <v>123</v>
      </c>
      <c r="B31" s="102" t="s">
        <v>455</v>
      </c>
      <c r="C31" s="103" t="s">
        <v>622</v>
      </c>
    </row>
    <row r="32" spans="1:3" x14ac:dyDescent="0.25">
      <c r="A32" s="102" t="s">
        <v>205</v>
      </c>
      <c r="B32" s="102" t="s">
        <v>445</v>
      </c>
      <c r="C32" s="103"/>
    </row>
    <row r="33" spans="1:3" x14ac:dyDescent="0.25">
      <c r="A33" s="102" t="s">
        <v>59</v>
      </c>
      <c r="B33" s="102" t="s">
        <v>552</v>
      </c>
      <c r="C33" s="103"/>
    </row>
    <row r="34" spans="1:3" x14ac:dyDescent="0.25">
      <c r="A34" s="102" t="s">
        <v>174</v>
      </c>
      <c r="B34" s="102" t="s">
        <v>475</v>
      </c>
      <c r="C34" s="103"/>
    </row>
    <row r="35" spans="1:3" x14ac:dyDescent="0.25">
      <c r="A35" s="102" t="s">
        <v>172</v>
      </c>
      <c r="B35" s="102" t="s">
        <v>473</v>
      </c>
      <c r="C35" s="103"/>
    </row>
    <row r="36" spans="1:3" x14ac:dyDescent="0.25">
      <c r="A36" s="102" t="s">
        <v>61</v>
      </c>
      <c r="B36" s="102" t="s">
        <v>554</v>
      </c>
      <c r="C36" s="103"/>
    </row>
    <row r="37" spans="1:3" x14ac:dyDescent="0.25">
      <c r="A37" s="102" t="s">
        <v>70</v>
      </c>
      <c r="B37" s="102" t="s">
        <v>559</v>
      </c>
      <c r="C37" s="103"/>
    </row>
    <row r="38" spans="1:3" x14ac:dyDescent="0.25">
      <c r="A38" s="102" t="s">
        <v>201</v>
      </c>
      <c r="B38" s="102" t="s">
        <v>422</v>
      </c>
      <c r="C38" s="103"/>
    </row>
    <row r="39" spans="1:3" x14ac:dyDescent="0.25">
      <c r="A39" s="102" t="s">
        <v>253</v>
      </c>
      <c r="B39" s="102" t="s">
        <v>344</v>
      </c>
      <c r="C39" s="103"/>
    </row>
    <row r="40" spans="1:3" x14ac:dyDescent="0.25">
      <c r="A40" s="102" t="s">
        <v>102</v>
      </c>
      <c r="B40" s="102" t="s">
        <v>452</v>
      </c>
      <c r="C40" s="103"/>
    </row>
    <row r="41" spans="1:3" x14ac:dyDescent="0.25">
      <c r="A41" s="102" t="s">
        <v>241</v>
      </c>
      <c r="B41" s="102" t="s">
        <v>514</v>
      </c>
      <c r="C41" s="103"/>
    </row>
    <row r="42" spans="1:3" x14ac:dyDescent="0.25">
      <c r="A42" s="102" t="s">
        <v>85</v>
      </c>
      <c r="B42" s="102" t="s">
        <v>592</v>
      </c>
      <c r="C42" s="103"/>
    </row>
    <row r="43" spans="1:3" x14ac:dyDescent="0.25">
      <c r="A43" s="102" t="s">
        <v>267</v>
      </c>
      <c r="B43" s="102" t="s">
        <v>578</v>
      </c>
      <c r="C43" s="103"/>
    </row>
    <row r="44" spans="1:3" x14ac:dyDescent="0.25">
      <c r="A44" s="102" t="s">
        <v>89</v>
      </c>
      <c r="B44" s="102" t="s">
        <v>596</v>
      </c>
      <c r="C44" s="103"/>
    </row>
    <row r="45" spans="1:3" x14ac:dyDescent="0.25">
      <c r="A45" s="102" t="s">
        <v>77</v>
      </c>
      <c r="B45" s="102" t="s">
        <v>623</v>
      </c>
      <c r="C45" s="103"/>
    </row>
    <row r="46" spans="1:3" x14ac:dyDescent="0.25">
      <c r="A46" s="102" t="s">
        <v>269</v>
      </c>
      <c r="B46" s="102" t="s">
        <v>624</v>
      </c>
      <c r="C46" s="103"/>
    </row>
    <row r="47" spans="1:3" x14ac:dyDescent="0.25">
      <c r="A47" s="102" t="s">
        <v>73</v>
      </c>
      <c r="B47" s="102" t="s">
        <v>562</v>
      </c>
      <c r="C47" s="103"/>
    </row>
    <row r="48" spans="1:3" x14ac:dyDescent="0.25">
      <c r="A48" s="102" t="s">
        <v>306</v>
      </c>
      <c r="B48" s="102" t="s">
        <v>524</v>
      </c>
      <c r="C48" s="103"/>
    </row>
    <row r="49" spans="1:3" x14ac:dyDescent="0.25">
      <c r="A49" s="102" t="s">
        <v>311</v>
      </c>
      <c r="B49" s="102" t="s">
        <v>528</v>
      </c>
      <c r="C49" s="103"/>
    </row>
    <row r="50" spans="1:3" x14ac:dyDescent="0.25">
      <c r="A50" s="102" t="s">
        <v>157</v>
      </c>
      <c r="B50" s="102" t="s">
        <v>411</v>
      </c>
      <c r="C50" s="103"/>
    </row>
    <row r="51" spans="1:3" x14ac:dyDescent="0.25">
      <c r="A51" s="102" t="s">
        <v>287</v>
      </c>
      <c r="B51" s="102" t="s">
        <v>625</v>
      </c>
      <c r="C51" s="103"/>
    </row>
    <row r="52" spans="1:3" x14ac:dyDescent="0.25">
      <c r="A52" s="102" t="s">
        <v>301</v>
      </c>
      <c r="B52" s="102" t="s">
        <v>417</v>
      </c>
      <c r="C52" s="103"/>
    </row>
    <row r="53" spans="1:3" x14ac:dyDescent="0.25">
      <c r="A53" s="102" t="s">
        <v>194</v>
      </c>
      <c r="B53" s="102" t="s">
        <v>360</v>
      </c>
      <c r="C53" s="103"/>
    </row>
    <row r="54" spans="1:3" x14ac:dyDescent="0.25">
      <c r="A54" s="102" t="s">
        <v>45</v>
      </c>
      <c r="B54" s="102" t="s">
        <v>479</v>
      </c>
      <c r="C54" s="103"/>
    </row>
    <row r="55" spans="1:3" x14ac:dyDescent="0.25">
      <c r="A55" s="102" t="s">
        <v>38</v>
      </c>
      <c r="B55" s="102" t="s">
        <v>387</v>
      </c>
      <c r="C55" s="103"/>
    </row>
    <row r="56" spans="1:3" x14ac:dyDescent="0.25">
      <c r="A56" s="102" t="s">
        <v>51</v>
      </c>
      <c r="B56" s="102" t="s">
        <v>504</v>
      </c>
      <c r="C56" s="103"/>
    </row>
    <row r="57" spans="1:3" x14ac:dyDescent="0.25">
      <c r="A57" s="102" t="s">
        <v>97</v>
      </c>
      <c r="B57" s="102" t="s">
        <v>447</v>
      </c>
      <c r="C57" s="103"/>
    </row>
    <row r="58" spans="1:3" x14ac:dyDescent="0.25">
      <c r="A58" s="102" t="s">
        <v>324</v>
      </c>
      <c r="B58" s="102" t="s">
        <v>544</v>
      </c>
      <c r="C58" s="103"/>
    </row>
    <row r="59" spans="1:3" x14ac:dyDescent="0.25">
      <c r="A59" s="102" t="s">
        <v>49</v>
      </c>
      <c r="B59" s="102" t="s">
        <v>483</v>
      </c>
      <c r="C59" s="103"/>
    </row>
    <row r="60" spans="1:3" x14ac:dyDescent="0.25">
      <c r="A60" s="102" t="s">
        <v>249</v>
      </c>
      <c r="B60" s="102" t="s">
        <v>372</v>
      </c>
      <c r="C60" s="103" t="s">
        <v>622</v>
      </c>
    </row>
    <row r="61" spans="1:3" x14ac:dyDescent="0.25">
      <c r="A61" s="102" t="s">
        <v>65</v>
      </c>
      <c r="B61" s="102" t="s">
        <v>556</v>
      </c>
      <c r="C61" s="103"/>
    </row>
    <row r="62" spans="1:3" x14ac:dyDescent="0.25">
      <c r="A62" s="102" t="s">
        <v>239</v>
      </c>
      <c r="B62" s="102" t="s">
        <v>512</v>
      </c>
      <c r="C62" s="103"/>
    </row>
    <row r="63" spans="1:3" x14ac:dyDescent="0.25">
      <c r="A63" s="102" t="s">
        <v>251</v>
      </c>
      <c r="B63" s="102" t="s">
        <v>576</v>
      </c>
      <c r="C63" s="103" t="s">
        <v>622</v>
      </c>
    </row>
    <row r="64" spans="1:3" x14ac:dyDescent="0.25">
      <c r="A64" s="102" t="s">
        <v>62</v>
      </c>
      <c r="B64" s="102" t="s">
        <v>626</v>
      </c>
      <c r="C64" s="103"/>
    </row>
    <row r="65" spans="1:3" x14ac:dyDescent="0.25">
      <c r="A65" s="102" t="s">
        <v>107</v>
      </c>
      <c r="B65" s="102" t="s">
        <v>627</v>
      </c>
      <c r="C65" s="103"/>
    </row>
    <row r="66" spans="1:3" x14ac:dyDescent="0.25">
      <c r="A66" s="102" t="s">
        <v>283</v>
      </c>
      <c r="B66" s="102" t="s">
        <v>383</v>
      </c>
      <c r="C66" s="103"/>
    </row>
    <row r="67" spans="1:3" x14ac:dyDescent="0.25">
      <c r="A67" s="102" t="s">
        <v>98</v>
      </c>
      <c r="B67" s="102" t="s">
        <v>448</v>
      </c>
      <c r="C67" s="103"/>
    </row>
    <row r="68" spans="1:3" x14ac:dyDescent="0.25">
      <c r="A68" s="102" t="s">
        <v>245</v>
      </c>
      <c r="B68" s="102" t="s">
        <v>518</v>
      </c>
      <c r="C68" s="103"/>
    </row>
    <row r="69" spans="1:3" x14ac:dyDescent="0.25">
      <c r="A69" s="102" t="s">
        <v>316</v>
      </c>
      <c r="B69" s="102" t="s">
        <v>536</v>
      </c>
      <c r="C69" s="103"/>
    </row>
    <row r="70" spans="1:3" x14ac:dyDescent="0.25">
      <c r="A70" s="102" t="s">
        <v>100</v>
      </c>
      <c r="B70" s="102" t="s">
        <v>450</v>
      </c>
      <c r="C70" s="103"/>
    </row>
    <row r="71" spans="1:3" x14ac:dyDescent="0.25">
      <c r="A71" s="102" t="s">
        <v>155</v>
      </c>
      <c r="B71" s="102" t="s">
        <v>409</v>
      </c>
      <c r="C71" s="103"/>
    </row>
    <row r="72" spans="1:3" x14ac:dyDescent="0.25">
      <c r="A72" s="102" t="s">
        <v>90</v>
      </c>
      <c r="B72" s="102" t="s">
        <v>597</v>
      </c>
      <c r="C72" s="103"/>
    </row>
    <row r="73" spans="1:3" x14ac:dyDescent="0.25">
      <c r="A73" s="102" t="s">
        <v>276</v>
      </c>
      <c r="B73" s="102" t="s">
        <v>354</v>
      </c>
      <c r="C73" s="103"/>
    </row>
    <row r="74" spans="1:3" x14ac:dyDescent="0.25">
      <c r="A74" s="102" t="s">
        <v>211</v>
      </c>
      <c r="B74" s="102" t="s">
        <v>426</v>
      </c>
      <c r="C74" s="103"/>
    </row>
    <row r="75" spans="1:3" x14ac:dyDescent="0.25">
      <c r="A75" s="102" t="s">
        <v>290</v>
      </c>
      <c r="B75" s="102" t="s">
        <v>402</v>
      </c>
      <c r="C75" s="103"/>
    </row>
    <row r="76" spans="1:3" x14ac:dyDescent="0.25">
      <c r="A76" s="102" t="s">
        <v>628</v>
      </c>
      <c r="B76" s="102" t="s">
        <v>629</v>
      </c>
      <c r="C76" s="103"/>
    </row>
    <row r="77" spans="1:3" x14ac:dyDescent="0.25">
      <c r="A77" s="102" t="s">
        <v>163</v>
      </c>
      <c r="B77" s="102" t="s">
        <v>464</v>
      </c>
      <c r="C77" s="103" t="s">
        <v>619</v>
      </c>
    </row>
    <row r="78" spans="1:3" x14ac:dyDescent="0.25">
      <c r="A78" s="102" t="s">
        <v>313</v>
      </c>
      <c r="B78" s="102" t="s">
        <v>533</v>
      </c>
      <c r="C78" s="103"/>
    </row>
    <row r="79" spans="1:3" x14ac:dyDescent="0.25">
      <c r="A79" s="102" t="s">
        <v>141</v>
      </c>
      <c r="B79" s="102" t="s">
        <v>630</v>
      </c>
      <c r="C79" s="103"/>
    </row>
    <row r="80" spans="1:3" x14ac:dyDescent="0.25">
      <c r="A80" s="102" t="s">
        <v>76</v>
      </c>
      <c r="B80" s="102" t="s">
        <v>631</v>
      </c>
      <c r="C80" s="103"/>
    </row>
    <row r="81" spans="1:3" x14ac:dyDescent="0.25">
      <c r="A81" s="102" t="s">
        <v>210</v>
      </c>
      <c r="B81" s="102" t="s">
        <v>425</v>
      </c>
      <c r="C81" s="103"/>
    </row>
    <row r="82" spans="1:3" x14ac:dyDescent="0.25">
      <c r="A82" s="102" t="s">
        <v>328</v>
      </c>
      <c r="B82" s="102" t="s">
        <v>583</v>
      </c>
      <c r="C82" s="103"/>
    </row>
    <row r="83" spans="1:3" x14ac:dyDescent="0.25">
      <c r="A83" s="102" t="s">
        <v>247</v>
      </c>
      <c r="B83" s="102" t="s">
        <v>520</v>
      </c>
      <c r="C83" s="103"/>
    </row>
    <row r="84" spans="1:3" x14ac:dyDescent="0.25">
      <c r="A84" s="102" t="s">
        <v>258</v>
      </c>
      <c r="B84" s="102" t="s">
        <v>348</v>
      </c>
      <c r="C84" s="103"/>
    </row>
    <row r="85" spans="1:3" x14ac:dyDescent="0.25">
      <c r="A85" s="102" t="s">
        <v>243</v>
      </c>
      <c r="B85" s="102" t="s">
        <v>516</v>
      </c>
      <c r="C85" s="103"/>
    </row>
    <row r="86" spans="1:3" x14ac:dyDescent="0.25">
      <c r="A86" s="102" t="s">
        <v>60</v>
      </c>
      <c r="B86" s="102" t="s">
        <v>553</v>
      </c>
      <c r="C86" s="103"/>
    </row>
    <row r="87" spans="1:3" x14ac:dyDescent="0.25">
      <c r="A87" s="102" t="s">
        <v>87</v>
      </c>
      <c r="B87" s="102" t="s">
        <v>594</v>
      </c>
      <c r="C87" s="103"/>
    </row>
    <row r="88" spans="1:3" x14ac:dyDescent="0.25">
      <c r="A88" s="102" t="s">
        <v>125</v>
      </c>
      <c r="B88" s="102" t="s">
        <v>457</v>
      </c>
      <c r="C88" s="103" t="s">
        <v>622</v>
      </c>
    </row>
    <row r="89" spans="1:3" x14ac:dyDescent="0.25">
      <c r="A89" s="102" t="s">
        <v>94</v>
      </c>
      <c r="B89" s="102" t="s">
        <v>460</v>
      </c>
      <c r="C89" s="103" t="s">
        <v>622</v>
      </c>
    </row>
    <row r="90" spans="1:3" x14ac:dyDescent="0.25">
      <c r="A90" s="102" t="s">
        <v>292</v>
      </c>
      <c r="B90" s="102" t="s">
        <v>404</v>
      </c>
      <c r="C90" s="103"/>
    </row>
    <row r="91" spans="1:3" x14ac:dyDescent="0.25">
      <c r="A91" s="102" t="s">
        <v>110</v>
      </c>
      <c r="B91" s="102" t="s">
        <v>605</v>
      </c>
      <c r="C91" s="103"/>
    </row>
    <row r="92" spans="1:3" x14ac:dyDescent="0.25">
      <c r="A92" s="102" t="s">
        <v>114</v>
      </c>
      <c r="B92" s="102" t="s">
        <v>609</v>
      </c>
      <c r="C92" s="103"/>
    </row>
    <row r="93" spans="1:3" x14ac:dyDescent="0.25">
      <c r="A93" s="102" t="s">
        <v>325</v>
      </c>
      <c r="B93" s="102" t="s">
        <v>545</v>
      </c>
      <c r="C93" s="103"/>
    </row>
    <row r="94" spans="1:3" x14ac:dyDescent="0.25">
      <c r="A94" s="102" t="s">
        <v>176</v>
      </c>
      <c r="B94" s="102" t="s">
        <v>485</v>
      </c>
      <c r="C94" s="103"/>
    </row>
    <row r="95" spans="1:3" x14ac:dyDescent="0.25">
      <c r="A95" s="102" t="s">
        <v>55</v>
      </c>
      <c r="B95" s="102" t="s">
        <v>548</v>
      </c>
      <c r="C95" s="103"/>
    </row>
    <row r="96" spans="1:3" x14ac:dyDescent="0.25">
      <c r="A96" s="102" t="s">
        <v>119</v>
      </c>
      <c r="B96" s="102" t="s">
        <v>367</v>
      </c>
      <c r="C96" s="103" t="s">
        <v>622</v>
      </c>
    </row>
    <row r="97" spans="1:4" x14ac:dyDescent="0.25">
      <c r="A97" s="102" t="s">
        <v>190</v>
      </c>
      <c r="B97" s="102" t="s">
        <v>572</v>
      </c>
      <c r="C97" s="103"/>
    </row>
    <row r="98" spans="1:4" x14ac:dyDescent="0.25">
      <c r="A98" s="102" t="s">
        <v>48</v>
      </c>
      <c r="B98" s="102" t="s">
        <v>482</v>
      </c>
      <c r="C98" s="103"/>
    </row>
    <row r="99" spans="1:4" x14ac:dyDescent="0.25">
      <c r="A99" s="102" t="s">
        <v>113</v>
      </c>
      <c r="B99" s="102" t="s">
        <v>608</v>
      </c>
      <c r="C99" s="103"/>
    </row>
    <row r="100" spans="1:4" x14ac:dyDescent="0.25">
      <c r="A100" s="102" t="s">
        <v>213</v>
      </c>
      <c r="B100" s="102" t="s">
        <v>428</v>
      </c>
      <c r="C100" s="103"/>
    </row>
    <row r="101" spans="1:4" x14ac:dyDescent="0.25">
      <c r="A101" s="102" t="s">
        <v>138</v>
      </c>
      <c r="B101" s="102" t="s">
        <v>365</v>
      </c>
      <c r="C101" s="103"/>
    </row>
    <row r="102" spans="1:4" x14ac:dyDescent="0.25">
      <c r="A102" s="102" t="s">
        <v>180</v>
      </c>
      <c r="B102" s="102" t="s">
        <v>489</v>
      </c>
      <c r="C102" s="103"/>
    </row>
    <row r="103" spans="1:4" x14ac:dyDescent="0.25">
      <c r="A103" s="102" t="s">
        <v>151</v>
      </c>
      <c r="B103" s="102" t="s">
        <v>406</v>
      </c>
      <c r="C103" s="103"/>
    </row>
    <row r="104" spans="1:4" x14ac:dyDescent="0.25">
      <c r="A104" s="105" t="s">
        <v>751</v>
      </c>
      <c r="B104" s="102" t="s">
        <v>752</v>
      </c>
      <c r="C104" t="s">
        <v>755</v>
      </c>
      <c r="D104" t="s">
        <v>763</v>
      </c>
    </row>
    <row r="105" spans="1:4" x14ac:dyDescent="0.25">
      <c r="A105" s="105" t="s">
        <v>712</v>
      </c>
      <c r="B105" s="102" t="s">
        <v>759</v>
      </c>
      <c r="C105" s="176" t="s">
        <v>755</v>
      </c>
    </row>
    <row r="106" spans="1:4" x14ac:dyDescent="0.25">
      <c r="A106" s="105" t="s">
        <v>713</v>
      </c>
      <c r="B106" s="102" t="s">
        <v>760</v>
      </c>
      <c r="C106" s="176" t="s">
        <v>755</v>
      </c>
    </row>
    <row r="107" spans="1:4" x14ac:dyDescent="0.25">
      <c r="A107" s="105" t="s">
        <v>714</v>
      </c>
      <c r="B107" s="102" t="s">
        <v>761</v>
      </c>
      <c r="C107" s="102" t="s">
        <v>755</v>
      </c>
    </row>
    <row r="108" spans="1:4" x14ac:dyDescent="0.25">
      <c r="A108" s="102" t="s">
        <v>40</v>
      </c>
      <c r="B108" s="102" t="s">
        <v>389</v>
      </c>
      <c r="C108" s="103"/>
    </row>
    <row r="109" spans="1:4" x14ac:dyDescent="0.25">
      <c r="A109" s="102" t="s">
        <v>319</v>
      </c>
      <c r="B109" s="102" t="s">
        <v>539</v>
      </c>
      <c r="C109" s="103"/>
    </row>
    <row r="110" spans="1:4" x14ac:dyDescent="0.25">
      <c r="A110" s="102" t="s">
        <v>223</v>
      </c>
      <c r="B110" s="102" t="s">
        <v>438</v>
      </c>
      <c r="C110" s="103"/>
    </row>
    <row r="111" spans="1:4" x14ac:dyDescent="0.25">
      <c r="A111" s="102" t="s">
        <v>250</v>
      </c>
      <c r="B111" s="102" t="s">
        <v>394</v>
      </c>
      <c r="C111" s="103" t="s">
        <v>622</v>
      </c>
    </row>
    <row r="112" spans="1:4" x14ac:dyDescent="0.25">
      <c r="A112" s="102" t="s">
        <v>121</v>
      </c>
      <c r="B112" s="102" t="s">
        <v>377</v>
      </c>
      <c r="C112" s="103" t="s">
        <v>622</v>
      </c>
    </row>
    <row r="113" spans="1:3" x14ac:dyDescent="0.25">
      <c r="A113" s="102" t="s">
        <v>37</v>
      </c>
      <c r="B113" s="102" t="s">
        <v>386</v>
      </c>
      <c r="C113" s="103"/>
    </row>
    <row r="114" spans="1:3" x14ac:dyDescent="0.25">
      <c r="A114" s="102" t="s">
        <v>148</v>
      </c>
      <c r="B114" s="102" t="s">
        <v>379</v>
      </c>
      <c r="C114" s="103"/>
    </row>
    <row r="115" spans="1:3" x14ac:dyDescent="0.25">
      <c r="A115" s="102" t="s">
        <v>255</v>
      </c>
      <c r="B115" s="102" t="s">
        <v>346</v>
      </c>
      <c r="C115" s="103"/>
    </row>
    <row r="116" spans="1:3" x14ac:dyDescent="0.25">
      <c r="A116" s="102" t="s">
        <v>226</v>
      </c>
      <c r="B116" s="102" t="s">
        <v>441</v>
      </c>
      <c r="C116" s="103"/>
    </row>
    <row r="117" spans="1:3" x14ac:dyDescent="0.25">
      <c r="A117" s="102" t="s">
        <v>80</v>
      </c>
      <c r="B117" s="102" t="s">
        <v>567</v>
      </c>
      <c r="C117" s="103"/>
    </row>
    <row r="118" spans="1:3" x14ac:dyDescent="0.25">
      <c r="A118" s="102" t="s">
        <v>257</v>
      </c>
      <c r="B118" s="102" t="s">
        <v>632</v>
      </c>
      <c r="C118" s="103"/>
    </row>
    <row r="119" spans="1:3" x14ac:dyDescent="0.25">
      <c r="A119" s="102" t="s">
        <v>101</v>
      </c>
      <c r="B119" s="102" t="s">
        <v>451</v>
      </c>
      <c r="C119" s="103"/>
    </row>
    <row r="120" spans="1:3" x14ac:dyDescent="0.25">
      <c r="A120" s="102" t="s">
        <v>126</v>
      </c>
      <c r="B120" s="102" t="s">
        <v>458</v>
      </c>
      <c r="C120" s="103" t="s">
        <v>622</v>
      </c>
    </row>
    <row r="121" spans="1:3" x14ac:dyDescent="0.25">
      <c r="A121" s="102" t="s">
        <v>139</v>
      </c>
      <c r="B121" s="102" t="s">
        <v>366</v>
      </c>
      <c r="C121" s="103"/>
    </row>
    <row r="122" spans="1:3" x14ac:dyDescent="0.25">
      <c r="A122" s="102" t="s">
        <v>310</v>
      </c>
      <c r="B122" s="102" t="s">
        <v>527</v>
      </c>
      <c r="C122" s="103"/>
    </row>
    <row r="123" spans="1:3" x14ac:dyDescent="0.25">
      <c r="A123" s="102" t="s">
        <v>81</v>
      </c>
      <c r="B123" s="102" t="s">
        <v>633</v>
      </c>
      <c r="C123" s="103"/>
    </row>
    <row r="124" spans="1:3" x14ac:dyDescent="0.25">
      <c r="A124" s="102" t="s">
        <v>277</v>
      </c>
      <c r="B124" s="102" t="s">
        <v>355</v>
      </c>
      <c r="C124" s="103"/>
    </row>
    <row r="125" spans="1:3" x14ac:dyDescent="0.25">
      <c r="A125" s="102" t="s">
        <v>149</v>
      </c>
      <c r="B125" s="102" t="s">
        <v>634</v>
      </c>
      <c r="C125" s="103" t="s">
        <v>622</v>
      </c>
    </row>
    <row r="126" spans="1:3" x14ac:dyDescent="0.25">
      <c r="A126" s="102" t="s">
        <v>314</v>
      </c>
      <c r="B126" s="102" t="s">
        <v>534</v>
      </c>
      <c r="C126" s="103"/>
    </row>
    <row r="127" spans="1:3" x14ac:dyDescent="0.25">
      <c r="A127" s="102" t="s">
        <v>225</v>
      </c>
      <c r="B127" s="102" t="s">
        <v>440</v>
      </c>
      <c r="C127" s="103"/>
    </row>
    <row r="128" spans="1:3" x14ac:dyDescent="0.25">
      <c r="A128" s="102" t="s">
        <v>322</v>
      </c>
      <c r="B128" s="102" t="s">
        <v>542</v>
      </c>
      <c r="C128" s="103"/>
    </row>
    <row r="129" spans="1:3" x14ac:dyDescent="0.25">
      <c r="A129" s="102" t="s">
        <v>82</v>
      </c>
      <c r="B129" s="102" t="s">
        <v>589</v>
      </c>
      <c r="C129" s="103"/>
    </row>
    <row r="130" spans="1:3" x14ac:dyDescent="0.25">
      <c r="A130" s="102" t="s">
        <v>63</v>
      </c>
      <c r="B130" s="102" t="s">
        <v>555</v>
      </c>
      <c r="C130" s="103"/>
    </row>
    <row r="131" spans="1:3" x14ac:dyDescent="0.25">
      <c r="A131" s="102" t="s">
        <v>35</v>
      </c>
      <c r="B131" s="102" t="s">
        <v>342</v>
      </c>
      <c r="C131" s="103"/>
    </row>
    <row r="132" spans="1:3" x14ac:dyDescent="0.25">
      <c r="A132" s="102" t="s">
        <v>145</v>
      </c>
      <c r="B132" s="102" t="s">
        <v>374</v>
      </c>
      <c r="C132" s="103"/>
    </row>
    <row r="133" spans="1:3" x14ac:dyDescent="0.25">
      <c r="A133" s="102" t="s">
        <v>74</v>
      </c>
      <c r="B133" s="102" t="s">
        <v>563</v>
      </c>
      <c r="C133" s="103"/>
    </row>
    <row r="134" spans="1:3" x14ac:dyDescent="0.25">
      <c r="A134" s="102" t="s">
        <v>304</v>
      </c>
      <c r="B134" s="102" t="s">
        <v>522</v>
      </c>
      <c r="C134" s="103"/>
    </row>
    <row r="135" spans="1:3" x14ac:dyDescent="0.25">
      <c r="A135" s="105" t="s">
        <v>715</v>
      </c>
      <c r="B135" s="104" t="s">
        <v>757</v>
      </c>
      <c r="C135" s="102" t="s">
        <v>755</v>
      </c>
    </row>
    <row r="136" spans="1:3" x14ac:dyDescent="0.25">
      <c r="A136" s="102" t="s">
        <v>129</v>
      </c>
      <c r="B136" s="102" t="s">
        <v>462</v>
      </c>
      <c r="C136" s="103" t="s">
        <v>622</v>
      </c>
    </row>
    <row r="137" spans="1:3" x14ac:dyDescent="0.25">
      <c r="A137" s="102" t="s">
        <v>330</v>
      </c>
      <c r="B137" s="102" t="s">
        <v>585</v>
      </c>
      <c r="C137" s="103"/>
    </row>
    <row r="138" spans="1:3" x14ac:dyDescent="0.25">
      <c r="A138" s="102" t="s">
        <v>109</v>
      </c>
      <c r="B138" s="102" t="s">
        <v>604</v>
      </c>
      <c r="C138" s="103"/>
    </row>
    <row r="139" spans="1:3" x14ac:dyDescent="0.25">
      <c r="A139" s="102" t="s">
        <v>284</v>
      </c>
      <c r="B139" s="102" t="s">
        <v>384</v>
      </c>
      <c r="C139" s="103"/>
    </row>
    <row r="140" spans="1:3" x14ac:dyDescent="0.25">
      <c r="A140" s="102" t="s">
        <v>275</v>
      </c>
      <c r="B140" s="102" t="s">
        <v>351</v>
      </c>
      <c r="C140" s="103"/>
    </row>
    <row r="141" spans="1:3" x14ac:dyDescent="0.25">
      <c r="A141" s="102" t="s">
        <v>178</v>
      </c>
      <c r="B141" s="102" t="s">
        <v>635</v>
      </c>
      <c r="C141" s="103" t="s">
        <v>619</v>
      </c>
    </row>
    <row r="142" spans="1:3" x14ac:dyDescent="0.25">
      <c r="A142" s="102" t="s">
        <v>78</v>
      </c>
      <c r="B142" s="102" t="s">
        <v>565</v>
      </c>
      <c r="C142" s="103"/>
    </row>
    <row r="143" spans="1:3" x14ac:dyDescent="0.25">
      <c r="A143" s="102" t="s">
        <v>318</v>
      </c>
      <c r="B143" s="102" t="s">
        <v>538</v>
      </c>
      <c r="C143" s="103"/>
    </row>
    <row r="144" spans="1:3" x14ac:dyDescent="0.25">
      <c r="A144" s="102" t="s">
        <v>153</v>
      </c>
      <c r="B144" s="102" t="s">
        <v>636</v>
      </c>
      <c r="C144" s="103"/>
    </row>
    <row r="145" spans="1:3" x14ac:dyDescent="0.25">
      <c r="A145" s="102" t="s">
        <v>58</v>
      </c>
      <c r="B145" s="102" t="s">
        <v>551</v>
      </c>
      <c r="C145" s="103"/>
    </row>
    <row r="146" spans="1:3" x14ac:dyDescent="0.25">
      <c r="A146" s="102" t="s">
        <v>57</v>
      </c>
      <c r="B146" s="102" t="s">
        <v>550</v>
      </c>
      <c r="C146" s="103"/>
    </row>
    <row r="147" spans="1:3" x14ac:dyDescent="0.25">
      <c r="A147" s="102" t="s">
        <v>212</v>
      </c>
      <c r="B147" s="102" t="s">
        <v>427</v>
      </c>
      <c r="C147" s="103"/>
    </row>
    <row r="148" spans="1:3" x14ac:dyDescent="0.25">
      <c r="A148" s="102" t="s">
        <v>331</v>
      </c>
      <c r="B148" s="102" t="s">
        <v>586</v>
      </c>
      <c r="C148" s="103"/>
    </row>
    <row r="149" spans="1:3" x14ac:dyDescent="0.25">
      <c r="A149" s="102" t="s">
        <v>274</v>
      </c>
      <c r="B149" s="102" t="s">
        <v>495</v>
      </c>
      <c r="C149" s="103" t="s">
        <v>622</v>
      </c>
    </row>
    <row r="150" spans="1:3" x14ac:dyDescent="0.25">
      <c r="A150" s="102" t="s">
        <v>134</v>
      </c>
      <c r="B150" s="102" t="s">
        <v>531</v>
      </c>
      <c r="C150" s="103" t="s">
        <v>622</v>
      </c>
    </row>
    <row r="151" spans="1:3" x14ac:dyDescent="0.25">
      <c r="A151" s="102" t="s">
        <v>320</v>
      </c>
      <c r="B151" s="102" t="s">
        <v>540</v>
      </c>
      <c r="C151" s="103"/>
    </row>
    <row r="152" spans="1:3" x14ac:dyDescent="0.25">
      <c r="A152" s="102" t="s">
        <v>154</v>
      </c>
      <c r="B152" s="102" t="s">
        <v>408</v>
      </c>
      <c r="C152" s="103"/>
    </row>
    <row r="153" spans="1:3" x14ac:dyDescent="0.25">
      <c r="A153" s="102" t="s">
        <v>165</v>
      </c>
      <c r="B153" s="102" t="s">
        <v>466</v>
      </c>
      <c r="C153" s="103" t="s">
        <v>619</v>
      </c>
    </row>
    <row r="154" spans="1:3" x14ac:dyDescent="0.25">
      <c r="A154" s="102" t="s">
        <v>289</v>
      </c>
      <c r="B154" s="102" t="s">
        <v>401</v>
      </c>
      <c r="C154" s="103"/>
    </row>
    <row r="155" spans="1:3" x14ac:dyDescent="0.25">
      <c r="A155" s="102" t="s">
        <v>164</v>
      </c>
      <c r="B155" s="102" t="s">
        <v>465</v>
      </c>
      <c r="C155" s="103" t="s">
        <v>619</v>
      </c>
    </row>
    <row r="156" spans="1:3" x14ac:dyDescent="0.25">
      <c r="A156" s="102" t="s">
        <v>118</v>
      </c>
      <c r="B156" s="102" t="s">
        <v>612</v>
      </c>
      <c r="C156" s="103"/>
    </row>
    <row r="157" spans="1:3" x14ac:dyDescent="0.25">
      <c r="A157" s="102" t="s">
        <v>333</v>
      </c>
      <c r="B157" s="102" t="s">
        <v>588</v>
      </c>
      <c r="C157" s="103"/>
    </row>
    <row r="158" spans="1:3" x14ac:dyDescent="0.25">
      <c r="A158" s="102" t="s">
        <v>133</v>
      </c>
      <c r="B158" s="102" t="s">
        <v>530</v>
      </c>
      <c r="C158" s="103" t="s">
        <v>622</v>
      </c>
    </row>
    <row r="159" spans="1:3" x14ac:dyDescent="0.25">
      <c r="A159" s="102" t="s">
        <v>312</v>
      </c>
      <c r="B159" s="102" t="s">
        <v>637</v>
      </c>
      <c r="C159" s="103"/>
    </row>
    <row r="160" spans="1:3" x14ac:dyDescent="0.25">
      <c r="A160" s="102" t="s">
        <v>315</v>
      </c>
      <c r="B160" s="102" t="s">
        <v>535</v>
      </c>
      <c r="C160" s="103"/>
    </row>
    <row r="161" spans="1:3" x14ac:dyDescent="0.25">
      <c r="A161" s="102" t="s">
        <v>105</v>
      </c>
      <c r="B161" s="102" t="s">
        <v>601</v>
      </c>
      <c r="C161" s="103"/>
    </row>
    <row r="162" spans="1:3" x14ac:dyDescent="0.25">
      <c r="A162" s="102" t="s">
        <v>162</v>
      </c>
      <c r="B162" s="102" t="s">
        <v>463</v>
      </c>
      <c r="C162" s="103" t="s">
        <v>619</v>
      </c>
    </row>
    <row r="163" spans="1:3" x14ac:dyDescent="0.25">
      <c r="A163" s="102" t="s">
        <v>131</v>
      </c>
      <c r="B163" s="102" t="s">
        <v>638</v>
      </c>
      <c r="C163" s="103" t="s">
        <v>622</v>
      </c>
    </row>
    <row r="164" spans="1:3" x14ac:dyDescent="0.25">
      <c r="A164" s="102" t="s">
        <v>293</v>
      </c>
      <c r="B164" s="102" t="s">
        <v>490</v>
      </c>
      <c r="C164" s="103"/>
    </row>
    <row r="165" spans="1:3" x14ac:dyDescent="0.25">
      <c r="A165" s="102" t="s">
        <v>50</v>
      </c>
      <c r="B165" s="102" t="s">
        <v>503</v>
      </c>
      <c r="C165" s="103"/>
    </row>
    <row r="166" spans="1:3" x14ac:dyDescent="0.25">
      <c r="A166" s="102" t="s">
        <v>56</v>
      </c>
      <c r="B166" s="102" t="s">
        <v>549</v>
      </c>
      <c r="C166" s="103"/>
    </row>
    <row r="167" spans="1:3" x14ac:dyDescent="0.25">
      <c r="A167" s="102" t="s">
        <v>332</v>
      </c>
      <c r="B167" s="102" t="s">
        <v>587</v>
      </c>
      <c r="C167" s="103"/>
    </row>
    <row r="168" spans="1:3" x14ac:dyDescent="0.25">
      <c r="A168" s="102" t="s">
        <v>152</v>
      </c>
      <c r="B168" s="102" t="s">
        <v>407</v>
      </c>
      <c r="C168" s="103"/>
    </row>
    <row r="169" spans="1:3" x14ac:dyDescent="0.25">
      <c r="A169" s="102" t="s">
        <v>263</v>
      </c>
      <c r="B169" s="102" t="s">
        <v>392</v>
      </c>
      <c r="C169" s="103"/>
    </row>
    <row r="170" spans="1:3" x14ac:dyDescent="0.25">
      <c r="A170" s="102" t="s">
        <v>204</v>
      </c>
      <c r="B170" s="102" t="s">
        <v>444</v>
      </c>
      <c r="C170" s="103"/>
    </row>
    <row r="171" spans="1:3" x14ac:dyDescent="0.25">
      <c r="A171" s="102" t="s">
        <v>208</v>
      </c>
      <c r="B171" s="102" t="s">
        <v>488</v>
      </c>
      <c r="C171" s="103"/>
    </row>
    <row r="172" spans="1:3" x14ac:dyDescent="0.25">
      <c r="A172" s="102" t="s">
        <v>184</v>
      </c>
      <c r="B172" s="102" t="s">
        <v>502</v>
      </c>
      <c r="C172" s="103"/>
    </row>
    <row r="173" spans="1:3" x14ac:dyDescent="0.25">
      <c r="A173" s="102" t="s">
        <v>186</v>
      </c>
      <c r="B173" s="102" t="s">
        <v>568</v>
      </c>
      <c r="C173" s="103"/>
    </row>
    <row r="174" spans="1:3" x14ac:dyDescent="0.25">
      <c r="A174" s="102" t="s">
        <v>79</v>
      </c>
      <c r="B174" s="102" t="s">
        <v>566</v>
      </c>
      <c r="C174" s="103"/>
    </row>
    <row r="175" spans="1:3" x14ac:dyDescent="0.25">
      <c r="A175" s="102" t="s">
        <v>227</v>
      </c>
      <c r="B175" s="102" t="s">
        <v>442</v>
      </c>
      <c r="C175" s="103"/>
    </row>
    <row r="176" spans="1:3" x14ac:dyDescent="0.25">
      <c r="A176" s="102" t="s">
        <v>300</v>
      </c>
      <c r="B176" s="102" t="s">
        <v>416</v>
      </c>
      <c r="C176" s="103"/>
    </row>
    <row r="177" spans="1:3" x14ac:dyDescent="0.25">
      <c r="A177" s="102" t="s">
        <v>93</v>
      </c>
      <c r="B177" s="102" t="s">
        <v>599</v>
      </c>
      <c r="C177" s="103"/>
    </row>
    <row r="178" spans="1:3" x14ac:dyDescent="0.25">
      <c r="A178" s="102" t="s">
        <v>161</v>
      </c>
      <c r="B178" s="102" t="s">
        <v>415</v>
      </c>
      <c r="C178" s="103" t="s">
        <v>619</v>
      </c>
    </row>
    <row r="179" spans="1:3" x14ac:dyDescent="0.25">
      <c r="A179" s="102" t="s">
        <v>130</v>
      </c>
      <c r="B179" s="102" t="s">
        <v>498</v>
      </c>
      <c r="C179" s="103" t="s">
        <v>622</v>
      </c>
    </row>
    <row r="180" spans="1:3" x14ac:dyDescent="0.25">
      <c r="A180" s="102" t="s">
        <v>160</v>
      </c>
      <c r="B180" s="102" t="s">
        <v>414</v>
      </c>
      <c r="C180" s="103"/>
    </row>
    <row r="181" spans="1:3" x14ac:dyDescent="0.25">
      <c r="A181" s="102" t="s">
        <v>46</v>
      </c>
      <c r="B181" s="102" t="s">
        <v>480</v>
      </c>
      <c r="C181" s="103"/>
    </row>
    <row r="182" spans="1:3" x14ac:dyDescent="0.25">
      <c r="A182" s="102" t="s">
        <v>295</v>
      </c>
      <c r="B182" s="102" t="s">
        <v>492</v>
      </c>
      <c r="C182" s="103"/>
    </row>
    <row r="183" spans="1:3" x14ac:dyDescent="0.25">
      <c r="A183" s="102" t="s">
        <v>188</v>
      </c>
      <c r="B183" s="102" t="s">
        <v>570</v>
      </c>
      <c r="C183" s="103"/>
    </row>
    <row r="184" spans="1:3" x14ac:dyDescent="0.25">
      <c r="A184" s="102" t="s">
        <v>294</v>
      </c>
      <c r="B184" s="102" t="s">
        <v>491</v>
      </c>
      <c r="C184" s="103"/>
    </row>
    <row r="185" spans="1:3" x14ac:dyDescent="0.25">
      <c r="A185" s="102" t="s">
        <v>170</v>
      </c>
      <c r="B185" s="102" t="s">
        <v>471</v>
      </c>
      <c r="C185" s="103" t="s">
        <v>619</v>
      </c>
    </row>
    <row r="186" spans="1:3" x14ac:dyDescent="0.25">
      <c r="A186" s="102" t="s">
        <v>69</v>
      </c>
      <c r="B186" s="102" t="s">
        <v>558</v>
      </c>
      <c r="C186" s="103"/>
    </row>
    <row r="187" spans="1:3" x14ac:dyDescent="0.25">
      <c r="A187" s="102" t="s">
        <v>303</v>
      </c>
      <c r="B187" s="102" t="s">
        <v>639</v>
      </c>
      <c r="C187" s="103"/>
    </row>
    <row r="188" spans="1:3" x14ac:dyDescent="0.25">
      <c r="A188" s="102" t="s">
        <v>54</v>
      </c>
      <c r="B188" s="102" t="s">
        <v>547</v>
      </c>
      <c r="C188" s="103"/>
    </row>
    <row r="189" spans="1:3" x14ac:dyDescent="0.25">
      <c r="A189" s="102" t="s">
        <v>39</v>
      </c>
      <c r="B189" s="102" t="s">
        <v>388</v>
      </c>
      <c r="C189" s="103"/>
    </row>
    <row r="190" spans="1:3" x14ac:dyDescent="0.25">
      <c r="A190" s="102" t="s">
        <v>272</v>
      </c>
      <c r="B190" s="102" t="s">
        <v>380</v>
      </c>
      <c r="C190" s="103" t="s">
        <v>622</v>
      </c>
    </row>
    <row r="191" spans="1:3" x14ac:dyDescent="0.25">
      <c r="A191" s="102" t="s">
        <v>299</v>
      </c>
      <c r="B191" s="102" t="s">
        <v>497</v>
      </c>
      <c r="C191" s="103"/>
    </row>
    <row r="192" spans="1:3" x14ac:dyDescent="0.25">
      <c r="A192" s="102" t="s">
        <v>240</v>
      </c>
      <c r="B192" s="102" t="s">
        <v>513</v>
      </c>
      <c r="C192" s="103"/>
    </row>
    <row r="193" spans="1:3" x14ac:dyDescent="0.25">
      <c r="A193" s="102" t="s">
        <v>252</v>
      </c>
      <c r="B193" s="102" t="s">
        <v>341</v>
      </c>
      <c r="C193" s="103"/>
    </row>
    <row r="194" spans="1:3" x14ac:dyDescent="0.25">
      <c r="A194" s="102" t="s">
        <v>282</v>
      </c>
      <c r="B194" s="102" t="s">
        <v>382</v>
      </c>
      <c r="C194" s="103"/>
    </row>
    <row r="195" spans="1:3" x14ac:dyDescent="0.25">
      <c r="A195" s="102" t="s">
        <v>86</v>
      </c>
      <c r="B195" s="102" t="s">
        <v>593</v>
      </c>
      <c r="C195" s="103"/>
    </row>
    <row r="196" spans="1:3" x14ac:dyDescent="0.25">
      <c r="A196" s="102" t="s">
        <v>262</v>
      </c>
      <c r="B196" s="102" t="s">
        <v>391</v>
      </c>
      <c r="C196" s="103"/>
    </row>
    <row r="197" spans="1:3" x14ac:dyDescent="0.25">
      <c r="A197" s="102" t="s">
        <v>297</v>
      </c>
      <c r="B197" s="102" t="s">
        <v>494</v>
      </c>
      <c r="C197" s="103"/>
    </row>
    <row r="198" spans="1:3" x14ac:dyDescent="0.25">
      <c r="A198" s="102" t="s">
        <v>256</v>
      </c>
      <c r="B198" s="102" t="s">
        <v>347</v>
      </c>
      <c r="C198" s="103"/>
    </row>
    <row r="199" spans="1:3" x14ac:dyDescent="0.25">
      <c r="A199" s="102" t="s">
        <v>171</v>
      </c>
      <c r="B199" s="102" t="s">
        <v>472</v>
      </c>
      <c r="C199" s="103" t="s">
        <v>619</v>
      </c>
    </row>
    <row r="200" spans="1:3" x14ac:dyDescent="0.25">
      <c r="A200" s="102" t="s">
        <v>242</v>
      </c>
      <c r="B200" s="102" t="s">
        <v>515</v>
      </c>
      <c r="C200" s="103"/>
    </row>
    <row r="201" spans="1:3" x14ac:dyDescent="0.25">
      <c r="A201" s="105" t="s">
        <v>716</v>
      </c>
      <c r="B201" s="102" t="s">
        <v>717</v>
      </c>
      <c r="C201" s="176" t="s">
        <v>755</v>
      </c>
    </row>
    <row r="202" spans="1:3" x14ac:dyDescent="0.25">
      <c r="A202" s="102" t="s">
        <v>179</v>
      </c>
      <c r="B202" s="102" t="s">
        <v>487</v>
      </c>
      <c r="C202" s="103"/>
    </row>
    <row r="203" spans="1:3" x14ac:dyDescent="0.25">
      <c r="A203" s="102" t="s">
        <v>265</v>
      </c>
      <c r="B203" s="102" t="s">
        <v>395</v>
      </c>
      <c r="C203" s="103"/>
    </row>
    <row r="204" spans="1:3" x14ac:dyDescent="0.25">
      <c r="A204" s="102" t="s">
        <v>193</v>
      </c>
      <c r="B204" s="102" t="s">
        <v>359</v>
      </c>
      <c r="C204" s="103"/>
    </row>
    <row r="205" spans="1:3" x14ac:dyDescent="0.25">
      <c r="A205" s="102" t="s">
        <v>202</v>
      </c>
      <c r="B205" s="102" t="s">
        <v>423</v>
      </c>
      <c r="C205" s="103"/>
    </row>
    <row r="206" spans="1:3" x14ac:dyDescent="0.25">
      <c r="A206" s="102" t="s">
        <v>271</v>
      </c>
      <c r="B206" s="102" t="s">
        <v>581</v>
      </c>
      <c r="C206" s="103"/>
    </row>
    <row r="207" spans="1:3" x14ac:dyDescent="0.25">
      <c r="A207" s="102" t="s">
        <v>68</v>
      </c>
      <c r="B207" s="102" t="s">
        <v>718</v>
      </c>
      <c r="C207" s="176" t="s">
        <v>755</v>
      </c>
    </row>
    <row r="208" spans="1:3" x14ac:dyDescent="0.25">
      <c r="A208" s="102" t="s">
        <v>259</v>
      </c>
      <c r="B208" s="102" t="s">
        <v>349</v>
      </c>
      <c r="C208" s="103"/>
    </row>
    <row r="209" spans="1:3" x14ac:dyDescent="0.25">
      <c r="A209" s="102" t="s">
        <v>84</v>
      </c>
      <c r="B209" s="102" t="s">
        <v>591</v>
      </c>
      <c r="C209" s="103"/>
    </row>
    <row r="210" spans="1:3" x14ac:dyDescent="0.25">
      <c r="A210" s="105" t="s">
        <v>719</v>
      </c>
      <c r="B210" s="102" t="s">
        <v>720</v>
      </c>
      <c r="C210" s="176" t="s">
        <v>755</v>
      </c>
    </row>
    <row r="211" spans="1:3" x14ac:dyDescent="0.25">
      <c r="A211" s="102" t="s">
        <v>234</v>
      </c>
      <c r="B211" s="102" t="s">
        <v>507</v>
      </c>
      <c r="C211" s="103"/>
    </row>
    <row r="212" spans="1:3" x14ac:dyDescent="0.25">
      <c r="A212" s="102" t="s">
        <v>198</v>
      </c>
      <c r="B212" s="102" t="s">
        <v>419</v>
      </c>
      <c r="C212" s="103"/>
    </row>
    <row r="213" spans="1:3" x14ac:dyDescent="0.25">
      <c r="A213" s="102" t="s">
        <v>200</v>
      </c>
      <c r="B213" s="102" t="s">
        <v>421</v>
      </c>
      <c r="C213" s="103"/>
    </row>
    <row r="214" spans="1:3" x14ac:dyDescent="0.25">
      <c r="A214" s="102" t="s">
        <v>336</v>
      </c>
      <c r="B214" s="104" t="s">
        <v>640</v>
      </c>
      <c r="C214" s="103"/>
    </row>
    <row r="215" spans="1:3" x14ac:dyDescent="0.25">
      <c r="A215" s="102" t="s">
        <v>197</v>
      </c>
      <c r="B215" s="102" t="s">
        <v>363</v>
      </c>
      <c r="C215" s="103"/>
    </row>
    <row r="216" spans="1:3" x14ac:dyDescent="0.25">
      <c r="A216" s="102" t="s">
        <v>285</v>
      </c>
      <c r="B216" s="102" t="s">
        <v>397</v>
      </c>
      <c r="C216" s="103"/>
    </row>
    <row r="217" spans="1:3" x14ac:dyDescent="0.25">
      <c r="A217" s="102" t="s">
        <v>189</v>
      </c>
      <c r="B217" s="102" t="s">
        <v>571</v>
      </c>
      <c r="C217" s="103"/>
    </row>
    <row r="218" spans="1:3" x14ac:dyDescent="0.25">
      <c r="A218" s="102" t="s">
        <v>230</v>
      </c>
      <c r="B218" s="102" t="s">
        <v>721</v>
      </c>
      <c r="C218" s="176" t="s">
        <v>755</v>
      </c>
    </row>
    <row r="219" spans="1:3" x14ac:dyDescent="0.25">
      <c r="A219" s="102" t="s">
        <v>231</v>
      </c>
      <c r="B219" s="102" t="s">
        <v>762</v>
      </c>
      <c r="C219" s="176" t="s">
        <v>755</v>
      </c>
    </row>
    <row r="220" spans="1:3" x14ac:dyDescent="0.25">
      <c r="A220" s="102" t="s">
        <v>181</v>
      </c>
      <c r="B220" s="102" t="s">
        <v>499</v>
      </c>
      <c r="C220" s="103"/>
    </row>
    <row r="221" spans="1:3" x14ac:dyDescent="0.25">
      <c r="A221" s="102" t="s">
        <v>43</v>
      </c>
      <c r="B221" s="102" t="s">
        <v>477</v>
      </c>
      <c r="C221" s="103"/>
    </row>
    <row r="222" spans="1:3" x14ac:dyDescent="0.25">
      <c r="A222" s="102" t="s">
        <v>215</v>
      </c>
      <c r="B222" s="102" t="s">
        <v>430</v>
      </c>
      <c r="C222" s="103"/>
    </row>
    <row r="223" spans="1:3" x14ac:dyDescent="0.25">
      <c r="A223" s="102" t="s">
        <v>41</v>
      </c>
      <c r="B223" s="102" t="s">
        <v>390</v>
      </c>
      <c r="C223" s="103"/>
    </row>
    <row r="224" spans="1:3" x14ac:dyDescent="0.25">
      <c r="A224" s="102" t="s">
        <v>260</v>
      </c>
      <c r="B224" s="102" t="s">
        <v>350</v>
      </c>
      <c r="C224" s="103"/>
    </row>
    <row r="225" spans="1:4" x14ac:dyDescent="0.25">
      <c r="A225" s="102" t="s">
        <v>144</v>
      </c>
      <c r="B225" s="102" t="s">
        <v>371</v>
      </c>
      <c r="C225" s="103"/>
    </row>
    <row r="226" spans="1:4" x14ac:dyDescent="0.25">
      <c r="A226" s="102" t="s">
        <v>36</v>
      </c>
      <c r="B226" s="102" t="s">
        <v>343</v>
      </c>
      <c r="C226" s="103"/>
    </row>
    <row r="227" spans="1:4" x14ac:dyDescent="0.25">
      <c r="A227" s="102" t="s">
        <v>66</v>
      </c>
      <c r="B227" s="102" t="s">
        <v>557</v>
      </c>
      <c r="C227" s="103"/>
    </row>
    <row r="228" spans="1:4" x14ac:dyDescent="0.25">
      <c r="A228" s="102" t="s">
        <v>219</v>
      </c>
      <c r="B228" s="102" t="s">
        <v>434</v>
      </c>
      <c r="C228" s="103"/>
    </row>
    <row r="229" spans="1:4" x14ac:dyDescent="0.25">
      <c r="A229" s="102" t="s">
        <v>191</v>
      </c>
      <c r="B229" s="102" t="s">
        <v>573</v>
      </c>
      <c r="C229" s="103"/>
    </row>
    <row r="230" spans="1:4" x14ac:dyDescent="0.25">
      <c r="A230" s="102" t="s">
        <v>127</v>
      </c>
      <c r="B230" s="102" t="s">
        <v>459</v>
      </c>
      <c r="C230" s="103" t="s">
        <v>622</v>
      </c>
    </row>
    <row r="231" spans="1:4" x14ac:dyDescent="0.25">
      <c r="A231" s="105" t="s">
        <v>753</v>
      </c>
      <c r="B231" s="102" t="s">
        <v>754</v>
      </c>
      <c r="C231" t="s">
        <v>755</v>
      </c>
      <c r="D231" t="s">
        <v>763</v>
      </c>
    </row>
    <row r="232" spans="1:4" x14ac:dyDescent="0.25">
      <c r="A232" s="102" t="s">
        <v>91</v>
      </c>
      <c r="B232" s="102" t="s">
        <v>598</v>
      </c>
      <c r="C232" s="103"/>
    </row>
    <row r="233" spans="1:4" x14ac:dyDescent="0.25">
      <c r="A233" s="102" t="s">
        <v>96</v>
      </c>
      <c r="B233" s="102" t="s">
        <v>400</v>
      </c>
      <c r="C233" s="103"/>
    </row>
    <row r="234" spans="1:4" x14ac:dyDescent="0.25">
      <c r="A234" s="102" t="s">
        <v>305</v>
      </c>
      <c r="B234" s="102" t="s">
        <v>523</v>
      </c>
      <c r="C234" s="103"/>
    </row>
    <row r="235" spans="1:4" x14ac:dyDescent="0.25">
      <c r="A235" s="102" t="s">
        <v>158</v>
      </c>
      <c r="B235" s="102" t="s">
        <v>412</v>
      </c>
      <c r="C235" s="103"/>
    </row>
    <row r="236" spans="1:4" x14ac:dyDescent="0.25">
      <c r="A236" s="102" t="s">
        <v>334</v>
      </c>
      <c r="B236" s="102" t="s">
        <v>641</v>
      </c>
      <c r="C236" s="103"/>
    </row>
    <row r="237" spans="1:4" x14ac:dyDescent="0.25">
      <c r="A237" s="102" t="s">
        <v>335</v>
      </c>
      <c r="B237" s="102" t="s">
        <v>642</v>
      </c>
      <c r="C237" s="103"/>
    </row>
    <row r="238" spans="1:4" x14ac:dyDescent="0.25">
      <c r="A238" s="102" t="s">
        <v>209</v>
      </c>
      <c r="B238" s="102" t="s">
        <v>424</v>
      </c>
      <c r="C238" s="103"/>
    </row>
    <row r="239" spans="1:4" x14ac:dyDescent="0.25">
      <c r="A239" s="102" t="s">
        <v>308</v>
      </c>
      <c r="B239" s="102" t="s">
        <v>525</v>
      </c>
      <c r="C239" s="103"/>
    </row>
    <row r="240" spans="1:4" x14ac:dyDescent="0.25">
      <c r="A240" s="102" t="s">
        <v>108</v>
      </c>
      <c r="B240" s="102" t="s">
        <v>603</v>
      </c>
      <c r="C240" s="103"/>
    </row>
    <row r="241" spans="1:3" x14ac:dyDescent="0.25">
      <c r="A241" s="102" t="s">
        <v>52</v>
      </c>
      <c r="B241" s="102" t="s">
        <v>505</v>
      </c>
      <c r="C241" s="103"/>
    </row>
    <row r="242" spans="1:3" x14ac:dyDescent="0.25">
      <c r="A242" s="102" t="s">
        <v>195</v>
      </c>
      <c r="B242" s="102" t="s">
        <v>361</v>
      </c>
      <c r="C242" s="103"/>
    </row>
    <row r="243" spans="1:3" x14ac:dyDescent="0.25">
      <c r="A243" s="102" t="s">
        <v>337</v>
      </c>
      <c r="B243" s="102" t="s">
        <v>521</v>
      </c>
      <c r="C243" s="103"/>
    </row>
    <row r="244" spans="1:3" x14ac:dyDescent="0.25">
      <c r="A244" s="102" t="s">
        <v>177</v>
      </c>
      <c r="B244" s="102" t="s">
        <v>486</v>
      </c>
      <c r="C244" s="103"/>
    </row>
    <row r="245" spans="1:3" x14ac:dyDescent="0.25">
      <c r="A245" s="102" t="s">
        <v>224</v>
      </c>
      <c r="B245" s="102" t="s">
        <v>439</v>
      </c>
      <c r="C245" s="103"/>
    </row>
    <row r="246" spans="1:3" x14ac:dyDescent="0.25">
      <c r="A246" s="102" t="s">
        <v>132</v>
      </c>
      <c r="B246" s="102" t="s">
        <v>529</v>
      </c>
      <c r="C246" s="103" t="s">
        <v>622</v>
      </c>
    </row>
    <row r="247" spans="1:3" x14ac:dyDescent="0.25">
      <c r="A247" s="102" t="s">
        <v>216</v>
      </c>
      <c r="B247" s="102" t="s">
        <v>431</v>
      </c>
      <c r="C247" s="103"/>
    </row>
    <row r="248" spans="1:3" x14ac:dyDescent="0.25">
      <c r="A248" s="102" t="s">
        <v>321</v>
      </c>
      <c r="B248" s="102" t="s">
        <v>541</v>
      </c>
      <c r="C248" s="103"/>
    </row>
    <row r="249" spans="1:3" x14ac:dyDescent="0.25">
      <c r="A249" s="102" t="s">
        <v>222</v>
      </c>
      <c r="B249" s="102" t="s">
        <v>437</v>
      </c>
      <c r="C249" s="103"/>
    </row>
    <row r="250" spans="1:3" x14ac:dyDescent="0.25">
      <c r="A250" s="102" t="s">
        <v>288</v>
      </c>
      <c r="B250" s="102" t="s">
        <v>399</v>
      </c>
      <c r="C250" s="103"/>
    </row>
    <row r="251" spans="1:3" x14ac:dyDescent="0.25">
      <c r="A251" s="102" t="s">
        <v>182</v>
      </c>
      <c r="B251" s="102" t="s">
        <v>500</v>
      </c>
      <c r="C251" s="103"/>
    </row>
    <row r="252" spans="1:3" x14ac:dyDescent="0.25">
      <c r="A252" s="102" t="s">
        <v>206</v>
      </c>
      <c r="B252" s="102" t="s">
        <v>446</v>
      </c>
      <c r="C252" s="103"/>
    </row>
    <row r="253" spans="1:3" x14ac:dyDescent="0.25">
      <c r="A253" s="102" t="s">
        <v>302</v>
      </c>
      <c r="B253" s="102" t="s">
        <v>418</v>
      </c>
      <c r="C253" s="103"/>
    </row>
    <row r="254" spans="1:3" x14ac:dyDescent="0.25">
      <c r="A254" s="102" t="s">
        <v>175</v>
      </c>
      <c r="B254" s="102" t="s">
        <v>484</v>
      </c>
      <c r="C254" s="103"/>
    </row>
    <row r="255" spans="1:3" x14ac:dyDescent="0.25">
      <c r="A255" s="102" t="s">
        <v>53</v>
      </c>
      <c r="B255" s="102" t="s">
        <v>546</v>
      </c>
      <c r="C255" s="103"/>
    </row>
    <row r="256" spans="1:3" x14ac:dyDescent="0.25">
      <c r="A256" s="102" t="s">
        <v>67</v>
      </c>
      <c r="B256" s="102" t="s">
        <v>722</v>
      </c>
      <c r="C256" s="176" t="s">
        <v>755</v>
      </c>
    </row>
    <row r="257" spans="1:3" x14ac:dyDescent="0.25">
      <c r="A257" s="102" t="s">
        <v>42</v>
      </c>
      <c r="B257" s="102" t="s">
        <v>476</v>
      </c>
      <c r="C257" s="103"/>
    </row>
    <row r="258" spans="1:3" x14ac:dyDescent="0.25">
      <c r="A258" s="102" t="s">
        <v>92</v>
      </c>
      <c r="B258" s="102" t="s">
        <v>643</v>
      </c>
      <c r="C258" s="103"/>
    </row>
    <row r="259" spans="1:3" x14ac:dyDescent="0.25">
      <c r="A259" s="102" t="s">
        <v>326</v>
      </c>
      <c r="B259" s="102" t="s">
        <v>644</v>
      </c>
      <c r="C259" s="103"/>
    </row>
    <row r="260" spans="1:3" x14ac:dyDescent="0.25">
      <c r="A260" s="102" t="s">
        <v>264</v>
      </c>
      <c r="B260" s="102" t="s">
        <v>393</v>
      </c>
      <c r="C260" s="103"/>
    </row>
    <row r="261" spans="1:3" x14ac:dyDescent="0.25">
      <c r="A261" s="102" t="s">
        <v>261</v>
      </c>
      <c r="B261" s="102" t="s">
        <v>373</v>
      </c>
      <c r="C261" s="103"/>
    </row>
    <row r="262" spans="1:3" x14ac:dyDescent="0.25">
      <c r="A262" s="102" t="s">
        <v>353</v>
      </c>
      <c r="B262" s="102" t="s">
        <v>352</v>
      </c>
      <c r="C262" s="103"/>
    </row>
    <row r="263" spans="1:3" x14ac:dyDescent="0.25">
      <c r="A263" s="102" t="s">
        <v>233</v>
      </c>
      <c r="B263" s="102" t="s">
        <v>506</v>
      </c>
      <c r="C263" s="103"/>
    </row>
    <row r="264" spans="1:3" x14ac:dyDescent="0.25">
      <c r="A264" s="102" t="s">
        <v>88</v>
      </c>
      <c r="B264" s="102" t="s">
        <v>595</v>
      </c>
      <c r="C264" s="103"/>
    </row>
    <row r="265" spans="1:3" x14ac:dyDescent="0.25">
      <c r="A265" s="102" t="s">
        <v>135</v>
      </c>
      <c r="B265" s="102" t="s">
        <v>532</v>
      </c>
      <c r="C265" s="103" t="s">
        <v>622</v>
      </c>
    </row>
    <row r="266" spans="1:3" x14ac:dyDescent="0.25">
      <c r="A266" s="102" t="s">
        <v>323</v>
      </c>
      <c r="B266" s="102" t="s">
        <v>543</v>
      </c>
      <c r="C266" s="103"/>
    </row>
    <row r="267" spans="1:3" x14ac:dyDescent="0.25">
      <c r="A267" s="102" t="s">
        <v>229</v>
      </c>
      <c r="B267" s="102" t="s">
        <v>723</v>
      </c>
      <c r="C267" s="176" t="s">
        <v>755</v>
      </c>
    </row>
    <row r="268" spans="1:3" x14ac:dyDescent="0.25">
      <c r="A268" s="102" t="s">
        <v>248</v>
      </c>
      <c r="B268" s="102" t="s">
        <v>724</v>
      </c>
      <c r="C268" s="176" t="s">
        <v>755</v>
      </c>
    </row>
    <row r="269" spans="1:3" x14ac:dyDescent="0.25">
      <c r="A269" s="102" t="s">
        <v>228</v>
      </c>
      <c r="B269" s="102" t="s">
        <v>725</v>
      </c>
      <c r="C269" s="176" t="s">
        <v>755</v>
      </c>
    </row>
    <row r="270" spans="1:3" x14ac:dyDescent="0.25">
      <c r="A270" s="102" t="s">
        <v>75</v>
      </c>
      <c r="B270" s="102" t="s">
        <v>564</v>
      </c>
      <c r="C270" s="103"/>
    </row>
    <row r="271" spans="1:3" x14ac:dyDescent="0.25">
      <c r="A271" s="102" t="s">
        <v>238</v>
      </c>
      <c r="B271" s="102" t="s">
        <v>511</v>
      </c>
      <c r="C271" s="103"/>
    </row>
    <row r="272" spans="1:3" x14ac:dyDescent="0.25">
      <c r="A272" s="102" t="s">
        <v>111</v>
      </c>
      <c r="B272" s="102" t="s">
        <v>606</v>
      </c>
      <c r="C272" s="103"/>
    </row>
    <row r="273" spans="1:3" x14ac:dyDescent="0.25">
      <c r="A273" s="102" t="s">
        <v>207</v>
      </c>
      <c r="B273" s="104" t="s">
        <v>645</v>
      </c>
      <c r="C273" s="103"/>
    </row>
    <row r="274" spans="1:3" x14ac:dyDescent="0.25">
      <c r="A274" s="102" t="s">
        <v>235</v>
      </c>
      <c r="B274" s="102" t="s">
        <v>508</v>
      </c>
      <c r="C274" s="103"/>
    </row>
    <row r="275" spans="1:3" x14ac:dyDescent="0.25">
      <c r="A275" s="102" t="s">
        <v>156</v>
      </c>
      <c r="B275" s="102" t="s">
        <v>410</v>
      </c>
      <c r="C275" s="103"/>
    </row>
    <row r="276" spans="1:3" x14ac:dyDescent="0.25">
      <c r="A276" s="102" t="s">
        <v>221</v>
      </c>
      <c r="B276" s="102" t="s">
        <v>436</v>
      </c>
      <c r="C276" s="103"/>
    </row>
    <row r="277" spans="1:3" x14ac:dyDescent="0.25">
      <c r="A277" s="102" t="s">
        <v>83</v>
      </c>
      <c r="B277" s="102" t="s">
        <v>590</v>
      </c>
      <c r="C277" s="103"/>
    </row>
    <row r="278" spans="1:3" x14ac:dyDescent="0.25">
      <c r="A278" s="102" t="s">
        <v>192</v>
      </c>
      <c r="B278" s="102" t="s">
        <v>574</v>
      </c>
      <c r="C278" s="103"/>
    </row>
    <row r="279" spans="1:3" x14ac:dyDescent="0.25">
      <c r="A279" s="102" t="s">
        <v>99</v>
      </c>
      <c r="B279" s="102" t="s">
        <v>449</v>
      </c>
      <c r="C279" s="103"/>
    </row>
    <row r="280" spans="1:3" x14ac:dyDescent="0.25">
      <c r="A280" s="102" t="s">
        <v>169</v>
      </c>
      <c r="B280" s="102" t="s">
        <v>470</v>
      </c>
      <c r="C280" s="103" t="s">
        <v>619</v>
      </c>
    </row>
    <row r="281" spans="1:3" x14ac:dyDescent="0.25">
      <c r="A281" s="102" t="s">
        <v>298</v>
      </c>
      <c r="B281" s="102" t="s">
        <v>496</v>
      </c>
      <c r="C281" s="103"/>
    </row>
    <row r="282" spans="1:3" x14ac:dyDescent="0.25">
      <c r="A282" s="102" t="s">
        <v>112</v>
      </c>
      <c r="B282" s="102" t="s">
        <v>607</v>
      </c>
      <c r="C282" s="103"/>
    </row>
    <row r="283" spans="1:3" x14ac:dyDescent="0.25">
      <c r="A283" s="102" t="s">
        <v>268</v>
      </c>
      <c r="B283" s="102" t="s">
        <v>579</v>
      </c>
      <c r="C283" s="103"/>
    </row>
    <row r="284" spans="1:3" x14ac:dyDescent="0.25">
      <c r="A284" s="102" t="s">
        <v>120</v>
      </c>
      <c r="B284" s="102" t="s">
        <v>375</v>
      </c>
      <c r="C284" s="103" t="s">
        <v>622</v>
      </c>
    </row>
    <row r="285" spans="1:3" x14ac:dyDescent="0.25">
      <c r="A285" s="102" t="s">
        <v>124</v>
      </c>
      <c r="B285" s="102" t="s">
        <v>456</v>
      </c>
      <c r="C285" s="103" t="s">
        <v>622</v>
      </c>
    </row>
    <row r="286" spans="1:3" x14ac:dyDescent="0.25">
      <c r="A286" s="102" t="s">
        <v>218</v>
      </c>
      <c r="B286" s="102" t="s">
        <v>433</v>
      </c>
      <c r="C286" s="103"/>
    </row>
    <row r="287" spans="1:3" x14ac:dyDescent="0.25">
      <c r="A287" s="102" t="s">
        <v>187</v>
      </c>
      <c r="B287" s="102" t="s">
        <v>569</v>
      </c>
      <c r="C287" s="103"/>
    </row>
    <row r="288" spans="1:3" x14ac:dyDescent="0.25">
      <c r="A288" s="102" t="s">
        <v>104</v>
      </c>
      <c r="B288" s="102" t="s">
        <v>600</v>
      </c>
      <c r="C288" s="103"/>
    </row>
    <row r="289" spans="1:3" x14ac:dyDescent="0.25">
      <c r="A289" s="102" t="s">
        <v>237</v>
      </c>
      <c r="B289" s="102" t="s">
        <v>510</v>
      </c>
      <c r="C289" s="103"/>
    </row>
    <row r="290" spans="1:3" x14ac:dyDescent="0.25">
      <c r="A290" s="102" t="s">
        <v>72</v>
      </c>
      <c r="B290" s="102" t="s">
        <v>561</v>
      </c>
      <c r="C290" s="103"/>
    </row>
    <row r="291" spans="1:3" x14ac:dyDescent="0.25">
      <c r="A291" s="102" t="s">
        <v>137</v>
      </c>
      <c r="B291" s="102" t="s">
        <v>364</v>
      </c>
      <c r="C291" s="103"/>
    </row>
    <row r="292" spans="1:3" x14ac:dyDescent="0.25">
      <c r="A292" s="102" t="s">
        <v>214</v>
      </c>
      <c r="B292" s="102" t="s">
        <v>429</v>
      </c>
      <c r="C292" s="103"/>
    </row>
    <row r="293" spans="1:3" x14ac:dyDescent="0.25">
      <c r="A293" s="102" t="s">
        <v>136</v>
      </c>
      <c r="B293" s="102" t="s">
        <v>575</v>
      </c>
      <c r="C293" s="103" t="s">
        <v>622</v>
      </c>
    </row>
    <row r="294" spans="1:3" x14ac:dyDescent="0.25">
      <c r="A294" s="102" t="s">
        <v>95</v>
      </c>
      <c r="B294" s="102" t="s">
        <v>396</v>
      </c>
      <c r="C294" s="103"/>
    </row>
    <row r="295" spans="1:3" x14ac:dyDescent="0.25">
      <c r="A295" s="102" t="s">
        <v>270</v>
      </c>
      <c r="B295" s="102" t="s">
        <v>580</v>
      </c>
      <c r="C295" s="103"/>
    </row>
    <row r="296" spans="1:3" x14ac:dyDescent="0.25">
      <c r="A296" s="102" t="s">
        <v>266</v>
      </c>
      <c r="B296" s="102" t="s">
        <v>577</v>
      </c>
      <c r="C296" s="103"/>
    </row>
    <row r="297" spans="1:3" x14ac:dyDescent="0.25">
      <c r="A297" s="102" t="s">
        <v>116</v>
      </c>
      <c r="B297" s="102" t="s">
        <v>611</v>
      </c>
      <c r="C297" s="103"/>
    </row>
    <row r="298" spans="1:3" x14ac:dyDescent="0.25">
      <c r="A298" s="102" t="s">
        <v>286</v>
      </c>
      <c r="B298" s="102" t="s">
        <v>398</v>
      </c>
      <c r="C298" s="103"/>
    </row>
    <row r="299" spans="1:3" x14ac:dyDescent="0.25">
      <c r="A299" s="102" t="s">
        <v>140</v>
      </c>
      <c r="B299" s="102" t="s">
        <v>368</v>
      </c>
      <c r="C299" s="103"/>
    </row>
    <row r="300" spans="1:3" x14ac:dyDescent="0.25">
      <c r="A300" s="102" t="s">
        <v>33</v>
      </c>
      <c r="B300" s="102" t="s">
        <v>339</v>
      </c>
      <c r="C300" s="103"/>
    </row>
    <row r="301" spans="1:3" x14ac:dyDescent="0.25">
      <c r="A301" s="102" t="s">
        <v>273</v>
      </c>
      <c r="B301" s="102" t="s">
        <v>385</v>
      </c>
      <c r="C301" s="103" t="s">
        <v>622</v>
      </c>
    </row>
    <row r="302" spans="1:3" x14ac:dyDescent="0.25">
      <c r="A302" s="102" t="s">
        <v>71</v>
      </c>
      <c r="B302" s="102" t="s">
        <v>560</v>
      </c>
      <c r="C302" s="103"/>
    </row>
    <row r="303" spans="1:3" x14ac:dyDescent="0.25">
      <c r="A303" s="102" t="s">
        <v>280</v>
      </c>
      <c r="B303" s="102" t="s">
        <v>358</v>
      </c>
      <c r="C303" s="103"/>
    </row>
    <row r="304" spans="1:3" x14ac:dyDescent="0.25">
      <c r="A304" s="102" t="s">
        <v>117</v>
      </c>
      <c r="B304" s="102" t="s">
        <v>646</v>
      </c>
      <c r="C304" s="103"/>
    </row>
    <row r="305" spans="1:3" x14ac:dyDescent="0.25">
      <c r="A305" s="102" t="s">
        <v>64</v>
      </c>
      <c r="B305" s="102" t="s">
        <v>647</v>
      </c>
      <c r="C305" s="103"/>
    </row>
    <row r="306" spans="1:3" x14ac:dyDescent="0.25">
      <c r="A306" s="105" t="s">
        <v>726</v>
      </c>
      <c r="B306" s="102" t="s">
        <v>727</v>
      </c>
      <c r="C306" s="176" t="s">
        <v>755</v>
      </c>
    </row>
    <row r="307" spans="1:3" x14ac:dyDescent="0.25">
      <c r="A307" s="102" t="s">
        <v>173</v>
      </c>
      <c r="B307" s="102" t="s">
        <v>474</v>
      </c>
      <c r="C307" s="103" t="s">
        <v>619</v>
      </c>
    </row>
    <row r="308" spans="1:3" x14ac:dyDescent="0.25">
      <c r="A308" s="102" t="s">
        <v>246</v>
      </c>
      <c r="B308" s="102" t="s">
        <v>519</v>
      </c>
      <c r="C308" s="103"/>
    </row>
    <row r="309" spans="1:3" x14ac:dyDescent="0.25">
      <c r="A309" s="102" t="s">
        <v>128</v>
      </c>
      <c r="B309" s="102" t="s">
        <v>461</v>
      </c>
      <c r="C309" s="103" t="s">
        <v>622</v>
      </c>
    </row>
    <row r="310" spans="1:3" x14ac:dyDescent="0.25">
      <c r="A310" s="105" t="s">
        <v>728</v>
      </c>
      <c r="B310" s="102" t="s">
        <v>729</v>
      </c>
      <c r="C310" s="176" t="s">
        <v>755</v>
      </c>
    </row>
    <row r="311" spans="1:3" x14ac:dyDescent="0.25">
      <c r="A311" s="102" t="s">
        <v>47</v>
      </c>
      <c r="B311" s="102" t="s">
        <v>481</v>
      </c>
      <c r="C311" s="103"/>
    </row>
    <row r="312" spans="1:3" x14ac:dyDescent="0.25">
      <c r="A312" s="102" t="s">
        <v>183</v>
      </c>
      <c r="B312" s="102" t="s">
        <v>501</v>
      </c>
      <c r="C312" s="103"/>
    </row>
    <row r="313" spans="1:3" x14ac:dyDescent="0.25">
      <c r="A313" s="102" t="s">
        <v>291</v>
      </c>
      <c r="B313" s="102" t="s">
        <v>403</v>
      </c>
      <c r="C313" s="103"/>
    </row>
    <row r="314" spans="1:3" x14ac:dyDescent="0.25">
      <c r="A314" s="102" t="s">
        <v>167</v>
      </c>
      <c r="B314" s="102" t="s">
        <v>468</v>
      </c>
      <c r="C314" s="103" t="s">
        <v>619</v>
      </c>
    </row>
    <row r="315" spans="1:3" x14ac:dyDescent="0.25">
      <c r="A315" s="102" t="s">
        <v>159</v>
      </c>
      <c r="B315" s="102" t="s">
        <v>413</v>
      </c>
      <c r="C315" s="103"/>
    </row>
    <row r="316" spans="1:3" x14ac:dyDescent="0.25">
      <c r="A316" s="102" t="s">
        <v>122</v>
      </c>
      <c r="B316" s="102" t="s">
        <v>453</v>
      </c>
      <c r="C316" s="103" t="s">
        <v>622</v>
      </c>
    </row>
    <row r="317" spans="1:3" x14ac:dyDescent="0.25">
      <c r="A317" s="102" t="s">
        <v>147</v>
      </c>
      <c r="B317" s="102" t="s">
        <v>378</v>
      </c>
      <c r="C317" s="103"/>
    </row>
    <row r="318" spans="1:3" x14ac:dyDescent="0.25">
      <c r="A318" s="102" t="s">
        <v>106</v>
      </c>
      <c r="B318" s="102" t="s">
        <v>602</v>
      </c>
      <c r="C318" s="103"/>
    </row>
    <row r="319" spans="1:3" x14ac:dyDescent="0.25">
      <c r="A319" s="102" t="s">
        <v>185</v>
      </c>
      <c r="B319" s="102" t="s">
        <v>648</v>
      </c>
      <c r="C319" s="103"/>
    </row>
    <row r="320" spans="1:3" x14ac:dyDescent="0.25">
      <c r="A320" s="102" t="s">
        <v>115</v>
      </c>
      <c r="B320" s="102" t="s">
        <v>610</v>
      </c>
      <c r="C320" s="103"/>
    </row>
  </sheetData>
  <autoFilter ref="A2:C320" xr:uid="{7A056149-12C3-4FAC-88D2-9BBF20940B2D}"/>
  <sortState xmlns:xlrd2="http://schemas.microsoft.com/office/spreadsheetml/2017/richdata2" ref="A3:C320">
    <sortCondition ref="B3:B32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6EB4B-898D-418E-9CAC-B3D935C8850A}">
  <sheetPr>
    <tabColor rgb="FF92D050"/>
  </sheetPr>
  <dimension ref="A1:A24"/>
  <sheetViews>
    <sheetView workbookViewId="0">
      <selection activeCell="A22" sqref="A22"/>
    </sheetView>
  </sheetViews>
  <sheetFormatPr defaultRowHeight="15" x14ac:dyDescent="0.25"/>
  <cols>
    <col min="1" max="1" width="117.7109375" style="1" customWidth="1"/>
  </cols>
  <sheetData>
    <row r="1" spans="1:1" s="41" customFormat="1" ht="60" x14ac:dyDescent="0.2">
      <c r="A1" s="40" t="s">
        <v>673</v>
      </c>
    </row>
    <row r="2" spans="1:1" s="41" customFormat="1" x14ac:dyDescent="0.2">
      <c r="A2" s="42" t="s">
        <v>653</v>
      </c>
    </row>
    <row r="3" spans="1:1" s="41" customFormat="1" x14ac:dyDescent="0.2">
      <c r="A3" s="42" t="s">
        <v>654</v>
      </c>
    </row>
    <row r="4" spans="1:1" s="41" customFormat="1" x14ac:dyDescent="0.2">
      <c r="A4" s="42" t="s">
        <v>655</v>
      </c>
    </row>
    <row r="5" spans="1:1" s="41" customFormat="1" x14ac:dyDescent="0.2">
      <c r="A5" s="42" t="s">
        <v>656</v>
      </c>
    </row>
    <row r="6" spans="1:1" s="41" customFormat="1" ht="45" x14ac:dyDescent="0.2">
      <c r="A6" s="42" t="s">
        <v>657</v>
      </c>
    </row>
    <row r="7" spans="1:1" s="41" customFormat="1" ht="30" x14ac:dyDescent="0.2">
      <c r="A7" s="42" t="s">
        <v>658</v>
      </c>
    </row>
    <row r="8" spans="1:1" x14ac:dyDescent="0.25">
      <c r="A8" s="34"/>
    </row>
    <row r="10" spans="1:1" ht="17.25" x14ac:dyDescent="0.25">
      <c r="A10" s="35" t="s">
        <v>659</v>
      </c>
    </row>
    <row r="11" spans="1:1" s="2" customFormat="1" x14ac:dyDescent="0.25">
      <c r="A11" s="70" t="s">
        <v>660</v>
      </c>
    </row>
    <row r="12" spans="1:1" x14ac:dyDescent="0.25">
      <c r="A12" s="37" t="s">
        <v>661</v>
      </c>
    </row>
    <row r="13" spans="1:1" ht="30" x14ac:dyDescent="0.25">
      <c r="A13" s="37" t="s">
        <v>662</v>
      </c>
    </row>
    <row r="14" spans="1:1" s="2" customFormat="1" x14ac:dyDescent="0.25">
      <c r="A14" s="69" t="s">
        <v>663</v>
      </c>
    </row>
    <row r="15" spans="1:1" x14ac:dyDescent="0.25">
      <c r="A15" s="36" t="s">
        <v>664</v>
      </c>
    </row>
    <row r="16" spans="1:1" x14ac:dyDescent="0.25">
      <c r="A16" s="37" t="s">
        <v>665</v>
      </c>
    </row>
    <row r="17" spans="1:1" ht="45" x14ac:dyDescent="0.25">
      <c r="A17" s="38" t="s">
        <v>666</v>
      </c>
    </row>
    <row r="18" spans="1:1" s="2" customFormat="1" ht="60" x14ac:dyDescent="0.25">
      <c r="A18" s="68" t="s">
        <v>667</v>
      </c>
    </row>
    <row r="19" spans="1:1" s="2" customFormat="1" x14ac:dyDescent="0.25">
      <c r="A19" s="37">
        <v>-2</v>
      </c>
    </row>
    <row r="20" spans="1:1" s="2" customFormat="1" ht="30" x14ac:dyDescent="0.25">
      <c r="A20" s="68" t="s">
        <v>668</v>
      </c>
    </row>
    <row r="21" spans="1:1" ht="45" x14ac:dyDescent="0.25">
      <c r="A21" s="38" t="s">
        <v>669</v>
      </c>
    </row>
    <row r="22" spans="1:1" ht="60" x14ac:dyDescent="0.25">
      <c r="A22" s="37" t="s">
        <v>670</v>
      </c>
    </row>
    <row r="23" spans="1:1" x14ac:dyDescent="0.25">
      <c r="A23" s="39" t="s">
        <v>671</v>
      </c>
    </row>
    <row r="24" spans="1:1" s="2" customFormat="1" x14ac:dyDescent="0.25">
      <c r="A24" s="70" t="s">
        <v>672</v>
      </c>
    </row>
  </sheetData>
  <sheetProtection sheet="1" objects="1" scenarios="1"/>
  <hyperlinks>
    <hyperlink ref="A1" r:id="rId1" display="WAC 392-172A-01075  Excess costs.  Excess costs means those costs that are in excess of the average annual per-student expenditure in a school district during the preceding school year for an elementary school or secondary school student, as may be appropriate, and that must be computed after deducting:" xr:uid="{C6970D08-D828-47CD-8D67-453BB88E2FF7}"/>
    <hyperlink ref="A11" r:id="rId2" display="https://www.law.cornell.edu/definitions/index.php?width=840&amp;height=800&amp;iframe=true&amp;def_id=489c155f025894392da6d6d45ae93d7d&amp;term_occur=999&amp;term_src=Title:34:Subtitle:B:Chapter:III:Part:300:Subpart:C:300.202" xr:uid="{917AF52B-3159-4500-B363-B41BF3127B16}"/>
    <hyperlink ref="A14" r:id="rId3" display="https://www.law.cornell.edu/definitions/index.php?width=840&amp;height=800&amp;iframe=true&amp;def_id=5610bc66d367e8bcdc16da4706fdf626&amp;term_occur=999&amp;term_src=Title:34:Subtitle:B:Chapter:III:Part:300:Subpart:C:300.202" xr:uid="{EE29DE84-5330-4F6E-9285-537EE601D58B}"/>
    <hyperlink ref="A18" r:id="rId4" display="https://www.law.cornell.edu/definitions/index.php?width=840&amp;height=800&amp;iframe=true&amp;def_id=5610bc66d367e8bcdc16da4706fdf626&amp;term_occur=999&amp;term_src=Title:34:Subtitle:B:Chapter:III:Part:300:Subpart:C:300.202" xr:uid="{19C87EEF-6B09-4DE6-8370-46D1FE83FC98}"/>
    <hyperlink ref="A20" r:id="rId5" display="https://www.law.cornell.edu/definitions/index.php?width=840&amp;height=800&amp;iframe=true&amp;def_id=489c155f025894392da6d6d45ae93d7d&amp;term_occur=999&amp;term_src=Title:34:Subtitle:B:Chapter:III:Part:300:Subpart:C:300.202" xr:uid="{BBD34EDD-347B-4A41-A0DF-6B3DA0544295}"/>
    <hyperlink ref="A24" r:id="rId6" location="a_2_A" display="https://www.law.cornell.edu/uscode/text/20/1413 - a_2_A" xr:uid="{08355849-8E9C-4ACA-9764-E47F29F45CC9}"/>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19B3C-94A0-40FB-BAA9-B0FA4672026E}">
  <sheetPr>
    <tabColor rgb="FF92D050"/>
  </sheetPr>
  <dimension ref="A1:B31"/>
  <sheetViews>
    <sheetView topLeftCell="A11" workbookViewId="0">
      <selection activeCell="A32" sqref="A32"/>
    </sheetView>
  </sheetViews>
  <sheetFormatPr defaultRowHeight="15" x14ac:dyDescent="0.25"/>
  <cols>
    <col min="1" max="1" width="109.7109375" customWidth="1"/>
    <col min="2" max="2" width="13.5703125" customWidth="1"/>
  </cols>
  <sheetData>
    <row r="1" spans="1:2" ht="15.75" x14ac:dyDescent="0.25">
      <c r="A1" s="8" t="s">
        <v>2</v>
      </c>
    </row>
    <row r="2" spans="1:2" ht="105" x14ac:dyDescent="0.25">
      <c r="A2" s="1" t="s">
        <v>29</v>
      </c>
    </row>
    <row r="3" spans="1:2" ht="45" x14ac:dyDescent="0.25">
      <c r="A3" s="1" t="s">
        <v>707</v>
      </c>
    </row>
    <row r="4" spans="1:2" x14ac:dyDescent="0.25">
      <c r="A4" s="21" t="s">
        <v>613</v>
      </c>
    </row>
    <row r="5" spans="1:2" ht="60" x14ac:dyDescent="0.25">
      <c r="A5" s="1" t="s">
        <v>30</v>
      </c>
    </row>
    <row r="6" spans="1:2" x14ac:dyDescent="0.25">
      <c r="A6" s="3" t="s">
        <v>10</v>
      </c>
      <c r="B6" s="4">
        <v>6500000</v>
      </c>
    </row>
    <row r="7" spans="1:2" x14ac:dyDescent="0.25">
      <c r="A7" s="3" t="s">
        <v>614</v>
      </c>
      <c r="B7" s="5">
        <v>600000</v>
      </c>
    </row>
    <row r="8" spans="1:2" x14ac:dyDescent="0.25">
      <c r="A8" t="s">
        <v>11</v>
      </c>
      <c r="B8" s="4">
        <f>SUM(B6:B7)</f>
        <v>7100000</v>
      </c>
    </row>
    <row r="9" spans="1:2" x14ac:dyDescent="0.25">
      <c r="B9" s="4"/>
    </row>
    <row r="10" spans="1:2" ht="30" x14ac:dyDescent="0.25">
      <c r="A10" s="1" t="s">
        <v>3</v>
      </c>
    </row>
    <row r="11" spans="1:2" x14ac:dyDescent="0.25">
      <c r="A11" s="3" t="s">
        <v>12</v>
      </c>
      <c r="B11" s="4">
        <f>B8</f>
        <v>7100000</v>
      </c>
    </row>
    <row r="12" spans="1:2" x14ac:dyDescent="0.25">
      <c r="A12" s="3" t="s">
        <v>13</v>
      </c>
      <c r="B12" s="5">
        <v>60000</v>
      </c>
    </row>
    <row r="13" spans="1:2" x14ac:dyDescent="0.25">
      <c r="A13" s="3" t="s">
        <v>14</v>
      </c>
      <c r="B13" s="4">
        <f>B11-B12</f>
        <v>7040000</v>
      </c>
    </row>
    <row r="14" spans="1:2" x14ac:dyDescent="0.25">
      <c r="A14" s="3"/>
      <c r="B14" s="4"/>
    </row>
    <row r="15" spans="1:2" x14ac:dyDescent="0.25">
      <c r="A15" s="2" t="s">
        <v>4</v>
      </c>
    </row>
    <row r="16" spans="1:2" x14ac:dyDescent="0.25">
      <c r="A16" t="s">
        <v>5</v>
      </c>
      <c r="B16" s="4">
        <v>200000</v>
      </c>
    </row>
    <row r="17" spans="1:2" x14ac:dyDescent="0.25">
      <c r="A17" t="s">
        <v>6</v>
      </c>
      <c r="B17" s="4">
        <v>250000</v>
      </c>
    </row>
    <row r="18" spans="1:2" x14ac:dyDescent="0.25">
      <c r="A18" t="s">
        <v>7</v>
      </c>
      <c r="B18" s="4">
        <v>50000</v>
      </c>
    </row>
    <row r="19" spans="1:2" x14ac:dyDescent="0.25">
      <c r="A19" t="s">
        <v>8</v>
      </c>
      <c r="B19" s="4">
        <v>500000</v>
      </c>
    </row>
    <row r="20" spans="1:2" x14ac:dyDescent="0.25">
      <c r="A20" t="s">
        <v>9</v>
      </c>
      <c r="B20" s="5">
        <v>150000</v>
      </c>
    </row>
    <row r="21" spans="1:2" x14ac:dyDescent="0.25">
      <c r="A21" t="s">
        <v>615</v>
      </c>
      <c r="B21" s="4">
        <f>B13-SUM(B16:B20)</f>
        <v>5890000</v>
      </c>
    </row>
    <row r="23" spans="1:2" ht="90" x14ac:dyDescent="0.25">
      <c r="A23" s="9" t="s">
        <v>31</v>
      </c>
    </row>
    <row r="24" spans="1:2" x14ac:dyDescent="0.25">
      <c r="A24" s="3" t="s">
        <v>15</v>
      </c>
      <c r="B24" s="4">
        <f>B21</f>
        <v>5890000</v>
      </c>
    </row>
    <row r="25" spans="1:2" x14ac:dyDescent="0.25">
      <c r="A25" s="3" t="s">
        <v>708</v>
      </c>
      <c r="B25" s="5">
        <v>800</v>
      </c>
    </row>
    <row r="26" spans="1:2" x14ac:dyDescent="0.25">
      <c r="A26" s="3" t="s">
        <v>709</v>
      </c>
      <c r="B26" s="4">
        <f>B24/B25</f>
        <v>7362.5</v>
      </c>
    </row>
    <row r="27" spans="1:2" x14ac:dyDescent="0.25">
      <c r="A27" s="3"/>
      <c r="B27" s="4"/>
    </row>
    <row r="28" spans="1:2" ht="75" x14ac:dyDescent="0.25">
      <c r="A28" s="9" t="s">
        <v>32</v>
      </c>
    </row>
    <row r="29" spans="1:2" x14ac:dyDescent="0.25">
      <c r="A29" s="6" t="s">
        <v>16</v>
      </c>
      <c r="B29" s="4">
        <v>100</v>
      </c>
    </row>
    <row r="30" spans="1:2" x14ac:dyDescent="0.25">
      <c r="A30" s="6" t="s">
        <v>17</v>
      </c>
      <c r="B30" s="5">
        <f>B26</f>
        <v>7362.5</v>
      </c>
    </row>
    <row r="31" spans="1:2" ht="30" x14ac:dyDescent="0.25">
      <c r="A31" s="6" t="s">
        <v>710</v>
      </c>
      <c r="B31" s="4">
        <f>B29*B30</f>
        <v>736250</v>
      </c>
    </row>
  </sheetData>
  <sheetProtection sheet="1" objects="1" scenarios="1"/>
  <hyperlinks>
    <hyperlink ref="A4" r:id="rId1" xr:uid="{873C68F0-4D2D-437E-82FA-536A95CAF53B}"/>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52225-716F-4D7E-B270-48A348A2C750}">
  <sheetPr>
    <tabColor theme="9" tint="0.59999389629810485"/>
  </sheetPr>
  <dimension ref="A1:E37"/>
  <sheetViews>
    <sheetView zoomScaleNormal="100" workbookViewId="0">
      <selection sqref="A1:E1"/>
    </sheetView>
  </sheetViews>
  <sheetFormatPr defaultRowHeight="15" x14ac:dyDescent="0.25"/>
  <cols>
    <col min="1" max="1" width="38.28515625" customWidth="1"/>
    <col min="2" max="2" width="9.7109375" customWidth="1"/>
    <col min="3" max="3" width="5.7109375" customWidth="1"/>
    <col min="4" max="4" width="56.28515625" bestFit="1" customWidth="1"/>
  </cols>
  <sheetData>
    <row r="1" spans="1:5" ht="23.25" x14ac:dyDescent="0.35">
      <c r="A1" s="183" t="s">
        <v>808</v>
      </c>
      <c r="B1" s="183"/>
      <c r="C1" s="183"/>
      <c r="D1" s="183"/>
      <c r="E1" s="183"/>
    </row>
    <row r="2" spans="1:5" ht="18.75" x14ac:dyDescent="0.25">
      <c r="A2" s="7" t="s">
        <v>18</v>
      </c>
      <c r="B2" s="20" t="s">
        <v>28</v>
      </c>
    </row>
    <row r="3" spans="1:5" ht="38.25" customHeight="1" x14ac:dyDescent="0.25">
      <c r="A3" s="185" t="s">
        <v>800</v>
      </c>
      <c r="B3" s="185"/>
      <c r="C3" s="185"/>
      <c r="D3" s="185"/>
      <c r="E3" s="185"/>
    </row>
    <row r="4" spans="1:5" ht="15.75" x14ac:dyDescent="0.25">
      <c r="A4" s="19" t="s">
        <v>24</v>
      </c>
      <c r="B4" s="16"/>
      <c r="C4" s="16"/>
      <c r="D4" s="16"/>
      <c r="E4" s="16"/>
    </row>
    <row r="5" spans="1:5" ht="51.75" customHeight="1" x14ac:dyDescent="0.25">
      <c r="A5" s="185" t="s">
        <v>807</v>
      </c>
      <c r="B5" s="185"/>
      <c r="C5" s="185"/>
      <c r="D5" s="185"/>
      <c r="E5" s="185"/>
    </row>
    <row r="6" spans="1:5" ht="15.75" x14ac:dyDescent="0.25">
      <c r="A6" s="19" t="s">
        <v>25</v>
      </c>
      <c r="B6" s="16"/>
      <c r="C6" s="16"/>
      <c r="D6" s="16"/>
      <c r="E6" s="16"/>
    </row>
    <row r="7" spans="1:5" ht="30" customHeight="1" x14ac:dyDescent="0.25">
      <c r="A7" s="185" t="s">
        <v>801</v>
      </c>
      <c r="B7" s="185"/>
      <c r="C7" s="185"/>
      <c r="D7" s="185"/>
      <c r="E7" s="185"/>
    </row>
    <row r="8" spans="1:5" ht="15.75" x14ac:dyDescent="0.25">
      <c r="A8" s="19" t="s">
        <v>802</v>
      </c>
      <c r="B8" s="16"/>
      <c r="C8" s="16"/>
      <c r="D8" s="16"/>
      <c r="E8" s="16"/>
    </row>
    <row r="9" spans="1:5" ht="35.25" customHeight="1" x14ac:dyDescent="0.25">
      <c r="A9" s="185" t="s">
        <v>798</v>
      </c>
      <c r="B9" s="185"/>
      <c r="C9" s="185"/>
      <c r="D9" s="185"/>
      <c r="E9" s="185"/>
    </row>
    <row r="10" spans="1:5" ht="15.75" x14ac:dyDescent="0.25">
      <c r="A10" s="19" t="s">
        <v>803</v>
      </c>
      <c r="B10" s="16"/>
      <c r="C10" s="16"/>
      <c r="D10" s="16"/>
      <c r="E10" s="16"/>
    </row>
    <row r="11" spans="1:5" ht="39.75" customHeight="1" x14ac:dyDescent="0.25">
      <c r="A11" s="185" t="s">
        <v>799</v>
      </c>
      <c r="B11" s="185"/>
      <c r="C11" s="185"/>
      <c r="D11" s="185"/>
      <c r="E11" s="185"/>
    </row>
    <row r="12" spans="1:5" ht="15.75" x14ac:dyDescent="0.25">
      <c r="A12" s="19" t="s">
        <v>26</v>
      </c>
      <c r="B12" s="16"/>
      <c r="C12" s="16"/>
      <c r="D12" s="16"/>
      <c r="E12" s="16"/>
    </row>
    <row r="13" spans="1:5" ht="54" customHeight="1" x14ac:dyDescent="0.25">
      <c r="A13" s="185" t="s">
        <v>804</v>
      </c>
      <c r="B13" s="185"/>
      <c r="C13" s="185"/>
      <c r="D13" s="185"/>
      <c r="E13" s="185"/>
    </row>
    <row r="14" spans="1:5" ht="21.75" customHeight="1" x14ac:dyDescent="0.25">
      <c r="A14" s="184" t="s">
        <v>27</v>
      </c>
      <c r="B14" s="184"/>
      <c r="C14" s="184"/>
      <c r="D14" s="184"/>
      <c r="E14" s="184"/>
    </row>
    <row r="16" spans="1:5" ht="18.75" x14ac:dyDescent="0.25">
      <c r="A16" s="7" t="s">
        <v>23</v>
      </c>
      <c r="B16" s="20" t="s">
        <v>699</v>
      </c>
      <c r="C16" s="33"/>
    </row>
    <row r="17" spans="1:5" ht="35.25" customHeight="1" x14ac:dyDescent="0.25">
      <c r="A17" s="185" t="s">
        <v>805</v>
      </c>
      <c r="B17" s="185"/>
      <c r="C17" s="185"/>
      <c r="D17" s="185"/>
      <c r="E17" s="185"/>
    </row>
    <row r="18" spans="1:5" ht="15.75" x14ac:dyDescent="0.25">
      <c r="A18" s="19" t="s">
        <v>24</v>
      </c>
      <c r="B18" s="16"/>
      <c r="C18" s="16"/>
      <c r="D18" s="16"/>
      <c r="E18" s="16"/>
    </row>
    <row r="19" spans="1:5" ht="41.25" customHeight="1" x14ac:dyDescent="0.25">
      <c r="A19" s="185" t="s">
        <v>743</v>
      </c>
      <c r="B19" s="185"/>
      <c r="C19" s="185"/>
      <c r="D19" s="185"/>
      <c r="E19" s="185"/>
    </row>
    <row r="20" spans="1:5" ht="15.75" x14ac:dyDescent="0.25">
      <c r="A20" s="19" t="s">
        <v>25</v>
      </c>
      <c r="B20" s="16"/>
      <c r="C20" s="16"/>
      <c r="D20" s="16"/>
      <c r="E20" s="16"/>
    </row>
    <row r="21" spans="1:5" ht="24.75" customHeight="1" x14ac:dyDescent="0.25">
      <c r="A21" s="185" t="s">
        <v>743</v>
      </c>
      <c r="B21" s="185"/>
      <c r="C21" s="185"/>
      <c r="D21" s="185"/>
      <c r="E21" s="185"/>
    </row>
    <row r="22" spans="1:5" ht="15.75" x14ac:dyDescent="0.25">
      <c r="A22" s="19" t="s">
        <v>697</v>
      </c>
      <c r="B22" s="16"/>
      <c r="C22" s="16"/>
      <c r="D22" s="16"/>
      <c r="E22" s="16"/>
    </row>
    <row r="23" spans="1:5" ht="35.25" customHeight="1" x14ac:dyDescent="0.25">
      <c r="A23" s="185" t="s">
        <v>743</v>
      </c>
      <c r="B23" s="185"/>
      <c r="C23" s="185"/>
      <c r="D23" s="185"/>
      <c r="E23" s="185"/>
    </row>
    <row r="24" spans="1:5" ht="20.25" customHeight="1" x14ac:dyDescent="0.25">
      <c r="A24" s="19" t="s">
        <v>698</v>
      </c>
      <c r="B24" s="16"/>
      <c r="C24" s="16"/>
      <c r="D24" s="16"/>
      <c r="E24" s="16"/>
    </row>
    <row r="25" spans="1:5" ht="36.75" customHeight="1" x14ac:dyDescent="0.25">
      <c r="A25" s="185" t="s">
        <v>743</v>
      </c>
      <c r="B25" s="185"/>
      <c r="C25" s="185"/>
      <c r="D25" s="185"/>
      <c r="E25" s="185"/>
    </row>
    <row r="26" spans="1:5" ht="15.75" x14ac:dyDescent="0.25">
      <c r="A26" s="19" t="s">
        <v>26</v>
      </c>
      <c r="B26" s="16"/>
      <c r="C26" s="16"/>
      <c r="D26" s="16"/>
      <c r="E26" s="16"/>
    </row>
    <row r="27" spans="1:5" ht="40.5" customHeight="1" x14ac:dyDescent="0.25">
      <c r="A27" s="185" t="s">
        <v>743</v>
      </c>
      <c r="B27" s="185"/>
      <c r="C27" s="185"/>
      <c r="D27" s="185"/>
      <c r="E27" s="185"/>
    </row>
    <row r="28" spans="1:5" ht="21.75" customHeight="1" x14ac:dyDescent="0.25">
      <c r="A28" s="184" t="s">
        <v>806</v>
      </c>
      <c r="B28" s="184"/>
      <c r="C28" s="184"/>
      <c r="D28" s="184"/>
      <c r="E28" s="184"/>
    </row>
    <row r="29" spans="1:5" ht="35.25" customHeight="1" x14ac:dyDescent="0.25">
      <c r="A29" s="184" t="s">
        <v>796</v>
      </c>
      <c r="B29" s="184"/>
      <c r="C29" s="184"/>
      <c r="D29" s="184"/>
      <c r="E29" s="184"/>
    </row>
    <row r="30" spans="1:5" ht="15.75" x14ac:dyDescent="0.25">
      <c r="A30" s="19"/>
      <c r="B30" s="19"/>
      <c r="C30" s="19"/>
      <c r="D30" s="19"/>
      <c r="E30" s="19"/>
    </row>
    <row r="31" spans="1:5" ht="15.75" x14ac:dyDescent="0.25">
      <c r="A31" s="187" t="s">
        <v>797</v>
      </c>
      <c r="B31" s="187"/>
      <c r="C31" s="187"/>
      <c r="D31" s="187"/>
      <c r="E31" s="187"/>
    </row>
    <row r="32" spans="1:5" ht="15.75" x14ac:dyDescent="0.25">
      <c r="A32" s="165" t="s">
        <v>649</v>
      </c>
      <c r="B32" s="166"/>
      <c r="C32" s="33"/>
      <c r="D32" s="33"/>
      <c r="E32" s="33"/>
    </row>
    <row r="33" spans="1:4" ht="15.75" x14ac:dyDescent="0.25">
      <c r="A33" s="108"/>
      <c r="B33" s="109"/>
    </row>
    <row r="34" spans="1:4" ht="15.75" x14ac:dyDescent="0.25">
      <c r="A34" s="8" t="s">
        <v>700</v>
      </c>
    </row>
    <row r="35" spans="1:4" x14ac:dyDescent="0.25">
      <c r="A35" s="21" t="s">
        <v>649</v>
      </c>
    </row>
    <row r="36" spans="1:4" ht="15.75" x14ac:dyDescent="0.25">
      <c r="A36" s="8"/>
    </row>
    <row r="37" spans="1:4" ht="23.25" x14ac:dyDescent="0.35">
      <c r="A37" s="186" t="s">
        <v>735</v>
      </c>
      <c r="B37" s="186"/>
      <c r="C37" s="186"/>
      <c r="D37" s="186"/>
    </row>
  </sheetData>
  <mergeCells count="18">
    <mergeCell ref="A37:D37"/>
    <mergeCell ref="A31:E31"/>
    <mergeCell ref="A1:E1"/>
    <mergeCell ref="A28:E28"/>
    <mergeCell ref="A29:E29"/>
    <mergeCell ref="A27:E27"/>
    <mergeCell ref="A3:E3"/>
    <mergeCell ref="A19:E19"/>
    <mergeCell ref="A21:E21"/>
    <mergeCell ref="A23:E23"/>
    <mergeCell ref="A25:E25"/>
    <mergeCell ref="A17:E17"/>
    <mergeCell ref="A5:E5"/>
    <mergeCell ref="A7:E7"/>
    <mergeCell ref="A9:E9"/>
    <mergeCell ref="A11:E11"/>
    <mergeCell ref="A13:E13"/>
    <mergeCell ref="A14:E14"/>
  </mergeCells>
  <hyperlinks>
    <hyperlink ref="A35" r:id="rId1" xr:uid="{F0300A3D-437F-4A92-9102-E8CDFEF07D5A}"/>
    <hyperlink ref="A37:D37" r:id="rId2" display="Sign up for Special Education Updates.  See here to register." xr:uid="{C27F76E3-2863-469D-AB72-D5DAD89E4C99}"/>
    <hyperlink ref="A32" r:id="rId3" xr:uid="{045E8AA2-2980-4F66-BEB3-3AF012F3AC20}"/>
  </hyperlinks>
  <pageMargins left="0.7" right="0.7" top="0.75" bottom="0.75" header="0.3" footer="0.3"/>
  <pageSetup scale="76"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6DF0-6ABA-4ABB-A9D1-EB1104A923E4}">
  <sheetPr>
    <tabColor theme="9" tint="0.59999389629810485"/>
    <pageSetUpPr fitToPage="1"/>
  </sheetPr>
  <dimension ref="A1:I50"/>
  <sheetViews>
    <sheetView tabSelected="1" view="pageLayout" zoomScale="85" zoomScaleNormal="85" zoomScalePageLayoutView="85" workbookViewId="0">
      <selection activeCell="I16" sqref="I16"/>
    </sheetView>
  </sheetViews>
  <sheetFormatPr defaultColWidth="9.28515625" defaultRowHeight="15" x14ac:dyDescent="0.25"/>
  <cols>
    <col min="1" max="1" width="59.140625" style="32" customWidth="1"/>
    <col min="2" max="2" width="24.42578125" style="23" customWidth="1"/>
    <col min="3" max="3" width="2" style="23" customWidth="1"/>
    <col min="4" max="4" width="55.7109375" style="23" customWidth="1"/>
    <col min="5" max="5" width="24.5703125" style="23" customWidth="1"/>
    <col min="6" max="6" width="25.28515625" style="115" hidden="1" customWidth="1"/>
    <col min="7" max="7" width="17.7109375" style="120" hidden="1" customWidth="1"/>
    <col min="8" max="8" width="16.5703125" style="23" customWidth="1"/>
    <col min="9" max="9" width="16.28515625" style="23" customWidth="1"/>
    <col min="10" max="16384" width="9.28515625" style="23"/>
  </cols>
  <sheetData>
    <row r="1" spans="1:7" ht="15.75" x14ac:dyDescent="0.25">
      <c r="A1" s="22" t="s">
        <v>616</v>
      </c>
      <c r="B1" s="81"/>
      <c r="C1" s="154"/>
      <c r="D1" s="22" t="s">
        <v>19</v>
      </c>
      <c r="E1" s="91"/>
      <c r="F1" s="126" t="s">
        <v>740</v>
      </c>
      <c r="G1" s="121" t="s">
        <v>739</v>
      </c>
    </row>
    <row r="2" spans="1:7" ht="15.75" x14ac:dyDescent="0.25">
      <c r="A2" s="22" t="s">
        <v>617</v>
      </c>
      <c r="B2" s="106">
        <f>IFERROR(VLOOKUP(B1,CCDDD!A3:B318,2,0),0)</f>
        <v>0</v>
      </c>
      <c r="C2" s="154"/>
      <c r="D2" s="22"/>
      <c r="E2" s="99"/>
      <c r="G2" s="122"/>
    </row>
    <row r="3" spans="1:7" x14ac:dyDescent="0.25">
      <c r="A3" s="25" t="s">
        <v>650</v>
      </c>
      <c r="B3" s="82"/>
      <c r="C3" s="155"/>
      <c r="D3" s="25" t="s">
        <v>651</v>
      </c>
      <c r="E3" s="82"/>
      <c r="G3" s="122"/>
    </row>
    <row r="4" spans="1:7" s="24" customFormat="1" ht="54.6" customHeight="1" x14ac:dyDescent="0.25">
      <c r="A4" s="174" t="s">
        <v>764</v>
      </c>
      <c r="B4" s="77"/>
      <c r="C4" s="55"/>
      <c r="D4" s="56" t="s">
        <v>765</v>
      </c>
      <c r="E4" s="78"/>
      <c r="F4" s="116"/>
      <c r="G4" s="122"/>
    </row>
    <row r="5" spans="1:7" x14ac:dyDescent="0.25">
      <c r="A5" s="26" t="s">
        <v>747</v>
      </c>
      <c r="B5" s="83"/>
      <c r="C5" s="156"/>
      <c r="D5" s="26" t="s">
        <v>747</v>
      </c>
      <c r="E5" s="87"/>
      <c r="F5" s="115">
        <f>B5+E5</f>
        <v>0</v>
      </c>
      <c r="G5" s="122"/>
    </row>
    <row r="6" spans="1:7" ht="15.75" thickBot="1" x14ac:dyDescent="0.3">
      <c r="A6" s="26" t="s">
        <v>748</v>
      </c>
      <c r="B6" s="84"/>
      <c r="C6" s="156"/>
      <c r="D6" s="26" t="s">
        <v>748</v>
      </c>
      <c r="E6" s="89"/>
      <c r="F6" s="115">
        <f t="shared" ref="F6:F21" si="0">B6+E6</f>
        <v>0</v>
      </c>
      <c r="G6" s="122"/>
    </row>
    <row r="7" spans="1:7" ht="15.75" thickTop="1" x14ac:dyDescent="0.25">
      <c r="A7" s="27" t="s">
        <v>22</v>
      </c>
      <c r="B7" s="58">
        <f>B5+B6</f>
        <v>0</v>
      </c>
      <c r="C7" s="156"/>
      <c r="D7" s="27" t="s">
        <v>22</v>
      </c>
      <c r="E7" s="59">
        <f>E5+E6</f>
        <v>0</v>
      </c>
      <c r="F7" s="115">
        <f t="shared" si="0"/>
        <v>0</v>
      </c>
      <c r="G7" s="122"/>
    </row>
    <row r="8" spans="1:7" ht="15.75" x14ac:dyDescent="0.25">
      <c r="A8" s="54" t="s">
        <v>687</v>
      </c>
      <c r="B8" s="77"/>
      <c r="C8" s="55"/>
      <c r="D8" s="56" t="s">
        <v>687</v>
      </c>
      <c r="E8" s="78"/>
      <c r="F8" s="115">
        <f t="shared" si="0"/>
        <v>0</v>
      </c>
      <c r="G8" s="122"/>
    </row>
    <row r="9" spans="1:7" x14ac:dyDescent="0.25">
      <c r="A9" s="26" t="s">
        <v>741</v>
      </c>
      <c r="B9" s="83"/>
      <c r="C9" s="156"/>
      <c r="D9" s="26" t="s">
        <v>1</v>
      </c>
      <c r="E9" s="87"/>
      <c r="F9" s="115">
        <f t="shared" si="0"/>
        <v>0</v>
      </c>
      <c r="G9" s="122"/>
    </row>
    <row r="10" spans="1:7" ht="15.75" thickBot="1" x14ac:dyDescent="0.3">
      <c r="A10" s="26" t="s">
        <v>0</v>
      </c>
      <c r="B10" s="84"/>
      <c r="C10" s="156"/>
      <c r="D10" s="26" t="s">
        <v>0</v>
      </c>
      <c r="E10" s="89"/>
      <c r="F10" s="115">
        <f t="shared" si="0"/>
        <v>0</v>
      </c>
      <c r="G10" s="122"/>
    </row>
    <row r="11" spans="1:7" ht="15.75" thickTop="1" x14ac:dyDescent="0.25">
      <c r="A11" s="27" t="s">
        <v>22</v>
      </c>
      <c r="B11" s="52">
        <f>B9+B10</f>
        <v>0</v>
      </c>
      <c r="C11" s="156"/>
      <c r="D11" s="27" t="s">
        <v>22</v>
      </c>
      <c r="E11" s="51">
        <f>SUM(E9:E10)</f>
        <v>0</v>
      </c>
      <c r="F11" s="115">
        <f t="shared" si="0"/>
        <v>0</v>
      </c>
      <c r="G11" s="122"/>
    </row>
    <row r="12" spans="1:7" ht="15.75" x14ac:dyDescent="0.25">
      <c r="A12" s="54" t="s">
        <v>749</v>
      </c>
      <c r="B12" s="77"/>
      <c r="C12" s="55"/>
      <c r="D12" s="56" t="s">
        <v>749</v>
      </c>
      <c r="E12" s="78"/>
      <c r="F12" s="127"/>
      <c r="G12" s="122"/>
    </row>
    <row r="13" spans="1:7" s="44" customFormat="1" x14ac:dyDescent="0.25">
      <c r="A13" s="43" t="s">
        <v>701</v>
      </c>
      <c r="B13" s="85"/>
      <c r="C13" s="145"/>
      <c r="D13" s="43" t="s">
        <v>701</v>
      </c>
      <c r="E13" s="92"/>
      <c r="F13" s="115">
        <f t="shared" si="0"/>
        <v>0</v>
      </c>
      <c r="G13" s="123"/>
    </row>
    <row r="14" spans="1:7" s="44" customFormat="1" x14ac:dyDescent="0.25">
      <c r="A14" s="43" t="s">
        <v>703</v>
      </c>
      <c r="B14" s="85"/>
      <c r="C14" s="145"/>
      <c r="D14" s="43" t="s">
        <v>703</v>
      </c>
      <c r="E14" s="92"/>
      <c r="F14" s="115">
        <f t="shared" si="0"/>
        <v>0</v>
      </c>
      <c r="G14" s="123">
        <f>IFERROR(VLOOKUP(B1,#REF!,3,0),0)</f>
        <v>0</v>
      </c>
    </row>
    <row r="15" spans="1:7" s="44" customFormat="1" x14ac:dyDescent="0.25">
      <c r="A15" s="43" t="s">
        <v>674</v>
      </c>
      <c r="B15" s="86"/>
      <c r="C15" s="145"/>
      <c r="D15" s="43" t="s">
        <v>674</v>
      </c>
      <c r="E15" s="93"/>
      <c r="F15" s="115">
        <f t="shared" si="0"/>
        <v>0</v>
      </c>
      <c r="G15" s="123">
        <f>IFERROR(VLOOKUP(B1,#REF!,4,0),0)</f>
        <v>0</v>
      </c>
    </row>
    <row r="16" spans="1:7" s="44" customFormat="1" x14ac:dyDescent="0.25">
      <c r="A16" s="43" t="s">
        <v>675</v>
      </c>
      <c r="B16" s="86"/>
      <c r="C16" s="145"/>
      <c r="D16" s="43" t="s">
        <v>675</v>
      </c>
      <c r="E16" s="93"/>
      <c r="F16" s="115">
        <f t="shared" si="0"/>
        <v>0</v>
      </c>
      <c r="G16" s="123">
        <f>IFERROR(VLOOKUP(B1,#REF!,5,0),0)</f>
        <v>0</v>
      </c>
    </row>
    <row r="17" spans="1:9" s="44" customFormat="1" x14ac:dyDescent="0.25">
      <c r="A17" s="43" t="s">
        <v>676</v>
      </c>
      <c r="B17" s="86"/>
      <c r="C17" s="145"/>
      <c r="D17" s="43" t="s">
        <v>676</v>
      </c>
      <c r="E17" s="93"/>
      <c r="F17" s="115">
        <f t="shared" si="0"/>
        <v>0</v>
      </c>
      <c r="G17" s="123">
        <f>IFERROR(VLOOKUP(B1,#REF!,6,0),0)</f>
        <v>0</v>
      </c>
    </row>
    <row r="18" spans="1:9" s="44" customFormat="1" x14ac:dyDescent="0.25">
      <c r="A18" s="43" t="s">
        <v>677</v>
      </c>
      <c r="B18" s="86"/>
      <c r="C18" s="145"/>
      <c r="D18" s="43" t="s">
        <v>677</v>
      </c>
      <c r="E18" s="93"/>
      <c r="F18" s="115">
        <f t="shared" si="0"/>
        <v>0</v>
      </c>
      <c r="G18" s="123">
        <f>IFERROR(VLOOKUP(B1,#REF!,7,0),0)</f>
        <v>0</v>
      </c>
    </row>
    <row r="19" spans="1:9" s="44" customFormat="1" x14ac:dyDescent="0.25">
      <c r="A19" s="43" t="s">
        <v>678</v>
      </c>
      <c r="B19" s="86"/>
      <c r="C19" s="145"/>
      <c r="D19" s="43" t="s">
        <v>678</v>
      </c>
      <c r="E19" s="93"/>
      <c r="F19" s="115">
        <f t="shared" si="0"/>
        <v>0</v>
      </c>
      <c r="G19" s="123">
        <f>IFERROR(VLOOKUP(B1,#REF!,8,0),0)</f>
        <v>0</v>
      </c>
    </row>
    <row r="20" spans="1:9" s="44" customFormat="1" x14ac:dyDescent="0.25">
      <c r="A20" s="27" t="s">
        <v>22</v>
      </c>
      <c r="B20" s="74">
        <f>SUM(B13:B19)</f>
        <v>0</v>
      </c>
      <c r="C20" s="145"/>
      <c r="D20" s="27" t="s">
        <v>22</v>
      </c>
      <c r="E20" s="76">
        <f>SUM(E13:E19)</f>
        <v>0</v>
      </c>
      <c r="F20" s="115">
        <f t="shared" si="0"/>
        <v>0</v>
      </c>
      <c r="G20" s="123"/>
    </row>
    <row r="21" spans="1:9" ht="15.75" customHeight="1" x14ac:dyDescent="0.25">
      <c r="A21" s="57" t="s">
        <v>766</v>
      </c>
      <c r="B21" s="58">
        <f>B7-B11-B20</f>
        <v>0</v>
      </c>
      <c r="C21" s="156"/>
      <c r="D21" s="57" t="s">
        <v>767</v>
      </c>
      <c r="E21" s="59">
        <f>E7-E11-E20</f>
        <v>0</v>
      </c>
      <c r="F21" s="115">
        <f t="shared" si="0"/>
        <v>0</v>
      </c>
      <c r="G21" s="122"/>
    </row>
    <row r="22" spans="1:9" s="24" customFormat="1" ht="31.5" x14ac:dyDescent="0.25">
      <c r="A22" s="174" t="s">
        <v>768</v>
      </c>
      <c r="B22" s="77"/>
      <c r="C22" s="55"/>
      <c r="D22" s="56" t="s">
        <v>769</v>
      </c>
      <c r="E22" s="78"/>
      <c r="F22" s="127"/>
      <c r="G22" s="122"/>
    </row>
    <row r="23" spans="1:9" x14ac:dyDescent="0.25">
      <c r="A23" s="28" t="s">
        <v>794</v>
      </c>
      <c r="B23" s="87"/>
      <c r="C23" s="155"/>
      <c r="D23" s="28" t="s">
        <v>794</v>
      </c>
      <c r="E23" s="87"/>
      <c r="F23" s="115">
        <f t="shared" ref="F23:F41" si="1">B23+E23</f>
        <v>0</v>
      </c>
      <c r="G23" s="122"/>
      <c r="H23" s="29"/>
      <c r="I23" s="30"/>
    </row>
    <row r="24" spans="1:9" x14ac:dyDescent="0.25">
      <c r="A24" s="28" t="s">
        <v>679</v>
      </c>
      <c r="B24" s="87"/>
      <c r="C24" s="155"/>
      <c r="D24" s="28" t="s">
        <v>679</v>
      </c>
      <c r="E24" s="87"/>
      <c r="G24" s="122"/>
      <c r="H24" s="29"/>
      <c r="I24" s="30"/>
    </row>
    <row r="25" spans="1:9" x14ac:dyDescent="0.25">
      <c r="A25" s="26" t="s">
        <v>737</v>
      </c>
      <c r="B25" s="83"/>
      <c r="C25" s="156"/>
      <c r="D25" s="26" t="s">
        <v>731</v>
      </c>
      <c r="E25" s="87"/>
      <c r="F25" s="115">
        <f t="shared" si="1"/>
        <v>0</v>
      </c>
      <c r="G25" s="122"/>
      <c r="H25" s="29"/>
      <c r="I25" s="30"/>
    </row>
    <row r="26" spans="1:9" x14ac:dyDescent="0.25">
      <c r="A26" s="28" t="s">
        <v>680</v>
      </c>
      <c r="B26" s="88"/>
      <c r="C26" s="155"/>
      <c r="D26" s="28" t="s">
        <v>680</v>
      </c>
      <c r="E26" s="88"/>
      <c r="F26" s="115">
        <f t="shared" si="1"/>
        <v>0</v>
      </c>
      <c r="G26" s="122">
        <f>IFERROR(VLOOKUP(B1,#REF!,3,0),0)</f>
        <v>0</v>
      </c>
      <c r="H26" s="29"/>
      <c r="I26" s="30"/>
    </row>
    <row r="27" spans="1:9" x14ac:dyDescent="0.25">
      <c r="A27" s="43" t="s">
        <v>704</v>
      </c>
      <c r="B27" s="88"/>
      <c r="C27" s="155"/>
      <c r="D27" s="43" t="s">
        <v>704</v>
      </c>
      <c r="E27" s="88"/>
      <c r="F27" s="115">
        <f t="shared" si="1"/>
        <v>0</v>
      </c>
      <c r="G27" s="122">
        <f>IFERROR(VLOOKUP(B1,#REF!,4,0),0)</f>
        <v>0</v>
      </c>
      <c r="H27" s="29"/>
      <c r="I27" s="30"/>
    </row>
    <row r="28" spans="1:9" x14ac:dyDescent="0.25">
      <c r="A28" s="28" t="s">
        <v>684</v>
      </c>
      <c r="B28" s="88"/>
      <c r="C28" s="155"/>
      <c r="D28" s="28" t="s">
        <v>684</v>
      </c>
      <c r="E28" s="88"/>
      <c r="F28" s="115">
        <f t="shared" si="1"/>
        <v>0</v>
      </c>
      <c r="G28" s="124">
        <f>IFERROR(VLOOKUP(B1,#REF!,5,0),0)</f>
        <v>0</v>
      </c>
      <c r="H28" s="45"/>
      <c r="I28" s="30"/>
    </row>
    <row r="29" spans="1:9" ht="16.5" customHeight="1" x14ac:dyDescent="0.25">
      <c r="A29" s="31" t="s">
        <v>682</v>
      </c>
      <c r="B29" s="88"/>
      <c r="C29" s="155"/>
      <c r="D29" s="28" t="s">
        <v>682</v>
      </c>
      <c r="E29" s="88"/>
      <c r="F29" s="115">
        <f t="shared" si="1"/>
        <v>0</v>
      </c>
      <c r="G29" s="122">
        <f>IFERROR(VLOOKUP(B1,'2022-23 Base'!A5:G317,7,0),0)</f>
        <v>0</v>
      </c>
      <c r="H29" s="29"/>
    </row>
    <row r="30" spans="1:9" ht="16.5" customHeight="1" x14ac:dyDescent="0.25">
      <c r="A30" s="43" t="s">
        <v>705</v>
      </c>
      <c r="B30" s="88"/>
      <c r="C30" s="155"/>
      <c r="D30" s="43" t="s">
        <v>705</v>
      </c>
      <c r="E30" s="88"/>
      <c r="F30" s="115">
        <f t="shared" si="1"/>
        <v>0</v>
      </c>
      <c r="G30" s="122">
        <f>IFERROR(VLOOKUP(B1,#REF!,9,0),0)</f>
        <v>0</v>
      </c>
      <c r="H30" s="29"/>
    </row>
    <row r="31" spans="1:9" ht="16.5" customHeight="1" x14ac:dyDescent="0.25">
      <c r="A31" s="28" t="s">
        <v>688</v>
      </c>
      <c r="B31" s="88"/>
      <c r="C31" s="155"/>
      <c r="D31" s="28" t="s">
        <v>688</v>
      </c>
      <c r="E31" s="88"/>
      <c r="F31" s="115">
        <f t="shared" si="1"/>
        <v>0</v>
      </c>
      <c r="G31" s="122">
        <f>IFERROR(VLOOKUP(B1,#REF!,10,0),0)</f>
        <v>0</v>
      </c>
      <c r="H31" s="29"/>
    </row>
    <row r="32" spans="1:9" ht="16.5" customHeight="1" thickBot="1" x14ac:dyDescent="0.3">
      <c r="A32" s="96" t="s">
        <v>706</v>
      </c>
      <c r="B32" s="95"/>
      <c r="C32" s="157"/>
      <c r="D32" s="96" t="s">
        <v>706</v>
      </c>
      <c r="E32" s="95"/>
      <c r="F32" s="115">
        <f t="shared" si="1"/>
        <v>0</v>
      </c>
      <c r="G32" s="122">
        <f>IFERROR(VLOOKUP(B1,#REF!,11,0),0)</f>
        <v>0</v>
      </c>
      <c r="H32" s="29"/>
    </row>
    <row r="33" spans="1:8" ht="38.25" customHeight="1" x14ac:dyDescent="0.25">
      <c r="A33" s="31" t="s">
        <v>681</v>
      </c>
      <c r="B33" s="87"/>
      <c r="C33" s="155"/>
      <c r="D33" s="28" t="s">
        <v>681</v>
      </c>
      <c r="E33" s="159"/>
      <c r="F33" s="115">
        <f t="shared" si="1"/>
        <v>0</v>
      </c>
      <c r="G33" s="122">
        <f>IFERROR(VLOOKUP(B1,#REF!,2,0),0)</f>
        <v>0</v>
      </c>
      <c r="H33" s="29"/>
    </row>
    <row r="34" spans="1:8" ht="19.5" customHeight="1" x14ac:dyDescent="0.25">
      <c r="A34" s="26" t="s">
        <v>732</v>
      </c>
      <c r="B34" s="83"/>
      <c r="C34" s="156"/>
      <c r="D34" s="26" t="s">
        <v>732</v>
      </c>
      <c r="E34" s="87"/>
      <c r="F34" s="115">
        <f t="shared" si="1"/>
        <v>0</v>
      </c>
      <c r="G34" s="122">
        <f>IFERROR(VLOOKUP(B1,#REF!,5,0),0)</f>
        <v>0</v>
      </c>
      <c r="H34" s="29"/>
    </row>
    <row r="35" spans="1:8" x14ac:dyDescent="0.25">
      <c r="A35" s="28" t="s">
        <v>685</v>
      </c>
      <c r="B35" s="88"/>
      <c r="C35" s="155"/>
      <c r="D35" s="31" t="s">
        <v>685</v>
      </c>
      <c r="E35" s="88"/>
      <c r="F35" s="115">
        <f t="shared" si="1"/>
        <v>0</v>
      </c>
      <c r="G35" s="122">
        <f>IFERROR(VLOOKUP(B1,#REF!,6,0),0)</f>
        <v>0</v>
      </c>
      <c r="H35" s="29"/>
    </row>
    <row r="36" spans="1:8" ht="15.75" thickBot="1" x14ac:dyDescent="0.3">
      <c r="A36" s="28" t="s">
        <v>686</v>
      </c>
      <c r="B36" s="89"/>
      <c r="C36" s="155"/>
      <c r="D36" s="28" t="s">
        <v>686</v>
      </c>
      <c r="E36" s="89"/>
      <c r="F36" s="115">
        <f t="shared" si="1"/>
        <v>0</v>
      </c>
      <c r="G36" s="122">
        <f>IFERROR(VLOOKUP(B1,#REF!,8,0),0)</f>
        <v>0</v>
      </c>
      <c r="H36" s="29"/>
    </row>
    <row r="37" spans="1:8" ht="15.75" thickTop="1" x14ac:dyDescent="0.25">
      <c r="A37" s="27" t="s">
        <v>22</v>
      </c>
      <c r="B37" s="75">
        <f>SUM(B23:B36)</f>
        <v>0</v>
      </c>
      <c r="C37" s="155"/>
      <c r="D37" s="27" t="s">
        <v>22</v>
      </c>
      <c r="E37" s="75">
        <f>SUM(E23:E36)</f>
        <v>0</v>
      </c>
      <c r="F37" s="115">
        <f t="shared" si="1"/>
        <v>0</v>
      </c>
      <c r="G37" s="122"/>
      <c r="H37" s="29"/>
    </row>
    <row r="38" spans="1:8" ht="15.75" customHeight="1" x14ac:dyDescent="0.25">
      <c r="A38" s="57" t="s">
        <v>770</v>
      </c>
      <c r="B38" s="58">
        <f>B21-B37</f>
        <v>0</v>
      </c>
      <c r="C38" s="158"/>
      <c r="D38" s="57" t="s">
        <v>771</v>
      </c>
      <c r="E38" s="59">
        <f>E21-E37</f>
        <v>0</v>
      </c>
      <c r="F38" s="115">
        <f t="shared" si="1"/>
        <v>0</v>
      </c>
      <c r="G38" s="122"/>
      <c r="H38" s="29"/>
    </row>
    <row r="39" spans="1:8" s="24" customFormat="1" ht="31.5" x14ac:dyDescent="0.25">
      <c r="A39" s="174" t="s">
        <v>750</v>
      </c>
      <c r="B39" s="77"/>
      <c r="C39" s="55"/>
      <c r="D39" s="56" t="s">
        <v>652</v>
      </c>
      <c r="E39" s="160"/>
      <c r="F39" s="127"/>
      <c r="G39" s="122"/>
      <c r="H39" s="29"/>
    </row>
    <row r="40" spans="1:8" ht="86.25" customHeight="1" x14ac:dyDescent="0.25">
      <c r="A40" s="64" t="s">
        <v>779</v>
      </c>
      <c r="B40" s="90"/>
      <c r="C40" s="155"/>
      <c r="D40" s="64" t="s">
        <v>791</v>
      </c>
      <c r="E40" s="90"/>
      <c r="F40" s="119">
        <f t="shared" si="1"/>
        <v>0</v>
      </c>
      <c r="G40" s="122"/>
      <c r="H40" s="29"/>
    </row>
    <row r="41" spans="1:8" ht="54" customHeight="1" x14ac:dyDescent="0.25">
      <c r="A41" s="65" t="s">
        <v>780</v>
      </c>
      <c r="B41" s="90"/>
      <c r="C41" s="155"/>
      <c r="D41" s="65" t="s">
        <v>792</v>
      </c>
      <c r="E41" s="90"/>
      <c r="F41" s="119">
        <f t="shared" si="1"/>
        <v>0</v>
      </c>
      <c r="G41" s="125">
        <f>IFERROR(VLOOKUP(B1,#REF!,19,0),0)</f>
        <v>0</v>
      </c>
      <c r="H41" s="29"/>
    </row>
    <row r="42" spans="1:8" s="24" customFormat="1" ht="15.75" x14ac:dyDescent="0.25">
      <c r="A42" s="54" t="s">
        <v>772</v>
      </c>
      <c r="B42" s="77"/>
      <c r="C42" s="55"/>
      <c r="D42" s="56" t="s">
        <v>773</v>
      </c>
      <c r="E42" s="160"/>
      <c r="F42" s="127"/>
      <c r="G42" s="122"/>
      <c r="H42" s="29"/>
    </row>
    <row r="43" spans="1:8" ht="33.75" customHeight="1" thickBot="1" x14ac:dyDescent="0.3">
      <c r="A43" s="28" t="s">
        <v>774</v>
      </c>
      <c r="B43" s="130" t="e">
        <f>B38/B40</f>
        <v>#DIV/0!</v>
      </c>
      <c r="C43" s="155"/>
      <c r="D43" s="28" t="s">
        <v>775</v>
      </c>
      <c r="E43" s="131" t="e">
        <f>E38/E40</f>
        <v>#DIV/0!</v>
      </c>
    </row>
    <row r="44" spans="1:8" ht="60" customHeight="1" thickBot="1" x14ac:dyDescent="0.3">
      <c r="A44" s="97" t="s">
        <v>776</v>
      </c>
      <c r="B44" s="131" t="e">
        <f>B43*B41</f>
        <v>#DIV/0!</v>
      </c>
      <c r="C44" s="155"/>
      <c r="D44" s="66" t="s">
        <v>777</v>
      </c>
      <c r="E44" s="131" t="e">
        <f>E43*E41</f>
        <v>#DIV/0!</v>
      </c>
    </row>
    <row r="45" spans="1:8" ht="47.25" customHeight="1" x14ac:dyDescent="0.25">
      <c r="A45" s="188" t="s">
        <v>736</v>
      </c>
      <c r="B45" s="188"/>
      <c r="C45" s="188"/>
      <c r="D45" s="188"/>
      <c r="E45" s="188"/>
    </row>
    <row r="46" spans="1:8" x14ac:dyDescent="0.25">
      <c r="A46" s="193"/>
      <c r="B46" s="193"/>
      <c r="D46" s="191"/>
      <c r="E46" s="192"/>
    </row>
    <row r="47" spans="1:8" x14ac:dyDescent="0.25">
      <c r="A47" s="190" t="s">
        <v>20</v>
      </c>
      <c r="B47" s="190"/>
      <c r="C47" s="60"/>
      <c r="D47" s="190" t="s">
        <v>21</v>
      </c>
      <c r="E47" s="190"/>
    </row>
    <row r="48" spans="1:8" x14ac:dyDescent="0.25">
      <c r="A48" s="46"/>
      <c r="B48" s="98"/>
      <c r="D48" s="189"/>
      <c r="E48" s="189"/>
    </row>
    <row r="49" spans="1:7" ht="40.5" customHeight="1" x14ac:dyDescent="0.25">
      <c r="A49" s="194" t="s">
        <v>778</v>
      </c>
      <c r="B49" s="194"/>
      <c r="D49" s="190" t="s">
        <v>683</v>
      </c>
      <c r="E49" s="190"/>
    </row>
    <row r="50" spans="1:7" s="71" customFormat="1" ht="16.5" customHeight="1" x14ac:dyDescent="0.25">
      <c r="A50" s="108" t="s">
        <v>649</v>
      </c>
      <c r="B50" s="109"/>
      <c r="F50" s="117"/>
      <c r="G50" s="120"/>
    </row>
  </sheetData>
  <sheetProtection selectLockedCells="1"/>
  <mergeCells count="8">
    <mergeCell ref="A45:E45"/>
    <mergeCell ref="D48:E48"/>
    <mergeCell ref="D49:E49"/>
    <mergeCell ref="A47:B47"/>
    <mergeCell ref="D47:E47"/>
    <mergeCell ref="D46:E46"/>
    <mergeCell ref="A46:B46"/>
    <mergeCell ref="A49:B49"/>
  </mergeCells>
  <hyperlinks>
    <hyperlink ref="A50" r:id="rId1" xr:uid="{53726F8E-FD89-4C7D-84FB-0488C1131067}"/>
  </hyperlinks>
  <pageMargins left="0.2" right="0.2" top="1.1499999999999999" bottom="1.1499999999999999" header="0.05" footer="0.5"/>
  <pageSetup scale="62" fitToHeight="0" orientation="portrait" r:id="rId2"/>
  <headerFooter>
    <oddHeader>&amp;C&amp;"-,Bold"&amp;16Excess Cost Worksheet - Base  2022-23 School Year
Due February 29, 2024
Enter Data in Green Cells Only</oddHeader>
    <oddFooter>&amp;L&amp;9 2/8/2023</oddFooter>
  </headerFooter>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A9FEA-37A6-4A41-B3A0-C1297942A3F7}">
  <sheetPr>
    <tabColor theme="9" tint="0.59999389629810485"/>
    <pageSetUpPr fitToPage="1"/>
  </sheetPr>
  <dimension ref="A1:G53"/>
  <sheetViews>
    <sheetView topLeftCell="A25" zoomScale="85" zoomScaleNormal="85" zoomScaleSheetLayoutView="89" zoomScalePageLayoutView="85" workbookViewId="0">
      <selection activeCell="F9" sqref="F1:G1048576"/>
    </sheetView>
  </sheetViews>
  <sheetFormatPr defaultColWidth="9.28515625" defaultRowHeight="15" x14ac:dyDescent="0.25"/>
  <cols>
    <col min="1" max="1" width="52.42578125" style="14" customWidth="1"/>
    <col min="2" max="2" width="22" style="13" customWidth="1"/>
    <col min="3" max="3" width="2.28515625" style="11" customWidth="1"/>
    <col min="4" max="4" width="55.85546875" style="11" customWidth="1"/>
    <col min="5" max="5" width="22.28515625" style="11" customWidth="1"/>
    <col min="6" max="6" width="11.28515625" style="11" hidden="1" customWidth="1"/>
    <col min="7" max="7" width="16.7109375" style="11" hidden="1" customWidth="1"/>
    <col min="8" max="16384" width="9.28515625" style="11"/>
  </cols>
  <sheetData>
    <row r="1" spans="1:7" ht="21" customHeight="1" x14ac:dyDescent="0.25">
      <c r="A1" s="10" t="s">
        <v>730</v>
      </c>
      <c r="B1" s="72">
        <f>'2022-23 Base'!B1</f>
        <v>0</v>
      </c>
      <c r="C1" s="149"/>
      <c r="D1" s="10" t="s">
        <v>19</v>
      </c>
      <c r="E1" s="47">
        <f>'2022-23 Base'!E1</f>
        <v>0</v>
      </c>
    </row>
    <row r="2" spans="1:7" ht="21" customHeight="1" x14ac:dyDescent="0.25">
      <c r="A2" s="10" t="s">
        <v>617</v>
      </c>
      <c r="B2" s="72">
        <f>'2022-23 Base'!B2</f>
        <v>0</v>
      </c>
      <c r="C2" s="149"/>
      <c r="D2" s="10"/>
      <c r="E2" s="47"/>
    </row>
    <row r="3" spans="1:7" ht="15.75" x14ac:dyDescent="0.25">
      <c r="A3" s="50" t="s">
        <v>734</v>
      </c>
      <c r="B3" s="73">
        <f>'2022-23 Base'!B3</f>
        <v>0</v>
      </c>
      <c r="C3" s="150"/>
      <c r="D3" s="50" t="s">
        <v>651</v>
      </c>
      <c r="E3" s="73">
        <f>'2022-23 Base'!E3</f>
        <v>0</v>
      </c>
    </row>
    <row r="4" spans="1:7" ht="54" customHeight="1" x14ac:dyDescent="0.25">
      <c r="A4" s="61" t="s">
        <v>781</v>
      </c>
      <c r="B4" s="79"/>
      <c r="C4" s="62"/>
      <c r="D4" s="63" t="s">
        <v>765</v>
      </c>
      <c r="E4" s="80"/>
    </row>
    <row r="5" spans="1:7" x14ac:dyDescent="0.25">
      <c r="A5" s="26" t="str">
        <f>'2022-23 Base'!A5</f>
        <v>All State &amp; local expenditures</v>
      </c>
      <c r="B5" s="114">
        <f>'2022-23 Base'!B5</f>
        <v>0</v>
      </c>
      <c r="C5" s="132"/>
      <c r="D5" s="26" t="s">
        <v>689</v>
      </c>
      <c r="E5" s="114">
        <f>'2022-23 Base'!E5</f>
        <v>0</v>
      </c>
    </row>
    <row r="6" spans="1:7" ht="15.75" thickBot="1" x14ac:dyDescent="0.3">
      <c r="A6" s="26" t="str">
        <f>'2022-23 Base'!A6</f>
        <v>All Federal expenditures</v>
      </c>
      <c r="B6" s="128">
        <f>'2022-23 Base'!B6</f>
        <v>0</v>
      </c>
      <c r="C6" s="132"/>
      <c r="D6" s="26" t="s">
        <v>690</v>
      </c>
      <c r="E6" s="128">
        <f>'2022-23 Base'!E6</f>
        <v>0</v>
      </c>
    </row>
    <row r="7" spans="1:7" ht="15.75" thickTop="1" x14ac:dyDescent="0.25">
      <c r="A7" s="18" t="s">
        <v>22</v>
      </c>
      <c r="B7" s="59">
        <f>SUM(B5:B6)</f>
        <v>0</v>
      </c>
      <c r="C7" s="144"/>
      <c r="D7" s="18" t="s">
        <v>22</v>
      </c>
      <c r="E7" s="59">
        <f>SUM(E5:E6)</f>
        <v>0</v>
      </c>
    </row>
    <row r="8" spans="1:7" ht="15.75" x14ac:dyDescent="0.25">
      <c r="A8" s="54" t="s">
        <v>687</v>
      </c>
      <c r="B8" s="79"/>
      <c r="C8" s="62"/>
      <c r="D8" s="56" t="s">
        <v>687</v>
      </c>
      <c r="E8" s="80"/>
    </row>
    <row r="9" spans="1:7" x14ac:dyDescent="0.25">
      <c r="A9" s="17" t="s">
        <v>1</v>
      </c>
      <c r="B9" s="114">
        <f>'2022-23 Base'!B9</f>
        <v>0</v>
      </c>
      <c r="C9" s="132"/>
      <c r="D9" s="12" t="s">
        <v>1</v>
      </c>
      <c r="E9" s="114">
        <f>'2022-23 Base'!E9</f>
        <v>0</v>
      </c>
    </row>
    <row r="10" spans="1:7" ht="15.75" thickBot="1" x14ac:dyDescent="0.3">
      <c r="A10" s="17" t="s">
        <v>0</v>
      </c>
      <c r="B10" s="128">
        <f>'2022-23 Base'!B10</f>
        <v>0</v>
      </c>
      <c r="C10" s="132"/>
      <c r="D10" s="12" t="s">
        <v>0</v>
      </c>
      <c r="E10" s="128">
        <f>'2022-23 Base'!E10</f>
        <v>0</v>
      </c>
    </row>
    <row r="11" spans="1:7" ht="15.75" thickTop="1" x14ac:dyDescent="0.25">
      <c r="A11" s="18" t="s">
        <v>22</v>
      </c>
      <c r="B11" s="59">
        <f>SUM(B9:B10)</f>
        <v>0</v>
      </c>
      <c r="C11" s="144"/>
      <c r="D11" s="18" t="s">
        <v>22</v>
      </c>
      <c r="E11" s="59">
        <f>SUM(E9:E10)</f>
        <v>0</v>
      </c>
    </row>
    <row r="12" spans="1:7" ht="15.75" x14ac:dyDescent="0.25">
      <c r="A12" s="54" t="s">
        <v>687</v>
      </c>
      <c r="B12" s="79"/>
      <c r="C12" s="62"/>
      <c r="D12" s="56" t="s">
        <v>687</v>
      </c>
      <c r="E12" s="80"/>
    </row>
    <row r="13" spans="1:7" s="44" customFormat="1" x14ac:dyDescent="0.25">
      <c r="A13" s="43" t="s">
        <v>701</v>
      </c>
      <c r="B13" s="118">
        <f>'2022-23 Base'!B13</f>
        <v>0</v>
      </c>
      <c r="C13" s="145"/>
      <c r="D13" s="43" t="s">
        <v>701</v>
      </c>
      <c r="E13" s="107">
        <f>'2022-23 Base'!E13</f>
        <v>0</v>
      </c>
      <c r="G13" s="178"/>
    </row>
    <row r="14" spans="1:7" ht="17.25" customHeight="1" x14ac:dyDescent="0.25">
      <c r="A14" s="48" t="s">
        <v>702</v>
      </c>
      <c r="B14" s="118">
        <f>'2022-23 Base'!B14</f>
        <v>0</v>
      </c>
      <c r="C14" s="146"/>
      <c r="D14" s="48" t="s">
        <v>703</v>
      </c>
      <c r="E14" s="107">
        <f>'2022-23 Base'!E14</f>
        <v>0</v>
      </c>
    </row>
    <row r="15" spans="1:7" x14ac:dyDescent="0.25">
      <c r="A15" s="48" t="s">
        <v>674</v>
      </c>
      <c r="B15" s="118">
        <f>'2022-23 Base'!B15</f>
        <v>0</v>
      </c>
      <c r="C15" s="146"/>
      <c r="D15" s="48" t="s">
        <v>674</v>
      </c>
      <c r="E15" s="107">
        <f>'2022-23 Base'!E15</f>
        <v>0</v>
      </c>
    </row>
    <row r="16" spans="1:7" ht="17.25" customHeight="1" x14ac:dyDescent="0.25">
      <c r="A16" s="48" t="s">
        <v>675</v>
      </c>
      <c r="B16" s="118">
        <f>'2022-23 Base'!B16</f>
        <v>0</v>
      </c>
      <c r="C16" s="146"/>
      <c r="D16" s="48" t="s">
        <v>675</v>
      </c>
      <c r="E16" s="107">
        <f>'2022-23 Base'!E16</f>
        <v>0</v>
      </c>
    </row>
    <row r="17" spans="1:7" x14ac:dyDescent="0.25">
      <c r="A17" s="48" t="s">
        <v>676</v>
      </c>
      <c r="B17" s="118">
        <f>'2022-23 Base'!B17</f>
        <v>0</v>
      </c>
      <c r="C17" s="146"/>
      <c r="D17" s="48" t="s">
        <v>676</v>
      </c>
      <c r="E17" s="107">
        <f>'2022-23 Base'!E17</f>
        <v>0</v>
      </c>
    </row>
    <row r="18" spans="1:7" x14ac:dyDescent="0.25">
      <c r="A18" s="48" t="s">
        <v>677</v>
      </c>
      <c r="B18" s="118">
        <f>'2022-23 Base'!B18</f>
        <v>0</v>
      </c>
      <c r="C18" s="146"/>
      <c r="D18" s="48" t="s">
        <v>677</v>
      </c>
      <c r="E18" s="107">
        <f>'2022-23 Base'!E18</f>
        <v>0</v>
      </c>
    </row>
    <row r="19" spans="1:7" ht="14.25" customHeight="1" x14ac:dyDescent="0.25">
      <c r="A19" s="48" t="s">
        <v>678</v>
      </c>
      <c r="B19" s="118">
        <f>'2022-23 Base'!B19</f>
        <v>0</v>
      </c>
      <c r="C19" s="146"/>
      <c r="D19" s="48" t="s">
        <v>678</v>
      </c>
      <c r="E19" s="107">
        <f>'2022-23 Base'!E19</f>
        <v>0</v>
      </c>
    </row>
    <row r="20" spans="1:7" ht="15.75" thickBot="1" x14ac:dyDescent="0.3">
      <c r="A20" s="18" t="s">
        <v>22</v>
      </c>
      <c r="B20" s="171">
        <f>SUM(B13:B19)</f>
        <v>0</v>
      </c>
      <c r="C20" s="132"/>
      <c r="D20" s="49" t="s">
        <v>22</v>
      </c>
      <c r="E20" s="171">
        <f>SUM(E13:E19)</f>
        <v>0</v>
      </c>
    </row>
    <row r="21" spans="1:7" ht="17.25" customHeight="1" thickTop="1" x14ac:dyDescent="0.25">
      <c r="A21" s="18" t="s">
        <v>782</v>
      </c>
      <c r="B21" s="59">
        <f>B7-B11-B20</f>
        <v>0</v>
      </c>
      <c r="C21" s="144"/>
      <c r="D21" s="18" t="s">
        <v>767</v>
      </c>
      <c r="E21" s="59">
        <f>E7-E11-E20</f>
        <v>0</v>
      </c>
    </row>
    <row r="22" spans="1:7" ht="15.75" x14ac:dyDescent="0.25">
      <c r="A22" s="61" t="s">
        <v>783</v>
      </c>
      <c r="B22" s="79"/>
      <c r="C22" s="62"/>
      <c r="D22" s="63" t="s">
        <v>784</v>
      </c>
      <c r="E22" s="80"/>
    </row>
    <row r="23" spans="1:7" ht="20.25" customHeight="1" x14ac:dyDescent="0.25">
      <c r="A23" s="26" t="s">
        <v>794</v>
      </c>
      <c r="B23" s="133">
        <f>'2022-23 Base'!B23</f>
        <v>0</v>
      </c>
      <c r="C23" s="143"/>
      <c r="D23" s="26" t="s">
        <v>795</v>
      </c>
      <c r="E23" s="114">
        <f>'2022-23 Base'!E23</f>
        <v>0</v>
      </c>
      <c r="F23" s="175">
        <v>1</v>
      </c>
      <c r="G23" s="179"/>
    </row>
    <row r="24" spans="1:7" ht="20.25" customHeight="1" x14ac:dyDescent="0.25">
      <c r="A24" s="26" t="s">
        <v>679</v>
      </c>
      <c r="B24" s="133">
        <f>'2022-23 Base'!B24</f>
        <v>0</v>
      </c>
      <c r="C24" s="143"/>
      <c r="D24" s="26" t="s">
        <v>691</v>
      </c>
      <c r="E24" s="114">
        <f>'2022-23 Base'!E24</f>
        <v>0</v>
      </c>
      <c r="F24" s="175">
        <v>1</v>
      </c>
      <c r="G24" s="179"/>
    </row>
    <row r="25" spans="1:7" x14ac:dyDescent="0.25">
      <c r="A25" s="26" t="s">
        <v>731</v>
      </c>
      <c r="B25" s="134">
        <f>'2022-23 Base'!B25</f>
        <v>0</v>
      </c>
      <c r="C25" s="132"/>
      <c r="D25" s="26" t="s">
        <v>731</v>
      </c>
      <c r="E25" s="107">
        <f>'2022-23 Base'!E25</f>
        <v>0</v>
      </c>
      <c r="F25" s="175">
        <v>1</v>
      </c>
      <c r="G25" s="179"/>
    </row>
    <row r="26" spans="1:7" x14ac:dyDescent="0.25">
      <c r="A26" s="28" t="s">
        <v>680</v>
      </c>
      <c r="B26" s="135">
        <f>'2022-23 Base'!B26*'2022-23 Compliance'!F26</f>
        <v>0</v>
      </c>
      <c r="C26" s="132"/>
      <c r="D26" s="28" t="s">
        <v>692</v>
      </c>
      <c r="E26" s="139">
        <f>'2022-23 Base'!E26*'2022-23 Compliance'!F26</f>
        <v>0</v>
      </c>
      <c r="F26" s="182">
        <v>0.501</v>
      </c>
      <c r="G26" s="179" t="s">
        <v>793</v>
      </c>
    </row>
    <row r="27" spans="1:7" x14ac:dyDescent="0.25">
      <c r="A27" s="43" t="s">
        <v>704</v>
      </c>
      <c r="B27" s="135">
        <f>'2022-23 Base'!B27*'2022-23 Compliance'!F27</f>
        <v>0</v>
      </c>
      <c r="C27" s="132"/>
      <c r="D27" s="43" t="s">
        <v>704</v>
      </c>
      <c r="E27" s="139">
        <f>'2022-23 Base'!E27*'2022-23 Compliance'!F27</f>
        <v>0</v>
      </c>
      <c r="F27" s="182">
        <v>0.1353</v>
      </c>
      <c r="G27" s="180" t="s">
        <v>742</v>
      </c>
    </row>
    <row r="28" spans="1:7" ht="18.75" customHeight="1" x14ac:dyDescent="0.25">
      <c r="A28" s="28" t="s">
        <v>684</v>
      </c>
      <c r="B28" s="135">
        <f>'2022-23 Base'!B28*'2022-23 Compliance'!F28</f>
        <v>0</v>
      </c>
      <c r="C28" s="132"/>
      <c r="D28" s="28" t="s">
        <v>684</v>
      </c>
      <c r="E28" s="139">
        <f>'2022-23 Base'!E28*'2022-23 Compliance'!F28</f>
        <v>0</v>
      </c>
      <c r="F28" s="182">
        <v>2.1000000000000001E-2</v>
      </c>
      <c r="G28" s="179" t="s">
        <v>793</v>
      </c>
    </row>
    <row r="29" spans="1:7" ht="18.75" customHeight="1" x14ac:dyDescent="0.25">
      <c r="A29" s="28" t="s">
        <v>682</v>
      </c>
      <c r="B29" s="136">
        <f>'2022-23 Base'!B29*'2022-23 Compliance'!F29</f>
        <v>0</v>
      </c>
      <c r="C29" s="132"/>
      <c r="D29" s="28" t="s">
        <v>693</v>
      </c>
      <c r="E29" s="139">
        <f>'2022-23 Base'!E29*'2022-23 Compliance'!F29</f>
        <v>0</v>
      </c>
      <c r="F29" s="182">
        <v>0.123</v>
      </c>
      <c r="G29" s="179" t="s">
        <v>793</v>
      </c>
    </row>
    <row r="30" spans="1:7" ht="15" customHeight="1" x14ac:dyDescent="0.25">
      <c r="A30" s="43" t="s">
        <v>705</v>
      </c>
      <c r="B30" s="136">
        <f>'2022-23 Base'!B30*'2022-23 Compliance'!F30</f>
        <v>0</v>
      </c>
      <c r="C30" s="132"/>
      <c r="D30" s="43" t="s">
        <v>705</v>
      </c>
      <c r="E30" s="140">
        <f>'2022-23 Base'!E30*'2022-23 Compliance'!F30</f>
        <v>0</v>
      </c>
      <c r="F30" s="182">
        <v>1.2500000000000001E-2</v>
      </c>
      <c r="G30" s="179" t="s">
        <v>793</v>
      </c>
    </row>
    <row r="31" spans="1:7" ht="15" customHeight="1" x14ac:dyDescent="0.25">
      <c r="A31" s="28" t="s">
        <v>688</v>
      </c>
      <c r="B31" s="136">
        <f>'2022-23 Base'!B31*'2022-23 Compliance'!F31</f>
        <v>0</v>
      </c>
      <c r="C31" s="132"/>
      <c r="D31" s="28" t="s">
        <v>688</v>
      </c>
      <c r="E31" s="140">
        <f>'2022-23 Base'!E31*'2022-23 Compliance'!F31</f>
        <v>0</v>
      </c>
      <c r="F31" s="182">
        <v>0.1353</v>
      </c>
      <c r="G31" s="180" t="s">
        <v>742</v>
      </c>
    </row>
    <row r="32" spans="1:7" ht="15.75" thickBot="1" x14ac:dyDescent="0.3">
      <c r="A32" s="96" t="s">
        <v>706</v>
      </c>
      <c r="B32" s="137">
        <f>'2022-23 Base'!B32*'2022-23 Compliance'!F32</f>
        <v>0</v>
      </c>
      <c r="C32" s="147"/>
      <c r="D32" s="96" t="s">
        <v>706</v>
      </c>
      <c r="E32" s="141">
        <f>'2022-23 Base'!E32*'2022-23 Compliance'!F32</f>
        <v>0</v>
      </c>
      <c r="F32" s="182">
        <v>0.1353</v>
      </c>
      <c r="G32" s="180" t="s">
        <v>742</v>
      </c>
    </row>
    <row r="33" spans="1:7" ht="30" x14ac:dyDescent="0.25">
      <c r="A33" s="28" t="s">
        <v>738</v>
      </c>
      <c r="B33" s="136">
        <f>'2022-23 Base'!B33</f>
        <v>0</v>
      </c>
      <c r="C33" s="132"/>
      <c r="D33" s="28" t="s">
        <v>694</v>
      </c>
      <c r="E33" s="136">
        <f>'2022-23 Base'!E33</f>
        <v>0</v>
      </c>
      <c r="F33" s="175">
        <v>1</v>
      </c>
      <c r="G33" s="180"/>
    </row>
    <row r="34" spans="1:7" ht="15" customHeight="1" x14ac:dyDescent="0.25">
      <c r="A34" s="26" t="s">
        <v>733</v>
      </c>
      <c r="B34" s="164">
        <f>'2022-23 Base'!B34*F34</f>
        <v>0</v>
      </c>
      <c r="C34" s="143"/>
      <c r="D34" s="26" t="s">
        <v>733</v>
      </c>
      <c r="E34" s="107">
        <f>'2022-23 Base'!E34*F34</f>
        <v>0</v>
      </c>
      <c r="F34" s="182">
        <v>0.05</v>
      </c>
      <c r="G34" s="180"/>
    </row>
    <row r="35" spans="1:7" x14ac:dyDescent="0.25">
      <c r="A35" s="28" t="s">
        <v>685</v>
      </c>
      <c r="B35" s="135">
        <f>'2022-23 Base'!B35*'2022-23 Compliance'!F35</f>
        <v>0</v>
      </c>
      <c r="C35" s="132"/>
      <c r="D35" s="28" t="s">
        <v>695</v>
      </c>
      <c r="E35" s="140">
        <f>'2022-23 Base'!E35*'2022-23 Compliance'!F35</f>
        <v>0</v>
      </c>
      <c r="F35" s="182">
        <v>0.45329999999999998</v>
      </c>
      <c r="G35" s="180" t="s">
        <v>742</v>
      </c>
    </row>
    <row r="36" spans="1:7" ht="15.75" thickBot="1" x14ac:dyDescent="0.3">
      <c r="A36" s="28" t="s">
        <v>686</v>
      </c>
      <c r="B36" s="138">
        <f>'2022-23 Base'!B36*'2022-23 Compliance'!F36</f>
        <v>0</v>
      </c>
      <c r="C36" s="132"/>
      <c r="D36" s="28" t="s">
        <v>696</v>
      </c>
      <c r="E36" s="142">
        <f>'2022-23 Base'!E36*'2022-23 Compliance'!F36</f>
        <v>0</v>
      </c>
      <c r="F36" s="182">
        <v>0.1353</v>
      </c>
      <c r="G36" s="180" t="s">
        <v>742</v>
      </c>
    </row>
    <row r="37" spans="1:7" ht="30.75" thickTop="1" x14ac:dyDescent="0.25">
      <c r="A37" s="177" t="s">
        <v>746</v>
      </c>
      <c r="B37" s="67">
        <f>SUM(B23:B36)</f>
        <v>0</v>
      </c>
      <c r="C37" s="132"/>
      <c r="D37" s="167" t="s">
        <v>745</v>
      </c>
      <c r="E37" s="151">
        <f>SUM(E23:E36)</f>
        <v>0</v>
      </c>
    </row>
    <row r="38" spans="1:7" ht="15.75" x14ac:dyDescent="0.25">
      <c r="A38" s="61" t="s">
        <v>785</v>
      </c>
      <c r="B38" s="79"/>
      <c r="C38" s="132"/>
      <c r="D38" s="63" t="s">
        <v>786</v>
      </c>
      <c r="E38" s="152"/>
    </row>
    <row r="39" spans="1:7" x14ac:dyDescent="0.25">
      <c r="A39" s="48" t="s">
        <v>782</v>
      </c>
      <c r="B39" s="172">
        <f>B21</f>
        <v>0</v>
      </c>
      <c r="C39" s="132"/>
      <c r="D39" s="48" t="s">
        <v>767</v>
      </c>
      <c r="E39" s="173">
        <f>E21</f>
        <v>0</v>
      </c>
    </row>
    <row r="40" spans="1:7" ht="50.1" customHeight="1" x14ac:dyDescent="0.25">
      <c r="A40" s="64" t="s">
        <v>779</v>
      </c>
      <c r="B40" s="129">
        <f>'2022-23 Base'!B40</f>
        <v>0</v>
      </c>
      <c r="C40" s="132"/>
      <c r="D40" s="64" t="s">
        <v>791</v>
      </c>
      <c r="E40" s="129">
        <f>'2022-23 Base'!E40</f>
        <v>0</v>
      </c>
    </row>
    <row r="41" spans="1:7" ht="16.5" customHeight="1" thickBot="1" x14ac:dyDescent="0.3">
      <c r="A41" s="65" t="s">
        <v>780</v>
      </c>
      <c r="B41" s="168">
        <f>'2022-23 Base'!B41</f>
        <v>0</v>
      </c>
      <c r="C41" s="148"/>
      <c r="D41" s="65" t="s">
        <v>792</v>
      </c>
      <c r="E41" s="168">
        <f>'2022-23 Base'!E41</f>
        <v>0</v>
      </c>
    </row>
    <row r="42" spans="1:7" ht="15.75" thickTop="1" x14ac:dyDescent="0.25">
      <c r="A42" s="177" t="s">
        <v>744</v>
      </c>
      <c r="B42" s="170" t="e">
        <f>(B39/B40)*B41</f>
        <v>#DIV/0!</v>
      </c>
      <c r="C42" s="148"/>
      <c r="D42" s="167" t="s">
        <v>744</v>
      </c>
      <c r="E42" s="170" t="e">
        <f>(E39/E40)*E41</f>
        <v>#DIV/0!</v>
      </c>
    </row>
    <row r="43" spans="1:7" ht="60" customHeight="1" x14ac:dyDescent="0.25">
      <c r="A43" s="61" t="s">
        <v>772</v>
      </c>
      <c r="B43" s="169"/>
      <c r="C43" s="62"/>
      <c r="D43" s="63" t="s">
        <v>773</v>
      </c>
      <c r="E43" s="80"/>
    </row>
    <row r="44" spans="1:7" ht="45" x14ac:dyDescent="0.25">
      <c r="A44" s="14" t="s">
        <v>787</v>
      </c>
      <c r="B44" s="161" t="e">
        <f>B37+B42</f>
        <v>#DIV/0!</v>
      </c>
      <c r="C44" s="153"/>
      <c r="D44" s="14" t="s">
        <v>788</v>
      </c>
      <c r="E44" s="161" t="e">
        <f>E37+E42</f>
        <v>#DIV/0!</v>
      </c>
    </row>
    <row r="45" spans="1:7" s="15" customFormat="1" ht="60.75" thickBot="1" x14ac:dyDescent="0.3">
      <c r="A45" s="97" t="s">
        <v>776</v>
      </c>
      <c r="B45" s="161" t="e">
        <f>'2022-23 Base'!B44</f>
        <v>#DIV/0!</v>
      </c>
      <c r="C45" s="153"/>
      <c r="D45" s="97" t="s">
        <v>776</v>
      </c>
      <c r="E45" s="161" t="e">
        <f>'2022-23 Base'!E44</f>
        <v>#DIV/0!</v>
      </c>
      <c r="F45" s="11"/>
      <c r="G45" s="11"/>
    </row>
    <row r="46" spans="1:7" s="23" customFormat="1" ht="57.75" customHeight="1" x14ac:dyDescent="0.25">
      <c r="A46" s="53" t="s">
        <v>789</v>
      </c>
      <c r="B46" s="94" t="e">
        <f>IF(B44&gt;='2022-23 Base'!B44,"Met","Not Met")</f>
        <v>#DIV/0!</v>
      </c>
      <c r="C46" s="162"/>
      <c r="D46" s="53" t="s">
        <v>790</v>
      </c>
      <c r="E46" s="94" t="e">
        <f>IF(E44&gt;='2022-23 Base'!E44,"Met","Not Met")</f>
        <v>#DIV/0!</v>
      </c>
      <c r="F46" s="163"/>
      <c r="G46" s="163"/>
    </row>
    <row r="47" spans="1:7" s="23" customFormat="1" ht="46.5" customHeight="1" x14ac:dyDescent="0.25">
      <c r="A47" s="188" t="s">
        <v>736</v>
      </c>
      <c r="B47" s="188"/>
      <c r="C47" s="188"/>
      <c r="D47" s="188"/>
      <c r="E47" s="188"/>
      <c r="G47" s="11"/>
    </row>
    <row r="48" spans="1:7" s="23" customFormat="1" x14ac:dyDescent="0.25">
      <c r="A48" s="191"/>
      <c r="B48" s="193"/>
      <c r="D48" s="191"/>
      <c r="E48" s="193"/>
      <c r="G48" s="11"/>
    </row>
    <row r="49" spans="1:7" s="23" customFormat="1" x14ac:dyDescent="0.25">
      <c r="A49" s="190" t="s">
        <v>20</v>
      </c>
      <c r="B49" s="190"/>
      <c r="C49" s="60"/>
      <c r="D49" s="190" t="s">
        <v>21</v>
      </c>
      <c r="E49" s="190"/>
      <c r="G49" s="11"/>
    </row>
    <row r="50" spans="1:7" s="23" customFormat="1" ht="50.25" customHeight="1" x14ac:dyDescent="0.25">
      <c r="A50" s="46"/>
      <c r="B50" s="98"/>
      <c r="D50" s="195"/>
      <c r="E50" s="195"/>
      <c r="G50" s="11"/>
    </row>
    <row r="51" spans="1:7" s="71" customFormat="1" ht="19.5" customHeight="1" x14ac:dyDescent="0.3">
      <c r="A51" s="196" t="s">
        <v>778</v>
      </c>
      <c r="B51" s="196"/>
      <c r="C51" s="23"/>
      <c r="D51" s="190" t="s">
        <v>683</v>
      </c>
      <c r="E51" s="190"/>
      <c r="F51" s="23"/>
      <c r="G51" s="11"/>
    </row>
    <row r="52" spans="1:7" s="23" customFormat="1" ht="18.75" x14ac:dyDescent="0.3">
      <c r="A52" s="110" t="s">
        <v>649</v>
      </c>
      <c r="B52" s="111"/>
      <c r="C52" s="71"/>
      <c r="D52" s="71"/>
      <c r="E52" s="71"/>
      <c r="F52" s="71"/>
      <c r="G52" s="181"/>
    </row>
    <row r="53" spans="1:7" ht="18.75" x14ac:dyDescent="0.3">
      <c r="A53" s="112"/>
      <c r="B53" s="113"/>
      <c r="C53" s="23"/>
      <c r="D53" s="23"/>
      <c r="E53" s="23"/>
      <c r="F53" s="23"/>
    </row>
  </sheetData>
  <mergeCells count="8">
    <mergeCell ref="D51:E51"/>
    <mergeCell ref="A47:E47"/>
    <mergeCell ref="A48:B48"/>
    <mergeCell ref="D48:E48"/>
    <mergeCell ref="A49:B49"/>
    <mergeCell ref="D49:E49"/>
    <mergeCell ref="D50:E50"/>
    <mergeCell ref="A51:B51"/>
  </mergeCells>
  <conditionalFormatting sqref="B46">
    <cfRule type="cellIs" dxfId="3" priority="4" operator="equal">
      <formula>"Met"</formula>
    </cfRule>
    <cfRule type="cellIs" dxfId="2" priority="6" operator="equal">
      <formula>"Not Met"</formula>
    </cfRule>
  </conditionalFormatting>
  <conditionalFormatting sqref="E46">
    <cfRule type="cellIs" dxfId="1" priority="1" operator="equal">
      <formula>"Met"</formula>
    </cfRule>
    <cfRule type="cellIs" dxfId="0" priority="2" operator="equal">
      <formula>"Not Met"</formula>
    </cfRule>
  </conditionalFormatting>
  <hyperlinks>
    <hyperlink ref="A52" r:id="rId1" xr:uid="{43891126-F325-4A33-8E7E-440E95C32A63}"/>
  </hyperlinks>
  <pageMargins left="0.2" right="0.2" top="1.25" bottom="1.25" header="0.05" footer="0.3"/>
  <pageSetup scale="67" fitToHeight="0" orientation="portrait" r:id="rId2"/>
  <headerFooter>
    <oddHeader>&amp;C&amp;"-,Bold"&amp;16Excess Cost Worksheet - Compliance 2021-22 School Year
Due February 28, 2023</oddHeader>
    <oddFooter>&amp;L&amp;9 2/28/23</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CCDDD</vt:lpstr>
      <vt:lpstr>Excess Cost CFR &amp; WAC</vt:lpstr>
      <vt:lpstr>Excess Cost Calculation</vt:lpstr>
      <vt:lpstr>Instructions</vt:lpstr>
      <vt:lpstr>2022-23 Base</vt:lpstr>
      <vt:lpstr>2022-23 Compliance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Excess Cost Template</dc:title>
  <dc:subject>Special Educaiton Funding</dc:subject>
  <dc:creator>OSPI, Special Education</dc:creator>
  <cp:lastModifiedBy>Amber O’Donnell</cp:lastModifiedBy>
  <cp:lastPrinted>2020-08-20T22:31:33Z</cp:lastPrinted>
  <dcterms:created xsi:type="dcterms:W3CDTF">2019-09-17T11:12:26Z</dcterms:created>
  <dcterms:modified xsi:type="dcterms:W3CDTF">2024-03-06T20:06:34Z</dcterms:modified>
</cp:coreProperties>
</file>