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P:\S Drive Files\Website\Web Files\finance-grants\pubdocs\"/>
    </mc:Choice>
  </mc:AlternateContent>
  <xr:revisionPtr revIDLastSave="0" documentId="13_ncr:1_{FC319506-902A-4E58-8119-E5DA78B506DC}" xr6:coauthVersionLast="47" xr6:coauthVersionMax="47" xr10:uidLastSave="{00000000-0000-0000-0000-000000000000}"/>
  <bookViews>
    <workbookView xWindow="-120" yWindow="-120" windowWidth="20730" windowHeight="11160" firstSheet="2" activeTab="3" xr2:uid="{3A90FB56-D6D8-4AD1-A1FF-D66451D4A49E}"/>
  </bookViews>
  <sheets>
    <sheet name="CCDDD" sheetId="14" r:id="rId1"/>
    <sheet name="Excess Cost CFR &amp; WAC" sheetId="19" r:id="rId2"/>
    <sheet name="Excess Cost Calculation" sheetId="3" r:id="rId3"/>
    <sheet name="Instructions" sheetId="4" r:id="rId4"/>
    <sheet name="2021-22 Base" sheetId="1" r:id="rId5"/>
    <sheet name="2021-22 Compliance" sheetId="20" r:id="rId6"/>
    <sheet name="21-22 sped expenditures" sheetId="21" state="hidden" r:id="rId7"/>
    <sheet name="21-22 other expenditures" sheetId="22" state="hidden" r:id="rId8"/>
    <sheet name="21-22 more expenditures" sheetId="24" state="hidden" r:id="rId9"/>
    <sheet name="21-22 child count" sheetId="25" state="hidden" r:id="rId10"/>
  </sheets>
  <definedNames>
    <definedName name="_xlnm._FilterDatabase" localSheetId="6" hidden="1">'21-22 sped expenditures'!$A$2:$F$313</definedName>
    <definedName name="_xlnm._FilterDatabase" localSheetId="0" hidden="1">CCDDD!$A$2:$C$318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1" l="1"/>
  <c r="E34" i="20"/>
  <c r="B34" i="20"/>
  <c r="E41" i="20"/>
  <c r="B41" i="20"/>
  <c r="B30" i="20"/>
  <c r="B35" i="20"/>
  <c r="B26" i="20"/>
  <c r="B5" i="20"/>
  <c r="E14" i="20"/>
  <c r="E15" i="20"/>
  <c r="E16" i="20"/>
  <c r="E17" i="20"/>
  <c r="E18" i="20"/>
  <c r="E19" i="20"/>
  <c r="E20" i="20"/>
  <c r="E13" i="20"/>
  <c r="F20" i="1"/>
  <c r="F15" i="1"/>
  <c r="E37" i="20"/>
  <c r="E36" i="20"/>
  <c r="B37" i="20"/>
  <c r="B36" i="20"/>
  <c r="E10" i="20"/>
  <c r="E9" i="20"/>
  <c r="B10" i="20"/>
  <c r="B9" i="20"/>
  <c r="E6" i="20"/>
  <c r="E5" i="20"/>
  <c r="B6" i="20"/>
  <c r="F6" i="1"/>
  <c r="F8" i="1"/>
  <c r="F9" i="1"/>
  <c r="F10" i="1"/>
  <c r="F13" i="1"/>
  <c r="F14" i="1"/>
  <c r="F16" i="1"/>
  <c r="F17" i="1"/>
  <c r="F18" i="1"/>
  <c r="F19" i="1"/>
  <c r="F5" i="1"/>
  <c r="F41" i="1"/>
  <c r="F42" i="1"/>
  <c r="F25" i="1"/>
  <c r="F26" i="1"/>
  <c r="F27" i="1"/>
  <c r="F28" i="1"/>
  <c r="F29" i="1"/>
  <c r="F30" i="1"/>
  <c r="F31" i="1"/>
  <c r="F32" i="1"/>
  <c r="F33" i="1"/>
  <c r="F34" i="1"/>
  <c r="F35" i="1"/>
  <c r="F36" i="1"/>
  <c r="F37" i="1"/>
  <c r="F24" i="1"/>
  <c r="G42" i="1"/>
  <c r="G20" i="1" l="1"/>
  <c r="G19" i="1"/>
  <c r="G18" i="1"/>
  <c r="G17" i="1"/>
  <c r="G16" i="1"/>
  <c r="G15" i="1"/>
  <c r="G37" i="1"/>
  <c r="G36" i="1"/>
  <c r="G35" i="1"/>
  <c r="G34" i="1"/>
  <c r="G33" i="1"/>
  <c r="G32" i="1"/>
  <c r="G31" i="1"/>
  <c r="G30" i="1"/>
  <c r="G29" i="1"/>
  <c r="G28" i="1"/>
  <c r="G27" i="1"/>
  <c r="B14" i="20"/>
  <c r="B15" i="20"/>
  <c r="B16" i="20"/>
  <c r="B17" i="20"/>
  <c r="B18" i="20"/>
  <c r="B19" i="20"/>
  <c r="B20" i="20"/>
  <c r="B13" i="20"/>
  <c r="E33" i="20"/>
  <c r="E32" i="20"/>
  <c r="E31" i="20"/>
  <c r="E30" i="20"/>
  <c r="E29" i="20"/>
  <c r="E28" i="20"/>
  <c r="E27" i="20"/>
  <c r="B27" i="20"/>
  <c r="B33" i="20"/>
  <c r="B32" i="20"/>
  <c r="B31" i="20"/>
  <c r="B29" i="20"/>
  <c r="B28" i="20"/>
  <c r="B38" i="20" l="1"/>
  <c r="B21" i="20"/>
  <c r="E35" i="20" l="1"/>
  <c r="E26" i="20"/>
  <c r="E38" i="20" s="1"/>
  <c r="B2" i="1"/>
  <c r="B2" i="20" s="1"/>
  <c r="E21" i="20"/>
  <c r="E21" i="1"/>
  <c r="B21" i="1"/>
  <c r="F21" i="1" l="1"/>
  <c r="E42" i="20" l="1"/>
  <c r="B42" i="20"/>
  <c r="E11" i="20"/>
  <c r="B11" i="20"/>
  <c r="E7" i="20"/>
  <c r="B7" i="20"/>
  <c r="A6" i="20"/>
  <c r="A5" i="20"/>
  <c r="E3" i="20"/>
  <c r="B3" i="20"/>
  <c r="E1" i="20"/>
  <c r="B1" i="20"/>
  <c r="E22" i="20" l="1"/>
  <c r="E40" i="20" s="1"/>
  <c r="E43" i="20" s="1"/>
  <c r="E45" i="20" s="1"/>
  <c r="B22" i="20"/>
  <c r="B40" i="20" s="1"/>
  <c r="B43" i="20" s="1"/>
  <c r="B45" i="20" s="1"/>
  <c r="E38" i="1" l="1"/>
  <c r="F38" i="1" s="1"/>
  <c r="E7" i="1" l="1"/>
  <c r="B11" i="1"/>
  <c r="B7" i="1"/>
  <c r="F7" i="1" l="1"/>
  <c r="B22" i="1"/>
  <c r="B39" i="1" s="1"/>
  <c r="B8" i="3" l="1"/>
  <c r="B11" i="3" s="1"/>
  <c r="B13" i="3" s="1"/>
  <c r="B21" i="3" s="1"/>
  <c r="B24" i="3" s="1"/>
  <c r="B26" i="3" s="1"/>
  <c r="B30" i="3" s="1"/>
  <c r="B31" i="3" s="1"/>
  <c r="E11" i="1"/>
  <c r="E22" i="1" l="1"/>
  <c r="E39" i="1" s="1"/>
  <c r="E44" i="1" s="1"/>
  <c r="E45" i="1" s="1"/>
  <c r="F11" i="1"/>
  <c r="B44" i="1"/>
  <c r="B45" i="1" s="1"/>
  <c r="E46" i="20" l="1"/>
  <c r="E47" i="20"/>
  <c r="B46" i="20"/>
  <c r="B47" i="20"/>
  <c r="F22" i="1"/>
  <c r="F39" i="1"/>
</calcChain>
</file>

<file path=xl/sharedStrings.xml><?xml version="1.0" encoding="utf-8"?>
<sst xmlns="http://schemas.openxmlformats.org/spreadsheetml/2006/main" count="3497" uniqueCount="1243">
  <si>
    <t>Debt service</t>
  </si>
  <si>
    <t>Capital outlay</t>
  </si>
  <si>
    <t>Appendix A to Part 300 - Excess Costs Calculation</t>
  </si>
  <si>
    <t>Of this total, $60,000 was for capital outlay and debt service relating to the education of elementary school students. This must be subtracted from total expenditures.</t>
  </si>
  <si>
    <t>b. Next, the LEA must subtract from the total expenditures amounts spent for:</t>
  </si>
  <si>
    <t>(1) IDEA, Part B allocation,</t>
  </si>
  <si>
    <t>(2) ESEA, Title I, Part A allocation,</t>
  </si>
  <si>
    <t>(3) ESEA, Title III, Parts A and B allocation,</t>
  </si>
  <si>
    <t>(4) State and local funds for children with disabilities, and</t>
  </si>
  <si>
    <t>(5) State or local funds for programs under ESEA, Title I, Part A, and Title III, Parts A and B.</t>
  </si>
  <si>
    <t xml:space="preserve">   -1 From State and local tax funds</t>
  </si>
  <si>
    <t xml:space="preserve">        Total expenditures</t>
  </si>
  <si>
    <t xml:space="preserve">   -1 Total Expenditures</t>
  </si>
  <si>
    <t xml:space="preserve">   -2 Less capital outlay and debt</t>
  </si>
  <si>
    <t xml:space="preserve">        Total expenditures for elementary school students</t>
  </si>
  <si>
    <t xml:space="preserve">   -1 Amount from Step b</t>
  </si>
  <si>
    <t xml:space="preserve">   -1 Number of students with disabilities in the LEA's elementary schools (current November count K-12)</t>
  </si>
  <si>
    <t xml:space="preserve">   -2 Average annual per student expenditure (APPE) </t>
  </si>
  <si>
    <t xml:space="preserve">Excess Costs Calculation Steps </t>
  </si>
  <si>
    <t>Date completed:</t>
  </si>
  <si>
    <t>Prepared by</t>
  </si>
  <si>
    <t>Email</t>
  </si>
  <si>
    <t>Sub Total</t>
  </si>
  <si>
    <t xml:space="preserve">Excess Costs Compliance Steps </t>
  </si>
  <si>
    <t>To complete the Compliance tab for elementary and secondary levels, the district enters data into the green cells only.  All other cells with auto calculate.</t>
  </si>
  <si>
    <t>Step 1:</t>
  </si>
  <si>
    <t>Step 2:</t>
  </si>
  <si>
    <t>Step 4:</t>
  </si>
  <si>
    <t>Repeat Steps 1-4 to calculate for secondary students.</t>
  </si>
  <si>
    <t>(Base Tab)</t>
  </si>
  <si>
    <t>Except as otherwise provided, amounts provided to an LEA under Part B of the Act may be used only to pay the excess costs of providing special education and related services to students with disabilities. Excess costs are those costs for the education of an elementary school or secondary school student with a disability that are in excess of the average annual per student expenditure in an LEA during the preceding school year for an elementary school or secondary school student, as may be appropriate. An LEA must spend at least the average annual per student expenditure on the education of an elementary school or secondary school student with a disability before funds under Part B of the Act are used to pay the excess costs of providing special education and related services.</t>
  </si>
  <si>
    <t>The following is an example of a computation for students with disabilities enrolled in an LEA's elementary schools. In this example, the LEA had an average elementary school enrollment for the preceding school year of 800 (including 100 students with disabilities). The LEA spent the following amounts last year for elementary school students (including its elementary school students with disabilities):</t>
  </si>
  <si>
    <t>c. Except as otherwise provided, the LEA next must determine the average annual per student expenditure for its elementary schools dividing the average number of students enrolled in the elementary schools of the agency during the preceding year (including its students with disabilities) into the amount computed under the above paragraph. The amount obtained through this computation is the minimum amount the LEA must spend (on the average) for the education of each of its elementary school students with disabilities. Funds under Part B of the Act may be used only for costs over and above this minimum.</t>
  </si>
  <si>
    <t>d. Except as otherwise provided, to determine the total minimum amount of funds the LEA must spend for the education of its elementary school students with disabilities in the LEA (not including capital outlay and debt service), the LEA must multiply the number of elementary school students with disabilities in the LEA times the average annual per student expenditure obtained in paragraph c above. Funds under Part B of the Act can only be used for excess costs over and above this minimum.</t>
  </si>
  <si>
    <t>01109</t>
  </si>
  <si>
    <t>01122</t>
  </si>
  <si>
    <t>01158</t>
  </si>
  <si>
    <t>01160</t>
  </si>
  <si>
    <t>10003</t>
  </si>
  <si>
    <t>10050</t>
  </si>
  <si>
    <t>10065</t>
  </si>
  <si>
    <t>10070</t>
  </si>
  <si>
    <t>10309</t>
  </si>
  <si>
    <t>22008</t>
  </si>
  <si>
    <t>22009</t>
  </si>
  <si>
    <t>22017</t>
  </si>
  <si>
    <t>22073</t>
  </si>
  <si>
    <t>22105</t>
  </si>
  <si>
    <t>22200</t>
  </si>
  <si>
    <t>22204</t>
  </si>
  <si>
    <t>22207</t>
  </si>
  <si>
    <t>26056</t>
  </si>
  <si>
    <t>26059</t>
  </si>
  <si>
    <t>26070</t>
  </si>
  <si>
    <t>32081</t>
  </si>
  <si>
    <t>32123</t>
  </si>
  <si>
    <t>32312</t>
  </si>
  <si>
    <t>32325</t>
  </si>
  <si>
    <t>32326</t>
  </si>
  <si>
    <t>32354</t>
  </si>
  <si>
    <t>32356</t>
  </si>
  <si>
    <t>32358</t>
  </si>
  <si>
    <t>32360</t>
  </si>
  <si>
    <t>32361</t>
  </si>
  <si>
    <t>32362</t>
  </si>
  <si>
    <t>32363</t>
  </si>
  <si>
    <t>32414</t>
  </si>
  <si>
    <t>32416</t>
  </si>
  <si>
    <t>32901</t>
  </si>
  <si>
    <t>32907</t>
  </si>
  <si>
    <t>33030</t>
  </si>
  <si>
    <t>33036</t>
  </si>
  <si>
    <t>33049</t>
  </si>
  <si>
    <t>33070</t>
  </si>
  <si>
    <t>33115</t>
  </si>
  <si>
    <t>33183</t>
  </si>
  <si>
    <t>33202</t>
  </si>
  <si>
    <t>33205</t>
  </si>
  <si>
    <t>33206</t>
  </si>
  <si>
    <t>33207</t>
  </si>
  <si>
    <t>33211</t>
  </si>
  <si>
    <t>33212</t>
  </si>
  <si>
    <t>38126</t>
  </si>
  <si>
    <t>38264</t>
  </si>
  <si>
    <t>38265</t>
  </si>
  <si>
    <t>38267</t>
  </si>
  <si>
    <t>38300</t>
  </si>
  <si>
    <t>38301</t>
  </si>
  <si>
    <t>38302</t>
  </si>
  <si>
    <t>38304</t>
  </si>
  <si>
    <t>38306</t>
  </si>
  <si>
    <t>38308</t>
  </si>
  <si>
    <t>38320</t>
  </si>
  <si>
    <t>38322</t>
  </si>
  <si>
    <t>38324</t>
  </si>
  <si>
    <t>20404</t>
  </si>
  <si>
    <t>13073</t>
  </si>
  <si>
    <t>13160</t>
  </si>
  <si>
    <t>19007</t>
  </si>
  <si>
    <t>19028</t>
  </si>
  <si>
    <t>19400</t>
  </si>
  <si>
    <t>19401</t>
  </si>
  <si>
    <t>19403</t>
  </si>
  <si>
    <t>19404</t>
  </si>
  <si>
    <t>20203</t>
  </si>
  <si>
    <t>39002</t>
  </si>
  <si>
    <t>39003</t>
  </si>
  <si>
    <t>39007</t>
  </si>
  <si>
    <t>39090</t>
  </si>
  <si>
    <t>39119</t>
  </si>
  <si>
    <t>39120</t>
  </si>
  <si>
    <t>39200</t>
  </si>
  <si>
    <t>39201</t>
  </si>
  <si>
    <t>39202</t>
  </si>
  <si>
    <t>39203</t>
  </si>
  <si>
    <t>39204</t>
  </si>
  <si>
    <t>39205</t>
  </si>
  <si>
    <t>39207</t>
  </si>
  <si>
    <t>39208</t>
  </si>
  <si>
    <t>39209</t>
  </si>
  <si>
    <t>06103</t>
  </si>
  <si>
    <t>08130</t>
  </si>
  <si>
    <t>08402</t>
  </si>
  <si>
    <t>20094</t>
  </si>
  <si>
    <t>20215</t>
  </si>
  <si>
    <t>20400</t>
  </si>
  <si>
    <t>20401</t>
  </si>
  <si>
    <t>20402</t>
  </si>
  <si>
    <t>20403</t>
  </si>
  <si>
    <t>20405</t>
  </si>
  <si>
    <t>20406</t>
  </si>
  <si>
    <t>25101</t>
  </si>
  <si>
    <t>25155</t>
  </si>
  <si>
    <t>30002</t>
  </si>
  <si>
    <t>30029</t>
  </si>
  <si>
    <t>30031</t>
  </si>
  <si>
    <t>30303</t>
  </si>
  <si>
    <t>35200</t>
  </si>
  <si>
    <t>06037</t>
  </si>
  <si>
    <t>06098</t>
  </si>
  <si>
    <t>06101</t>
  </si>
  <si>
    <t>06112</t>
  </si>
  <si>
    <t>06114</t>
  </si>
  <si>
    <t>06117</t>
  </si>
  <si>
    <t>06119</t>
  </si>
  <si>
    <t>06122</t>
  </si>
  <si>
    <t>08122</t>
  </si>
  <si>
    <t>08401</t>
  </si>
  <si>
    <t>08404</t>
  </si>
  <si>
    <t>08458</t>
  </si>
  <si>
    <t>14097</t>
  </si>
  <si>
    <t>14005</t>
  </si>
  <si>
    <t>14028</t>
  </si>
  <si>
    <t>14064</t>
  </si>
  <si>
    <t>14065</t>
  </si>
  <si>
    <t>14066</t>
  </si>
  <si>
    <t>14068</t>
  </si>
  <si>
    <t>14077</t>
  </si>
  <si>
    <t>14099</t>
  </si>
  <si>
    <t>14104</t>
  </si>
  <si>
    <t>14117</t>
  </si>
  <si>
    <t>14172</t>
  </si>
  <si>
    <t>14400</t>
  </si>
  <si>
    <t>21014</t>
  </si>
  <si>
    <t>21036</t>
  </si>
  <si>
    <t>21206</t>
  </si>
  <si>
    <t>21214</t>
  </si>
  <si>
    <t>21226</t>
  </si>
  <si>
    <t>21232</t>
  </si>
  <si>
    <t>21234</t>
  </si>
  <si>
    <t>21237</t>
  </si>
  <si>
    <t>21300</t>
  </si>
  <si>
    <t>21301</t>
  </si>
  <si>
    <t>21302</t>
  </si>
  <si>
    <t>21303</t>
  </si>
  <si>
    <t>21401</t>
  </si>
  <si>
    <t>23042</t>
  </si>
  <si>
    <t>23054</t>
  </si>
  <si>
    <t>23309</t>
  </si>
  <si>
    <t>23311</t>
  </si>
  <si>
    <t>23402</t>
  </si>
  <si>
    <t>23404</t>
  </si>
  <si>
    <t>25116</t>
  </si>
  <si>
    <t>25118</t>
  </si>
  <si>
    <t>25160</t>
  </si>
  <si>
    <t>25200</t>
  </si>
  <si>
    <t>34002</t>
  </si>
  <si>
    <t>34003</t>
  </si>
  <si>
    <t>34033</t>
  </si>
  <si>
    <t>34111</t>
  </si>
  <si>
    <t>34307</t>
  </si>
  <si>
    <t>34324</t>
  </si>
  <si>
    <t>34401</t>
  </si>
  <si>
    <t>34402</t>
  </si>
  <si>
    <t>05121</t>
  </si>
  <si>
    <t>05313</t>
  </si>
  <si>
    <t>05323</t>
  </si>
  <si>
    <t>05401</t>
  </si>
  <si>
    <t>05402</t>
  </si>
  <si>
    <t>16020</t>
  </si>
  <si>
    <t>16046</t>
  </si>
  <si>
    <t>16048</t>
  </si>
  <si>
    <t>16049</t>
  </si>
  <si>
    <t>16050</t>
  </si>
  <si>
    <t>18100</t>
  </si>
  <si>
    <t>18400</t>
  </si>
  <si>
    <t>18401</t>
  </si>
  <si>
    <t>18402</t>
  </si>
  <si>
    <t>18902</t>
  </si>
  <si>
    <t>23403</t>
  </si>
  <si>
    <t>17001</t>
  </si>
  <si>
    <t>17210</t>
  </si>
  <si>
    <t>17216</t>
  </si>
  <si>
    <t>17400</t>
  </si>
  <si>
    <t>17401</t>
  </si>
  <si>
    <t>17402</t>
  </si>
  <si>
    <t>17403</t>
  </si>
  <si>
    <t>17404</t>
  </si>
  <si>
    <t>17405</t>
  </si>
  <si>
    <t>17406</t>
  </si>
  <si>
    <t>17407</t>
  </si>
  <si>
    <t>17408</t>
  </si>
  <si>
    <t>17409</t>
  </si>
  <si>
    <t>17410</t>
  </si>
  <si>
    <t>17411</t>
  </si>
  <si>
    <t>17412</t>
  </si>
  <si>
    <t>17414</t>
  </si>
  <si>
    <t>17415</t>
  </si>
  <si>
    <t>17417</t>
  </si>
  <si>
    <t>17902</t>
  </si>
  <si>
    <t>17905</t>
  </si>
  <si>
    <t>17908</t>
  </si>
  <si>
    <t>17910</t>
  </si>
  <si>
    <t>18303</t>
  </si>
  <si>
    <t>27001</t>
  </si>
  <si>
    <t>27003</t>
  </si>
  <si>
    <t>27010</t>
  </si>
  <si>
    <t>27019</t>
  </si>
  <si>
    <t>27083</t>
  </si>
  <si>
    <t>27320</t>
  </si>
  <si>
    <t>27343</t>
  </si>
  <si>
    <t>27344</t>
  </si>
  <si>
    <t>27400</t>
  </si>
  <si>
    <t>27401</t>
  </si>
  <si>
    <t>27402</t>
  </si>
  <si>
    <t>27403</t>
  </si>
  <si>
    <t>27404</t>
  </si>
  <si>
    <t>27416</t>
  </si>
  <si>
    <t>27417</t>
  </si>
  <si>
    <t>27905</t>
  </si>
  <si>
    <t>07002</t>
  </si>
  <si>
    <t>11056</t>
  </si>
  <si>
    <t>36101</t>
  </si>
  <si>
    <t>01147</t>
  </si>
  <si>
    <t>02250</t>
  </si>
  <si>
    <t>02420</t>
  </si>
  <si>
    <t>03017</t>
  </si>
  <si>
    <t>03050</t>
  </si>
  <si>
    <t>03052</t>
  </si>
  <si>
    <t>03053</t>
  </si>
  <si>
    <t>03116</t>
  </si>
  <si>
    <t>03400</t>
  </si>
  <si>
    <t>07035</t>
  </si>
  <si>
    <t>11001</t>
  </si>
  <si>
    <t>11051</t>
  </si>
  <si>
    <t>11054</t>
  </si>
  <si>
    <t>12110</t>
  </si>
  <si>
    <t>36140</t>
  </si>
  <si>
    <t>36250</t>
  </si>
  <si>
    <t>36300</t>
  </si>
  <si>
    <t>36400</t>
  </si>
  <si>
    <t>36401</t>
  </si>
  <si>
    <t>36402</t>
  </si>
  <si>
    <t>09013</t>
  </si>
  <si>
    <t>09209</t>
  </si>
  <si>
    <t>24350</t>
  </si>
  <si>
    <t>04019</t>
  </si>
  <si>
    <t>04127</t>
  </si>
  <si>
    <t>04129</t>
  </si>
  <si>
    <t>04222</t>
  </si>
  <si>
    <t>04228</t>
  </si>
  <si>
    <t>04246</t>
  </si>
  <si>
    <t>09075</t>
  </si>
  <si>
    <t>09102</t>
  </si>
  <si>
    <t>09206</t>
  </si>
  <si>
    <t>09207</t>
  </si>
  <si>
    <t>13144</t>
  </si>
  <si>
    <t>13146</t>
  </si>
  <si>
    <t>13151</t>
  </si>
  <si>
    <t>13156</t>
  </si>
  <si>
    <t>13161</t>
  </si>
  <si>
    <t>13165</t>
  </si>
  <si>
    <t>13167</t>
  </si>
  <si>
    <t>13301</t>
  </si>
  <si>
    <t>24014</t>
  </si>
  <si>
    <t>24019</t>
  </si>
  <si>
    <t>24105</t>
  </si>
  <si>
    <t>24111</t>
  </si>
  <si>
    <t>24122</t>
  </si>
  <si>
    <t>24404</t>
  </si>
  <si>
    <t>24410</t>
  </si>
  <si>
    <t>15201</t>
  </si>
  <si>
    <t>15204</t>
  </si>
  <si>
    <t>15206</t>
  </si>
  <si>
    <t>28137</t>
  </si>
  <si>
    <t>28144</t>
  </si>
  <si>
    <t>28149</t>
  </si>
  <si>
    <t>29011</t>
  </si>
  <si>
    <t>29100</t>
  </si>
  <si>
    <t>29101</t>
  </si>
  <si>
    <t>29103</t>
  </si>
  <si>
    <t>29311</t>
  </si>
  <si>
    <t>29317</t>
  </si>
  <si>
    <t>29320</t>
  </si>
  <si>
    <t>31002</t>
  </si>
  <si>
    <t>31004</t>
  </si>
  <si>
    <t>31006</t>
  </si>
  <si>
    <t>31015</t>
  </si>
  <si>
    <t>31016</t>
  </si>
  <si>
    <t>31025</t>
  </si>
  <si>
    <t>31063</t>
  </si>
  <si>
    <t>31103</t>
  </si>
  <si>
    <t>31201</t>
  </si>
  <si>
    <t>31306</t>
  </si>
  <si>
    <t>31311</t>
  </si>
  <si>
    <t>31330</t>
  </si>
  <si>
    <t>31332</t>
  </si>
  <si>
    <t>31401</t>
  </si>
  <si>
    <t>37501</t>
  </si>
  <si>
    <t>37502</t>
  </si>
  <si>
    <t>37503</t>
  </si>
  <si>
    <t>37504</t>
  </si>
  <si>
    <t>37505</t>
  </si>
  <si>
    <t>37506</t>
  </si>
  <si>
    <t>37507</t>
  </si>
  <si>
    <t>34974</t>
  </si>
  <si>
    <t>34975</t>
  </si>
  <si>
    <t>05903</t>
  </si>
  <si>
    <t>28010</t>
  </si>
  <si>
    <t>District</t>
  </si>
  <si>
    <t>WASHTUCNA</t>
  </si>
  <si>
    <t>BENGE</t>
  </si>
  <si>
    <t>OTHELLO</t>
  </si>
  <si>
    <t>LIND</t>
  </si>
  <si>
    <t>RITZVILLE</t>
  </si>
  <si>
    <t>CLARKSTON</t>
  </si>
  <si>
    <t>ASOTIN-ANATONE</t>
  </si>
  <si>
    <t>KENNEWICK</t>
  </si>
  <si>
    <t>PATERSON</t>
  </si>
  <si>
    <t>FINLEY</t>
  </si>
  <si>
    <t>PROSSER</t>
  </si>
  <si>
    <t>RICHLAND</t>
  </si>
  <si>
    <t>MANSON</t>
  </si>
  <si>
    <t>STEHEKIN</t>
  </si>
  <si>
    <t>04069</t>
  </si>
  <si>
    <t>ENTIAT</t>
  </si>
  <si>
    <t>LAKE CHELAN</t>
  </si>
  <si>
    <t>CASHMERE</t>
  </si>
  <si>
    <t>CASCADE</t>
  </si>
  <si>
    <t>WENATCHEE</t>
  </si>
  <si>
    <t>PORT ANGELES</t>
  </si>
  <si>
    <t>CRESCENT</t>
  </si>
  <si>
    <t>SEQUIM</t>
  </si>
  <si>
    <t>CAPE FLATTERY</t>
  </si>
  <si>
    <t>QUILLAYUTE VALLEY</t>
  </si>
  <si>
    <t>VANCOUVER</t>
  </si>
  <si>
    <t>HOCKINSON</t>
  </si>
  <si>
    <t>LA CENTER</t>
  </si>
  <si>
    <t>GREEN MOUNTAIN</t>
  </si>
  <si>
    <t>WASHOUGAL</t>
  </si>
  <si>
    <t>CAMAS</t>
  </si>
  <si>
    <t>BATTLE GROUND</t>
  </si>
  <si>
    <t>RIDGEFIELD</t>
  </si>
  <si>
    <t>DAYTON</t>
  </si>
  <si>
    <t>STARBUCK</t>
  </si>
  <si>
    <t>LONGVIEW</t>
  </si>
  <si>
    <t>TOUTLE LAKE</t>
  </si>
  <si>
    <t>CASTLE ROCK</t>
  </si>
  <si>
    <t>KALAMA</t>
  </si>
  <si>
    <t>WOODLAND</t>
  </si>
  <si>
    <t>KELSO</t>
  </si>
  <si>
    <t>ORONDO</t>
  </si>
  <si>
    <t>BRIDGEPORT</t>
  </si>
  <si>
    <t>PALISADES</t>
  </si>
  <si>
    <t>EASTMONT</t>
  </si>
  <si>
    <t>MANSFIELD</t>
  </si>
  <si>
    <t>WATERVILLE</t>
  </si>
  <si>
    <t>KELLER</t>
  </si>
  <si>
    <t>CURLEW</t>
  </si>
  <si>
    <t>ORIENT</t>
  </si>
  <si>
    <t>INCHELIUM</t>
  </si>
  <si>
    <t>REPUBLIC</t>
  </si>
  <si>
    <t>PASCO</t>
  </si>
  <si>
    <t>NORTH FRANKLIN</t>
  </si>
  <si>
    <t>STAR</t>
  </si>
  <si>
    <t>KAHLOTUS</t>
  </si>
  <si>
    <t>POMEROY</t>
  </si>
  <si>
    <t>WAHLUKE</t>
  </si>
  <si>
    <t>QUINCY</t>
  </si>
  <si>
    <t>WARDEN</t>
  </si>
  <si>
    <t>SOAP LAKE</t>
  </si>
  <si>
    <t>ROYAL</t>
  </si>
  <si>
    <t>MOSES LAKE</t>
  </si>
  <si>
    <t>EPHRATA</t>
  </si>
  <si>
    <t>WILSON CREEK</t>
  </si>
  <si>
    <t>GRAND COULEE DAM</t>
  </si>
  <si>
    <t>ABERDEEN</t>
  </si>
  <si>
    <t>HOQUIAM</t>
  </si>
  <si>
    <t>NORTH BEACH</t>
  </si>
  <si>
    <t>MONTESANO</t>
  </si>
  <si>
    <t>ELMA</t>
  </si>
  <si>
    <t>TAHOLAH</t>
  </si>
  <si>
    <t>COSMOPOLIS</t>
  </si>
  <si>
    <t>SATSOP</t>
  </si>
  <si>
    <t>WISHKAH VALLEY</t>
  </si>
  <si>
    <t>OCOSTA</t>
  </si>
  <si>
    <t>OAKVILLE</t>
  </si>
  <si>
    <t>OAK HARBOR</t>
  </si>
  <si>
    <t>COUPEVILLE</t>
  </si>
  <si>
    <t>SOUTH WHIDBEY</t>
  </si>
  <si>
    <t>QUEETS-CLEARWATER</t>
  </si>
  <si>
    <t>BRINNON</t>
  </si>
  <si>
    <t>QUILCENE</t>
  </si>
  <si>
    <t>CHIMACUM</t>
  </si>
  <si>
    <t>PORT TOWNSEND</t>
  </si>
  <si>
    <t>SEATTLE</t>
  </si>
  <si>
    <t>FEDERAL WAY</t>
  </si>
  <si>
    <t>ENUMCLAW</t>
  </si>
  <si>
    <t>MERCER ISLAND</t>
  </si>
  <si>
    <t>HIGHLINE</t>
  </si>
  <si>
    <t>VASHON ISLAND</t>
  </si>
  <si>
    <t>RENTON</t>
  </si>
  <si>
    <t>SKYKOMISH</t>
  </si>
  <si>
    <t>BELLEVUE</t>
  </si>
  <si>
    <t>TUKWILA</t>
  </si>
  <si>
    <t>RIVERVIEW</t>
  </si>
  <si>
    <t>AUBURN</t>
  </si>
  <si>
    <t>TAHOMA</t>
  </si>
  <si>
    <t>SNOQUALMIE VALLEY</t>
  </si>
  <si>
    <t>ISSAQUAH</t>
  </si>
  <si>
    <t>SHORELINE</t>
  </si>
  <si>
    <t>LAKE WASHINGTON</t>
  </si>
  <si>
    <t>KENT</t>
  </si>
  <si>
    <t>NORTHSHORE</t>
  </si>
  <si>
    <t>BREMERTON</t>
  </si>
  <si>
    <t>NORTH KITSAP</t>
  </si>
  <si>
    <t>CENTRAL KITSAP</t>
  </si>
  <si>
    <t>SOUTH KITSAP</t>
  </si>
  <si>
    <t>DAMMAN</t>
  </si>
  <si>
    <t>EASTON</t>
  </si>
  <si>
    <t>THORP</t>
  </si>
  <si>
    <t>ELLENSBURG</t>
  </si>
  <si>
    <t>KITTITAS</t>
  </si>
  <si>
    <t>CLE ELUM-ROSLYN</t>
  </si>
  <si>
    <t>WISHRAM</t>
  </si>
  <si>
    <t>BICKLETON</t>
  </si>
  <si>
    <t>CENTERVILLE</t>
  </si>
  <si>
    <t>TROUT LAKE</t>
  </si>
  <si>
    <t>GLENWOOD</t>
  </si>
  <si>
    <t>KLICKITAT</t>
  </si>
  <si>
    <t>ROOSEVELT</t>
  </si>
  <si>
    <t>GOLDENDALE</t>
  </si>
  <si>
    <t>WHITE SALMON</t>
  </si>
  <si>
    <t>LYLE</t>
  </si>
  <si>
    <t>NAPAVINE</t>
  </si>
  <si>
    <t>EVALINE</t>
  </si>
  <si>
    <t>MOSSYROCK</t>
  </si>
  <si>
    <t>MORTON</t>
  </si>
  <si>
    <t>ADNA</t>
  </si>
  <si>
    <t>WINLOCK</t>
  </si>
  <si>
    <t>BOISTFORT</t>
  </si>
  <si>
    <t>TOLEDO</t>
  </si>
  <si>
    <t>ONALASKA</t>
  </si>
  <si>
    <t>PE ELL</t>
  </si>
  <si>
    <t>CHEHALIS</t>
  </si>
  <si>
    <t>WHITE PASS</t>
  </si>
  <si>
    <t>CENTRALIA</t>
  </si>
  <si>
    <t>SPRAGUE</t>
  </si>
  <si>
    <t>REARDAN-EDWALL</t>
  </si>
  <si>
    <t>ALMIRA</t>
  </si>
  <si>
    <t>CRESTON</t>
  </si>
  <si>
    <t>ODESSA</t>
  </si>
  <si>
    <t>WILBUR</t>
  </si>
  <si>
    <t>HARRINGTON</t>
  </si>
  <si>
    <t>DAVENPORT</t>
  </si>
  <si>
    <t>SOUTHSIDE</t>
  </si>
  <si>
    <t>GRAPEVIEW</t>
  </si>
  <si>
    <t>SHELTON</t>
  </si>
  <si>
    <t>PIONEER</t>
  </si>
  <si>
    <t>NORTH MASON</t>
  </si>
  <si>
    <t>HOOD CANAL</t>
  </si>
  <si>
    <t>NESPELEM</t>
  </si>
  <si>
    <t>OMAK</t>
  </si>
  <si>
    <t>OKANOGAN</t>
  </si>
  <si>
    <t>BREWSTER</t>
  </si>
  <si>
    <t>PATEROS</t>
  </si>
  <si>
    <t>METHOW VALLEY</t>
  </si>
  <si>
    <t>TONASKET</t>
  </si>
  <si>
    <t>OROVILLE</t>
  </si>
  <si>
    <t>OCEAN BEACH</t>
  </si>
  <si>
    <t>RAYMOND</t>
  </si>
  <si>
    <t>SOUTH BEND</t>
  </si>
  <si>
    <t>WILLAPA VALLEY</t>
  </si>
  <si>
    <t>NORTH RIVER</t>
  </si>
  <si>
    <t>NEWPORT</t>
  </si>
  <si>
    <t>CUSICK</t>
  </si>
  <si>
    <t>SELKIRK</t>
  </si>
  <si>
    <t>STEILACOOM HIST.</t>
  </si>
  <si>
    <t>PUYALLUP</t>
  </si>
  <si>
    <t>TACOMA</t>
  </si>
  <si>
    <t>CARBONADO</t>
  </si>
  <si>
    <t>UNIVERSITY PLACE</t>
  </si>
  <si>
    <t>SUMNER</t>
  </si>
  <si>
    <t>DIERINGER</t>
  </si>
  <si>
    <t>ORTING</t>
  </si>
  <si>
    <t>CLOVER PARK</t>
  </si>
  <si>
    <t>PENINSULA</t>
  </si>
  <si>
    <t>FRANKLIN PIERCE</t>
  </si>
  <si>
    <t>BETHEL</t>
  </si>
  <si>
    <t>EATONVILLE</t>
  </si>
  <si>
    <t>WHITE RIVER</t>
  </si>
  <si>
    <t>FIFE</t>
  </si>
  <si>
    <t>SHAW</t>
  </si>
  <si>
    <t>LOPEZ ISLAND</t>
  </si>
  <si>
    <t>SAN JUAN</t>
  </si>
  <si>
    <t>CONCRETE</t>
  </si>
  <si>
    <t>SEDRO WOOLLEY</t>
  </si>
  <si>
    <t>ANACORTES</t>
  </si>
  <si>
    <t>LA CONNER</t>
  </si>
  <si>
    <t>CONWAY</t>
  </si>
  <si>
    <t>SKAMANIA</t>
  </si>
  <si>
    <t>MOUNT PLEASANT</t>
  </si>
  <si>
    <t>MILL A</t>
  </si>
  <si>
    <t>STEVENSON-CARSON</t>
  </si>
  <si>
    <t>EVERETT</t>
  </si>
  <si>
    <t>LAKE STEVENS</t>
  </si>
  <si>
    <t>MUKILTEO</t>
  </si>
  <si>
    <t>EDMONDS</t>
  </si>
  <si>
    <t>ARLINGTON</t>
  </si>
  <si>
    <t>MARYSVILLE</t>
  </si>
  <si>
    <t>INDEX</t>
  </si>
  <si>
    <t>MONROE</t>
  </si>
  <si>
    <t>SNOHOMISH</t>
  </si>
  <si>
    <t>LAKEWOOD</t>
  </si>
  <si>
    <t>SULTAN</t>
  </si>
  <si>
    <t>DARRINGTON</t>
  </si>
  <si>
    <t>GRANITE FALLS</t>
  </si>
  <si>
    <t>SPOKANE</t>
  </si>
  <si>
    <t>ORCHARD PRAIRIE</t>
  </si>
  <si>
    <t>GREAT NORTHERN</t>
  </si>
  <si>
    <t>NINE MILE FALLS</t>
  </si>
  <si>
    <t>MEDICAL LAKE</t>
  </si>
  <si>
    <t>MEAD</t>
  </si>
  <si>
    <t>CENTRAL VALLEY</t>
  </si>
  <si>
    <t>FREEMAN</t>
  </si>
  <si>
    <t>CHENEY</t>
  </si>
  <si>
    <t>LIBERTY</t>
  </si>
  <si>
    <t>DEER PARK</t>
  </si>
  <si>
    <t>RIVERSIDE</t>
  </si>
  <si>
    <t>ONION CREEK</t>
  </si>
  <si>
    <t>CHEWELAH</t>
  </si>
  <si>
    <t>WELLPINIT</t>
  </si>
  <si>
    <t>VALLEY</t>
  </si>
  <si>
    <t>COLVILLE</t>
  </si>
  <si>
    <t>LOON LAKE</t>
  </si>
  <si>
    <t>SUMMIT VALLEY</t>
  </si>
  <si>
    <t>MARY WALKER</t>
  </si>
  <si>
    <t>NORTHPORT</t>
  </si>
  <si>
    <t>KETTLE FALLS</t>
  </si>
  <si>
    <t>NORTH THURSTON</t>
  </si>
  <si>
    <t>TUMWATER</t>
  </si>
  <si>
    <t>OLYMPIA</t>
  </si>
  <si>
    <t>RAINIER</t>
  </si>
  <si>
    <t>GRIFFIN</t>
  </si>
  <si>
    <t>ROCHESTER</t>
  </si>
  <si>
    <t>TENINO</t>
  </si>
  <si>
    <t>WAHKIAKUM</t>
  </si>
  <si>
    <t>DIXIE</t>
  </si>
  <si>
    <t>WALLA WALLA</t>
  </si>
  <si>
    <t>COLLEGE PLACE</t>
  </si>
  <si>
    <t>TOUCHET</t>
  </si>
  <si>
    <t>WAITSBURG</t>
  </si>
  <si>
    <t>PRESCOTT</t>
  </si>
  <si>
    <t>BELLINGHAM</t>
  </si>
  <si>
    <t>FERNDALE</t>
  </si>
  <si>
    <t>BLAINE</t>
  </si>
  <si>
    <t>LYNDEN</t>
  </si>
  <si>
    <t>MERIDIAN</t>
  </si>
  <si>
    <t>NOOKSACK VALLEY</t>
  </si>
  <si>
    <t>MOUNT BAKER</t>
  </si>
  <si>
    <t>LAMONT</t>
  </si>
  <si>
    <t>TEKOA</t>
  </si>
  <si>
    <t>PULLMAN</t>
  </si>
  <si>
    <t>COLFAX</t>
  </si>
  <si>
    <t>PALOUSE</t>
  </si>
  <si>
    <t>GARFIELD</t>
  </si>
  <si>
    <t>STEPTOE</t>
  </si>
  <si>
    <t>COLTON</t>
  </si>
  <si>
    <t>ENDICOTT</t>
  </si>
  <si>
    <t>ROSALIA</t>
  </si>
  <si>
    <t>OAKESDALE</t>
  </si>
  <si>
    <t>UNION GAP</t>
  </si>
  <si>
    <t>NACHES VALLEY</t>
  </si>
  <si>
    <t>YAKIMA</t>
  </si>
  <si>
    <t>SELAH</t>
  </si>
  <si>
    <t>MABTON</t>
  </si>
  <si>
    <t>GRANDVIEW</t>
  </si>
  <si>
    <t>SUNNYSIDE</t>
  </si>
  <si>
    <t>TOPPENISH</t>
  </si>
  <si>
    <t>HIGHLAND</t>
  </si>
  <si>
    <t>GRANGER</t>
  </si>
  <si>
    <t>ZILLAH</t>
  </si>
  <si>
    <t>WAPATO</t>
  </si>
  <si>
    <t>MOUNT ADAMS</t>
  </si>
  <si>
    <t xml:space="preserve">Example:  (34 CFR Appendix A to Part 300 https://www.law.cornell.edu/cfr/text/34/appendix-A_to_part_300 </t>
  </si>
  <si>
    <t xml:space="preserve">   -2 From Federal funds</t>
  </si>
  <si>
    <t>Total (these are the funds the LEA actually spent, not funds received last year but carried over for the current schooy year)</t>
  </si>
  <si>
    <t>Enter CCDDD #:</t>
  </si>
  <si>
    <t>LEA:</t>
  </si>
  <si>
    <t>CoDist</t>
  </si>
  <si>
    <t>C-OOP or ESA 112?</t>
  </si>
  <si>
    <t>Lewis</t>
  </si>
  <si>
    <t>BAINBRIDGE</t>
  </si>
  <si>
    <t>BURLINGTON EDISON</t>
  </si>
  <si>
    <t>ESA 112</t>
  </si>
  <si>
    <t>COLUMBIA 206 (Stevens 101)</t>
  </si>
  <si>
    <t>COLUMBIA 400 (Walla Walla 123)</t>
  </si>
  <si>
    <t>COULEE/HARTLINE</t>
  </si>
  <si>
    <t>EAST VALLEY 361 (Spokane ESD 101)</t>
  </si>
  <si>
    <t>EAST VALLEY 90 (Yakima ESD 105)</t>
  </si>
  <si>
    <t>06701</t>
  </si>
  <si>
    <t>ESD 112</t>
  </si>
  <si>
    <t>EVERGREEN 114 (Clark ESD 112)</t>
  </si>
  <si>
    <t>EVERGREEN 205 (Stevens ESD 101)</t>
  </si>
  <si>
    <t>KIONA BENTON</t>
  </si>
  <si>
    <t>LACROSSE JOINT</t>
  </si>
  <si>
    <t>LAKE QUINAULT</t>
  </si>
  <si>
    <t>MARY M KNIGHT</t>
  </si>
  <si>
    <t>MC CLEARY</t>
  </si>
  <si>
    <t>MT VERNON</t>
  </si>
  <si>
    <t>NASELLE GRAYS RIVER</t>
  </si>
  <si>
    <t>ORCAS</t>
  </si>
  <si>
    <t xml:space="preserve">Quileute Tribal </t>
  </si>
  <si>
    <t>SCHOOL FOR THE BLIND</t>
  </si>
  <si>
    <t>SCHOOL FOR THE DEAF</t>
  </si>
  <si>
    <t>ST JOHN</t>
  </si>
  <si>
    <t>STANWOOD-CAMANO</t>
  </si>
  <si>
    <t>Suquamish Tribal - Chief Kitsap Academy</t>
  </si>
  <si>
    <t>WEST VALLEY 208 (Yakima)</t>
  </si>
  <si>
    <t>WEST VALLEY 363 (Spokane)</t>
  </si>
  <si>
    <t>YELM</t>
  </si>
  <si>
    <t>speced.fiscal@k12.wa.us</t>
  </si>
  <si>
    <t>Elementary Grades:</t>
  </si>
  <si>
    <t>Secondary Grades:</t>
  </si>
  <si>
    <t>STEP 3:  Secondary school enrollments</t>
  </si>
  <si>
    <t>(1) Amounts received:</t>
  </si>
  <si>
    <t>(a) Under Part B of the act;</t>
  </si>
  <si>
    <t>(b) Under Part A of Title I of the ESEA; and</t>
  </si>
  <si>
    <t>(c) Under Parts A and B of Title III of the ESEA; and</t>
  </si>
  <si>
    <t>(2) Any state or local funds expended for programs that would qualify for assistance under any of the parts described in subsection (1) of this section, but excluding any amounts for capital outlay or debt service.</t>
  </si>
  <si>
    <t>[Statutory Authority: RCW 28A.155.090(7) and 42 U.S.C. 1400 et. seq. WSR 07-14-078, § 392-172A-01075, filed 6/29/07, effective 7/30/07.]</t>
  </si>
  <si>
    <t>§ 300.202 Use of amounts.</t>
  </si>
  <si>
    <t>(a) General. Amounts provided to the LEA under Part B of the Act -</t>
  </si>
  <si>
    <r>
      <t>(1)</t>
    </r>
    <r>
      <rPr>
        <sz val="12"/>
        <color rgb="FF333333"/>
        <rFont val="Verdana"/>
        <family val="2"/>
      </rPr>
      <t> Must be expended in accordance with the applicable provisions of this part;</t>
    </r>
  </si>
  <si>
    <r>
      <t>(2)</t>
    </r>
    <r>
      <rPr>
        <sz val="12"/>
        <color rgb="FF333333"/>
        <rFont val="Verdana"/>
        <family val="2"/>
      </rPr>
      <t> Must be used only to pay the </t>
    </r>
    <r>
      <rPr>
        <sz val="12"/>
        <color rgb="FF0068AC"/>
        <rFont val="Verdana"/>
        <family val="2"/>
      </rPr>
      <t>excess costs</t>
    </r>
    <r>
      <rPr>
        <sz val="12"/>
        <color rgb="FF333333"/>
        <rFont val="Verdana"/>
        <family val="2"/>
      </rPr>
      <t> of providing special education and related services to children with disabilities, consistent with </t>
    </r>
    <r>
      <rPr>
        <sz val="12"/>
        <color rgb="FF0068AC"/>
        <rFont val="Verdana"/>
        <family val="2"/>
      </rPr>
      <t>paragraph (b)</t>
    </r>
    <r>
      <rPr>
        <sz val="12"/>
        <color rgb="FF333333"/>
        <rFont val="Verdana"/>
        <family val="2"/>
      </rPr>
      <t> of this section; and</t>
    </r>
  </si>
  <si>
    <t>(3) Must be used to supplement State, local, and other Federal funds and not to supplant those funds.</t>
  </si>
  <si>
    <r>
      <t>(b)</t>
    </r>
    <r>
      <rPr>
        <sz val="12"/>
        <color rgb="FF333333"/>
        <rFont val="Verdana"/>
        <family val="2"/>
      </rPr>
      <t> </t>
    </r>
    <r>
      <rPr>
        <b/>
        <i/>
        <sz val="12"/>
        <color rgb="FF333333"/>
        <rFont val="Verdana"/>
        <family val="2"/>
      </rPr>
      <t>Excess cost requirement</t>
    </r>
    <r>
      <rPr>
        <sz val="12"/>
        <color rgb="FF333333"/>
        <rFont val="Verdana"/>
        <family val="2"/>
      </rPr>
      <t> -</t>
    </r>
  </si>
  <si>
    <r>
      <t>(1)</t>
    </r>
    <r>
      <rPr>
        <sz val="12"/>
        <color rgb="FF333333"/>
        <rFont val="Verdana"/>
        <family val="2"/>
      </rPr>
      <t> </t>
    </r>
    <r>
      <rPr>
        <b/>
        <i/>
        <sz val="12"/>
        <color rgb="FF333333"/>
        <rFont val="Verdana"/>
        <family val="2"/>
      </rPr>
      <t>General.</t>
    </r>
  </si>
  <si>
    <r>
      <t>(i)</t>
    </r>
    <r>
      <rPr>
        <sz val="12"/>
        <color rgb="FF333333"/>
        <rFont val="Verdana"/>
        <family val="2"/>
      </rPr>
      <t> The excess cost requirement prevents an LEA from using funds provided under Part B of the </t>
    </r>
    <r>
      <rPr>
        <sz val="12"/>
        <color rgb="FF0068AC"/>
        <rFont val="Verdana"/>
        <family val="2"/>
      </rPr>
      <t>Act</t>
    </r>
    <r>
      <rPr>
        <sz val="12"/>
        <color rgb="FF333333"/>
        <rFont val="Verdana"/>
        <family val="2"/>
      </rPr>
      <t> to pay for all of the costs directly attributable to the education of a child with a disability, subject to </t>
    </r>
    <r>
      <rPr>
        <sz val="12"/>
        <color rgb="FF0068AC"/>
        <rFont val="Verdana"/>
        <family val="2"/>
      </rPr>
      <t>paragraph (b)(1)(ii)</t>
    </r>
    <r>
      <rPr>
        <sz val="12"/>
        <color rgb="FF333333"/>
        <rFont val="Verdana"/>
        <family val="2"/>
      </rPr>
      <t> of this section.</t>
    </r>
  </si>
  <si>
    <t>(ii) The excess cost requirement does not prevent an LEA from using Part B funds to pay for all of the costs directly attributable to the education of a child with a disability in any of the ages 3, 4, 5, 18, 19, 20, or 21, if no local or State funds are available for nondisabled children of these ages. However, the LEA must comply with the nonsupplanting and other requirements of this part in providing the education and services for these children.</t>
  </si>
  <si>
    <t>(i) An LEA meets the excess cost requirement if it has spent at least a minimum average amount for the education of its children with disabilities before funds under Part B of the Act are used.</t>
  </si>
  <si>
    <r>
      <t>(ii)</t>
    </r>
    <r>
      <rPr>
        <sz val="12"/>
        <color rgb="FF333333"/>
        <rFont val="Verdana"/>
        <family val="2"/>
      </rPr>
      <t> The amount described in </t>
    </r>
    <r>
      <rPr>
        <sz val="12"/>
        <color rgb="FF0068AC"/>
        <rFont val="Verdana"/>
        <family val="2"/>
      </rPr>
      <t>paragraph (b)(2)(i)</t>
    </r>
    <r>
      <rPr>
        <sz val="12"/>
        <color rgb="FF333333"/>
        <rFont val="Verdana"/>
        <family val="2"/>
      </rPr>
      <t> of this section is determined in accordance with the definition of </t>
    </r>
    <r>
      <rPr>
        <i/>
        <sz val="12"/>
        <color rgb="FF333333"/>
        <rFont val="Verdana"/>
        <family val="2"/>
      </rPr>
      <t>excess costs</t>
    </r>
    <r>
      <rPr>
        <sz val="12"/>
        <color rgb="FF333333"/>
        <rFont val="Verdana"/>
        <family val="2"/>
      </rPr>
      <t> in </t>
    </r>
    <r>
      <rPr>
        <sz val="12"/>
        <color rgb="FF0068AC"/>
        <rFont val="Verdana"/>
        <family val="2"/>
      </rPr>
      <t>§ 300.16</t>
    </r>
    <r>
      <rPr>
        <sz val="12"/>
        <color rgb="FF333333"/>
        <rFont val="Verdana"/>
        <family val="2"/>
      </rPr>
      <t>. That amount may not </t>
    </r>
    <r>
      <rPr>
        <sz val="12"/>
        <color rgb="FF0068AC"/>
        <rFont val="Verdana"/>
        <family val="2"/>
      </rPr>
      <t>include</t>
    </r>
    <r>
      <rPr>
        <sz val="12"/>
        <color rgb="FF333333"/>
        <rFont val="Verdana"/>
        <family val="2"/>
      </rPr>
      <t> capital outlay or debt service.</t>
    </r>
  </si>
  <si>
    <r>
      <t>(3)</t>
    </r>
    <r>
      <rPr>
        <sz val="12"/>
        <color rgb="FF333333"/>
        <rFont val="Verdana"/>
        <family val="2"/>
      </rPr>
      <t> If two or more LEAs jointly establish eligibility in accordance with </t>
    </r>
    <r>
      <rPr>
        <sz val="12"/>
        <color rgb="FF0068AC"/>
        <rFont val="Verdana"/>
        <family val="2"/>
      </rPr>
      <t>§ 300.223</t>
    </r>
    <r>
      <rPr>
        <sz val="12"/>
        <color rgb="FF333333"/>
        <rFont val="Verdana"/>
        <family val="2"/>
      </rPr>
      <t>, the minimum average amount is the average of the combined minimum average amounts determined in accordance with the definition of </t>
    </r>
    <r>
      <rPr>
        <sz val="12"/>
        <color rgb="FF0068AC"/>
        <rFont val="Verdana"/>
        <family val="2"/>
      </rPr>
      <t>excess costs</t>
    </r>
    <r>
      <rPr>
        <sz val="12"/>
        <color rgb="FF333333"/>
        <rFont val="Verdana"/>
        <family val="2"/>
      </rPr>
      <t> in </t>
    </r>
    <r>
      <rPr>
        <sz val="12"/>
        <color rgb="FF0068AC"/>
        <rFont val="Verdana"/>
        <family val="2"/>
      </rPr>
      <t>§ 300.16</t>
    </r>
    <r>
      <rPr>
        <sz val="12"/>
        <color rgb="FF333333"/>
        <rFont val="Verdana"/>
        <family val="2"/>
      </rPr>
      <t> in those agencies for elementary or </t>
    </r>
    <r>
      <rPr>
        <sz val="12"/>
        <color rgb="FF0068AC"/>
        <rFont val="Verdana"/>
        <family val="2"/>
      </rPr>
      <t>secondary school</t>
    </r>
    <r>
      <rPr>
        <sz val="12"/>
        <color rgb="FF333333"/>
        <rFont val="Verdana"/>
        <family val="2"/>
      </rPr>
      <t> students, as the case may be.</t>
    </r>
  </si>
  <si>
    <t>(Approved by the Office of Management and Budget under control number 1820-0600)</t>
  </si>
  <si>
    <t>(Authority: 20 U.S.C. 1413(a)(2)(A))</t>
  </si>
  <si>
    <r>
      <rPr>
        <b/>
        <u/>
        <sz val="12"/>
        <color theme="10"/>
        <rFont val="Verdana"/>
        <family val="2"/>
      </rPr>
      <t>WAC 392-172A-01075</t>
    </r>
    <r>
      <rPr>
        <u/>
        <sz val="12"/>
        <color theme="10"/>
        <rFont val="Verdana"/>
        <family val="2"/>
      </rPr>
      <t xml:space="preserve">  </t>
    </r>
    <r>
      <rPr>
        <sz val="12"/>
        <rFont val="Verdana"/>
        <family val="2"/>
      </rPr>
      <t>Excess costs.  Excess costs means those costs that are in excess of the average annual per-student expenditure in a school district during the preceding school year for an elementary school or secondary school student, as may be appropriate, and that must be computed after deducting:</t>
    </r>
  </si>
  <si>
    <t>Program 61:  Head Start, Federal</t>
  </si>
  <si>
    <t>Program 81:  Public Radio/Television</t>
  </si>
  <si>
    <t>Program 86:  Community Schools</t>
  </si>
  <si>
    <t>Program 88:  Child Care</t>
  </si>
  <si>
    <t>Program 89:  Other Community Services</t>
  </si>
  <si>
    <t>Program 24:  IDEA, Part B, Federal</t>
  </si>
  <si>
    <t>Program 51:  Title I Part A, Federal</t>
  </si>
  <si>
    <r>
      <t xml:space="preserve">Program 21:  State &amp; local </t>
    </r>
    <r>
      <rPr>
        <sz val="11"/>
        <rFont val="Calibri"/>
        <family val="2"/>
        <scheme val="minor"/>
      </rPr>
      <t>funds for students with disabilities</t>
    </r>
  </si>
  <si>
    <t>Program 64:  Limited English Proficiency, Federal</t>
  </si>
  <si>
    <t>Phone #</t>
  </si>
  <si>
    <t>Program 53:  ESEA Migrant, Federal</t>
  </si>
  <si>
    <t>Program 55:  Learning Assistance, State</t>
  </si>
  <si>
    <t>Program 65:  Transitional Bilingual, State</t>
  </si>
  <si>
    <t>SUBTRACTS THE FOLLOWING:</t>
  </si>
  <si>
    <t>Program 76: Targeted Assistance, Federal</t>
  </si>
  <si>
    <t>All State &amp; local funds</t>
  </si>
  <si>
    <t>All Federal funds</t>
  </si>
  <si>
    <t>Program 24: IDEA, Part B, Federal</t>
  </si>
  <si>
    <t>Program 51: Title I Part A, Federal</t>
  </si>
  <si>
    <t>Program 64: Limited English Proficiency, Federal</t>
  </si>
  <si>
    <t>Program 21: State &amp; local funds for students with disabilities</t>
  </si>
  <si>
    <t>Program 55: Learning Assistance, State</t>
  </si>
  <si>
    <t>Program 65: Transitional Bilingual, State</t>
  </si>
  <si>
    <t>Subtract from the total expenditures those amounts spent for the specific, identified programs in Step 2.</t>
  </si>
  <si>
    <t>Step 3 October Enrollment:</t>
  </si>
  <si>
    <t>Step 3 November Child Count:</t>
  </si>
  <si>
    <t>(Compliance Tab)</t>
  </si>
  <si>
    <t>Questions, email the OSPI Special Education Fiscal Division</t>
  </si>
  <si>
    <t>Program 22:  Infants and Toddlers, State</t>
  </si>
  <si>
    <t>Program 25:  Infants and Toddlers, Federal</t>
  </si>
  <si>
    <t>Program 58:  Special &amp; Pliot Programs, State</t>
  </si>
  <si>
    <t>Program 58:  Special &amp; Pilot Programs, State</t>
  </si>
  <si>
    <t>Program 52:  Other Title Grants, Federal</t>
  </si>
  <si>
    <t>Program 68:  Indian Education, Federal</t>
  </si>
  <si>
    <t>Program 78:  Youth Training Programs, Federal</t>
  </si>
  <si>
    <t>Determine total amount of district's expenditures from all sources (local, state, and federal, including IDEA Part B from the preceding school year.  Capital outlay and debt services are excluded.  Subtract Programs 22, 25, 58, 61, 81, 86, 88, and 89.</t>
  </si>
  <si>
    <r>
      <t xml:space="preserve">To complete the Base tab for elementary and secondary levels, the district enters data into the green cells only.  All other cells with auto calculate.  </t>
    </r>
    <r>
      <rPr>
        <b/>
        <sz val="12"/>
        <color theme="1"/>
        <rFont val="Calibri"/>
        <family val="2"/>
      </rPr>
      <t>(Elementary and secondary levels are determined by the school district.)</t>
    </r>
  </si>
  <si>
    <r>
      <t xml:space="preserve">The following example shows how to compute the minimum average amount an LEA must spend for the education of each of its elementary school students with disabilities under section 602(3) of the Act before it may use funds under Part B of the Act.  </t>
    </r>
    <r>
      <rPr>
        <b/>
        <sz val="11"/>
        <color theme="1"/>
        <rFont val="Calibri"/>
        <family val="2"/>
        <scheme val="minor"/>
      </rPr>
      <t>(Repeat for secondary students)</t>
    </r>
  </si>
  <si>
    <t xml:space="preserve">   -2 Average number of students enrolled (previous October Enrollment)</t>
  </si>
  <si>
    <t xml:space="preserve">   -3 Average annual per student expenditure (APPE) (cell B24/B25)</t>
  </si>
  <si>
    <t xml:space="preserve">   -3 Total minimum amount of funds the LEA must spend for the education of students with disabilities enrolled in the LEA's elementary schools before using Part B funds (cell B29*B30)</t>
  </si>
  <si>
    <t>18901</t>
  </si>
  <si>
    <t>Catalyst Public Schools</t>
  </si>
  <si>
    <t>Rainier Valley Leadership</t>
  </si>
  <si>
    <t>27902</t>
  </si>
  <si>
    <t>Impact Commencement Bay Tacoma</t>
  </si>
  <si>
    <t>17911</t>
  </si>
  <si>
    <t>Impact Public Charter</t>
  </si>
  <si>
    <t>17916</t>
  </si>
  <si>
    <t>Impact Salish Sea Elementary</t>
  </si>
  <si>
    <t>32903</t>
  </si>
  <si>
    <t>Lumens High School</t>
  </si>
  <si>
    <t>04901</t>
  </si>
  <si>
    <t>PINNACLES PREP</t>
  </si>
  <si>
    <t>PRIDE PREP</t>
  </si>
  <si>
    <t>38901</t>
  </si>
  <si>
    <t>PULLMAN COMMUNITY</t>
  </si>
  <si>
    <t>RAINIER PREP</t>
  </si>
  <si>
    <t>SPOKANE INTL ACADEMY</t>
  </si>
  <si>
    <t>SUMMIT ATLAS</t>
  </si>
  <si>
    <t>SUMMIT OLYMPUS</t>
  </si>
  <si>
    <t>SUMMIT SIERRA</t>
  </si>
  <si>
    <t>37902</t>
  </si>
  <si>
    <t>WHATCOM INTERNGENERATIONAL HS</t>
  </si>
  <si>
    <t>17917</t>
  </si>
  <si>
    <t>WHY NOT YOU ACADEMY</t>
  </si>
  <si>
    <t>CCDDD#:</t>
  </si>
  <si>
    <t>Program 29:  Special Education, Other, Federal</t>
  </si>
  <si>
    <t>Program 26:  Special Education Institutions, State</t>
  </si>
  <si>
    <t>Program 26:  Special Education, Institutions, State</t>
  </si>
  <si>
    <t>Elementay Grades:</t>
  </si>
  <si>
    <r>
      <t xml:space="preserve">Sign up for Special Education Updates.  See </t>
    </r>
    <r>
      <rPr>
        <b/>
        <u/>
        <sz val="18"/>
        <color rgb="FF7030A0"/>
        <rFont val="Calibri"/>
        <family val="2"/>
        <scheme val="minor"/>
      </rPr>
      <t>here</t>
    </r>
    <r>
      <rPr>
        <b/>
        <sz val="18"/>
        <color rgb="FF7030A0"/>
        <rFont val="Calibri"/>
        <family val="2"/>
        <scheme val="minor"/>
      </rPr>
      <t xml:space="preserve"> to register.</t>
    </r>
  </si>
  <si>
    <t>“I certify that the Excess Cost worksheet is the document submitted for approval by the LEA. I have reviewed this document and certify that it is correct and accurate. I agree to all terms and conditions of the document. I understand that my typed signature is considered original on the Excess Cost worksheet document and an approval for processing.”</t>
  </si>
  <si>
    <t>Excess Cost Worksheet is due February 28, 2023 - REQUIRED</t>
  </si>
  <si>
    <r>
      <t xml:space="preserve">Enter the number of elementary students enrolled in the current school year, including students with disabilities using October Enrollment K-12. </t>
    </r>
    <r>
      <rPr>
        <b/>
        <sz val="12"/>
        <color theme="1"/>
        <rFont val="Calibri"/>
        <family val="2"/>
      </rPr>
      <t>(Use Report 1251H plus Running Start only and Open Doors)</t>
    </r>
  </si>
  <si>
    <r>
      <t xml:space="preserve">Enter the number of elementary students with disabilities enrolled in the current school year using </t>
    </r>
    <r>
      <rPr>
        <b/>
        <sz val="12"/>
        <color theme="1"/>
        <rFont val="Calibri"/>
        <family val="2"/>
      </rPr>
      <t xml:space="preserve">Special Education November Child Count K-12 Report </t>
    </r>
    <r>
      <rPr>
        <sz val="12"/>
        <color theme="1"/>
        <rFont val="Calibri"/>
        <family val="2"/>
      </rPr>
      <t>found in EDS.</t>
    </r>
  </si>
  <si>
    <t>Multiply the number of elementary school students with disabilities, using the current school year Special Education November Child Count K-12 Report times the average annual expenditure per elementary student during the current school year.  This will automatically calculate.</t>
  </si>
  <si>
    <t>2021-22 adjusted secondary expenditures</t>
  </si>
  <si>
    <t>2021-22 Total Elementary expenditures</t>
  </si>
  <si>
    <t xml:space="preserve">2021-22 Total Secondary expenditures </t>
  </si>
  <si>
    <t>STEP 4:  2021-22 Elementary Calculation Results</t>
  </si>
  <si>
    <t>STEP 4:  2021-22 Secondary Calculation Results</t>
  </si>
  <si>
    <r>
      <t xml:space="preserve">Average annual expenditure per elementary student during the </t>
    </r>
    <r>
      <rPr>
        <b/>
        <u/>
        <sz val="11"/>
        <color theme="1"/>
        <rFont val="Calibri"/>
        <family val="2"/>
        <scheme val="minor"/>
      </rPr>
      <t>2021-22 school year</t>
    </r>
  </si>
  <si>
    <r>
      <t xml:space="preserve">Average annual expenditure per secondary student during the </t>
    </r>
    <r>
      <rPr>
        <b/>
        <u/>
        <sz val="11"/>
        <color theme="1"/>
        <rFont val="Calibri"/>
        <family val="2"/>
        <scheme val="minor"/>
      </rPr>
      <t>2021-22 school year</t>
    </r>
  </si>
  <si>
    <r>
      <t xml:space="preserve">Minimum amount the LEA must spend in the </t>
    </r>
    <r>
      <rPr>
        <b/>
        <u/>
        <sz val="11"/>
        <color theme="1"/>
        <rFont val="Calibri"/>
        <family val="2"/>
        <scheme val="minor"/>
      </rPr>
      <t>2021-22  school year</t>
    </r>
    <r>
      <rPr>
        <sz val="11"/>
        <color theme="1"/>
        <rFont val="Calibri"/>
        <family val="2"/>
        <scheme val="minor"/>
      </rPr>
      <t xml:space="preserve"> for the education of secondary students with disabilities before using IDEA Part B funds, Section 611</t>
    </r>
  </si>
  <si>
    <r>
      <t xml:space="preserve">STEP 1:  2021-22 Elementary expenditures from </t>
    </r>
    <r>
      <rPr>
        <b/>
        <u/>
        <sz val="12"/>
        <color theme="1"/>
        <rFont val="Calibri"/>
        <family val="2"/>
        <scheme val="minor"/>
      </rPr>
      <t>ALL</t>
    </r>
    <r>
      <rPr>
        <b/>
        <sz val="12"/>
        <color theme="1"/>
        <rFont val="Calibri"/>
        <family val="2"/>
        <scheme val="minor"/>
      </rPr>
      <t xml:space="preserve"> sources</t>
    </r>
  </si>
  <si>
    <r>
      <t xml:space="preserve">STEP 1:  2021-22 Secondary expenditures from </t>
    </r>
    <r>
      <rPr>
        <b/>
        <u/>
        <sz val="12"/>
        <color theme="1"/>
        <rFont val="Calibri"/>
        <family val="2"/>
        <scheme val="minor"/>
      </rPr>
      <t>ALL</t>
    </r>
    <r>
      <rPr>
        <b/>
        <sz val="12"/>
        <color theme="1"/>
        <rFont val="Calibri"/>
        <family val="2"/>
        <scheme val="minor"/>
      </rPr>
      <t xml:space="preserve"> sources</t>
    </r>
  </si>
  <si>
    <t>STEP 2:  2021-22 Secondary school expenditures</t>
  </si>
  <si>
    <r>
      <rPr>
        <b/>
        <sz val="11"/>
        <color theme="1"/>
        <rFont val="Calibri"/>
        <family val="2"/>
        <scheme val="minor"/>
      </rPr>
      <t xml:space="preserve">NOVEMBER 2021 CHILD COUNT: </t>
    </r>
    <r>
      <rPr>
        <sz val="11"/>
        <color theme="1"/>
        <rFont val="Calibri"/>
        <family val="2"/>
        <scheme val="minor"/>
      </rPr>
      <t xml:space="preserve"> Number of elementary students with disabilities enrolled in the </t>
    </r>
    <r>
      <rPr>
        <b/>
        <sz val="11"/>
        <color theme="1"/>
        <rFont val="Calibri"/>
        <family val="2"/>
        <scheme val="minor"/>
      </rPr>
      <t xml:space="preserve">2021-22 year. </t>
    </r>
    <r>
      <rPr>
        <sz val="11"/>
        <color theme="1"/>
        <rFont val="Calibri"/>
        <family val="2"/>
        <scheme val="minor"/>
      </rPr>
      <t>(Special Education November Child Count)</t>
    </r>
  </si>
  <si>
    <r>
      <rPr>
        <b/>
        <sz val="11"/>
        <color theme="1"/>
        <rFont val="Calibri"/>
        <family val="2"/>
        <scheme val="minor"/>
      </rPr>
      <t xml:space="preserve">NOVEMBER 2021 CHILD COUNT: </t>
    </r>
    <r>
      <rPr>
        <sz val="11"/>
        <color theme="1"/>
        <rFont val="Calibri"/>
        <family val="2"/>
        <scheme val="minor"/>
      </rPr>
      <t xml:space="preserve"> Number of secondary students with disabilities enrolled in the </t>
    </r>
    <r>
      <rPr>
        <b/>
        <sz val="11"/>
        <color theme="1"/>
        <rFont val="Calibri"/>
        <family val="2"/>
        <scheme val="minor"/>
      </rPr>
      <t xml:space="preserve">2021-22 year.  </t>
    </r>
    <r>
      <rPr>
        <sz val="11"/>
        <color theme="1"/>
        <rFont val="Calibri"/>
        <family val="2"/>
        <scheme val="minor"/>
      </rPr>
      <t>(Special Education November Child Count)</t>
    </r>
  </si>
  <si>
    <r>
      <t xml:space="preserve">Minimum amount the LEA must spend in the </t>
    </r>
    <r>
      <rPr>
        <b/>
        <u/>
        <sz val="11"/>
        <color theme="1"/>
        <rFont val="Calibri"/>
        <family val="2"/>
        <scheme val="minor"/>
      </rPr>
      <t>2021-22 school year</t>
    </r>
    <r>
      <rPr>
        <sz val="11"/>
        <color theme="1"/>
        <rFont val="Calibri"/>
        <family val="2"/>
        <scheme val="minor"/>
      </rPr>
      <t xml:space="preserve"> for the education of elementary students with disabilities before using IDEA Part B funds, Section 611</t>
    </r>
  </si>
  <si>
    <t xml:space="preserve">2021-22 adjusted elementary expenditures </t>
  </si>
  <si>
    <r>
      <t xml:space="preserve">Amount the LEA spent in the </t>
    </r>
    <r>
      <rPr>
        <b/>
        <u/>
        <sz val="11"/>
        <color theme="1"/>
        <rFont val="Calibri"/>
        <family val="2"/>
        <scheme val="minor"/>
      </rPr>
      <t>2021-22 school year</t>
    </r>
    <r>
      <rPr>
        <sz val="11"/>
        <color theme="1"/>
        <rFont val="Calibri"/>
        <family val="2"/>
        <scheme val="minor"/>
      </rPr>
      <t xml:space="preserve">  for the education of elementary students with disabilities before using IDEA Part B funds, Section 611.</t>
    </r>
  </si>
  <si>
    <r>
      <t xml:space="preserve">Amount the LEA  spent in the </t>
    </r>
    <r>
      <rPr>
        <b/>
        <u/>
        <sz val="11"/>
        <color theme="1"/>
        <rFont val="Calibri"/>
        <family val="2"/>
        <scheme val="minor"/>
      </rPr>
      <t>2021-22 school year</t>
    </r>
    <r>
      <rPr>
        <sz val="11"/>
        <color theme="1"/>
        <rFont val="Calibri"/>
        <family val="2"/>
        <scheme val="minor"/>
      </rPr>
      <t xml:space="preserve"> for the education of secondary students with disabilities before using IDEA Part B funds, Section 611.</t>
    </r>
  </si>
  <si>
    <t>2021-22 Met Excess Cost for elementary students</t>
  </si>
  <si>
    <t>2021-22 Met Excess Cost for secondary students</t>
  </si>
  <si>
    <t>Program 29:  Special Education, Other Federal</t>
  </si>
  <si>
    <r>
      <rPr>
        <b/>
        <sz val="11"/>
        <color theme="1"/>
        <rFont val="Calibri"/>
        <family val="2"/>
        <scheme val="minor"/>
      </rPr>
      <t>OCTOBER 2021 ENROLLMENT:</t>
    </r>
    <r>
      <rPr>
        <sz val="11"/>
        <color theme="1"/>
        <rFont val="Calibri"/>
        <family val="2"/>
        <scheme val="minor"/>
      </rPr>
      <t xml:space="preserve">  Number of elementary students enrolled, including students with disabilities. (Report 1251 H plus Running Start Only plus Open Doors)</t>
    </r>
  </si>
  <si>
    <t>21</t>
  </si>
  <si>
    <t>23</t>
  </si>
  <si>
    <t>24</t>
  </si>
  <si>
    <t>26</t>
  </si>
  <si>
    <t>29</t>
  </si>
  <si>
    <t>51</t>
  </si>
  <si>
    <t>52</t>
  </si>
  <si>
    <t>53</t>
  </si>
  <si>
    <t>55</t>
  </si>
  <si>
    <t>64</t>
  </si>
  <si>
    <t>65</t>
  </si>
  <si>
    <t>68</t>
  </si>
  <si>
    <t>76</t>
  </si>
  <si>
    <t>78</t>
  </si>
  <si>
    <t>County District Code</t>
  </si>
  <si>
    <t>District Name</t>
  </si>
  <si>
    <t>ESEA Disadvantaged - Federal</t>
  </si>
  <si>
    <t>Other Title Grants Under ESEA</t>
  </si>
  <si>
    <t>ESEA Migrant - Federal</t>
  </si>
  <si>
    <t>Learning Assistance Program (LAP) - State</t>
  </si>
  <si>
    <t>Limited English Proficiency - Federal</t>
  </si>
  <si>
    <t>Transitional Bilingual - State</t>
  </si>
  <si>
    <t>Indian Education - Federal - ED</t>
  </si>
  <si>
    <t>Targeted Assistance - Federal</t>
  </si>
  <si>
    <t>Youth Training Programs - Federal</t>
  </si>
  <si>
    <t>Statewide</t>
  </si>
  <si>
    <t>Washtucna</t>
  </si>
  <si>
    <t>Benge</t>
  </si>
  <si>
    <t>Othello</t>
  </si>
  <si>
    <t>Lind</t>
  </si>
  <si>
    <t>Ritzville</t>
  </si>
  <si>
    <t>Clarkston</t>
  </si>
  <si>
    <t>Asotin-Anatone</t>
  </si>
  <si>
    <t>Kennewick</t>
  </si>
  <si>
    <t>Paterson</t>
  </si>
  <si>
    <t>Kiona Benton</t>
  </si>
  <si>
    <t>Finley</t>
  </si>
  <si>
    <t>Prosser</t>
  </si>
  <si>
    <t>Richland</t>
  </si>
  <si>
    <t>Manson</t>
  </si>
  <si>
    <t>Entiat</t>
  </si>
  <si>
    <t>Lake Chelan</t>
  </si>
  <si>
    <t>Cashmere</t>
  </si>
  <si>
    <t>Cascade</t>
  </si>
  <si>
    <t>Wenatchee</t>
  </si>
  <si>
    <t>Pinnacle Prep Charter</t>
  </si>
  <si>
    <t>Port Angeles</t>
  </si>
  <si>
    <t>Crescent</t>
  </si>
  <si>
    <t>Sequim</t>
  </si>
  <si>
    <t>Cape Flattery</t>
  </si>
  <si>
    <t>Quillayute Valley</t>
  </si>
  <si>
    <t>Quileute Tribal</t>
  </si>
  <si>
    <t>Vancouver</t>
  </si>
  <si>
    <t>Hockinson</t>
  </si>
  <si>
    <t>Lacenter</t>
  </si>
  <si>
    <t>Green Mountain</t>
  </si>
  <si>
    <t>Washougal</t>
  </si>
  <si>
    <t>Evergreen (Clark)</t>
  </si>
  <si>
    <t>Camas</t>
  </si>
  <si>
    <t>Battle Ground</t>
  </si>
  <si>
    <t>Ridgefield</t>
  </si>
  <si>
    <t>Dayton</t>
  </si>
  <si>
    <t>Starbuck</t>
  </si>
  <si>
    <t>Longview</t>
  </si>
  <si>
    <t>Toutle Lake</t>
  </si>
  <si>
    <t>Castle Rock</t>
  </si>
  <si>
    <t>Kalama</t>
  </si>
  <si>
    <t>Woodland</t>
  </si>
  <si>
    <t>Kelso</t>
  </si>
  <si>
    <t>Orondo</t>
  </si>
  <si>
    <t>Bridgeport</t>
  </si>
  <si>
    <t>Palisades</t>
  </si>
  <si>
    <t>Eastmont</t>
  </si>
  <si>
    <t>Mansfield</t>
  </si>
  <si>
    <t>Waterville</t>
  </si>
  <si>
    <t>Keller</t>
  </si>
  <si>
    <t>Curlew</t>
  </si>
  <si>
    <t>Orient</t>
  </si>
  <si>
    <t>Inchelium</t>
  </si>
  <si>
    <t>Republic</t>
  </si>
  <si>
    <t>Pasco</t>
  </si>
  <si>
    <t>North Franklin</t>
  </si>
  <si>
    <t>Star</t>
  </si>
  <si>
    <t>Kahlotus</t>
  </si>
  <si>
    <t>Pomeroy</t>
  </si>
  <si>
    <t>Wahluke</t>
  </si>
  <si>
    <t>Quincy</t>
  </si>
  <si>
    <t>Warden</t>
  </si>
  <si>
    <t>Coulee/Hartline</t>
  </si>
  <si>
    <t>Soap Lake</t>
  </si>
  <si>
    <t>Royal</t>
  </si>
  <si>
    <t>Moses Lake</t>
  </si>
  <si>
    <t>Ephrata</t>
  </si>
  <si>
    <t>Wilson Creek</t>
  </si>
  <si>
    <t>Grand Coulee Dam</t>
  </si>
  <si>
    <t>Aberdeen</t>
  </si>
  <si>
    <t>Hoquiam</t>
  </si>
  <si>
    <t>North Beach</t>
  </si>
  <si>
    <t>Mc Cleary</t>
  </si>
  <si>
    <t>Montesano</t>
  </si>
  <si>
    <t>Elma</t>
  </si>
  <si>
    <t>Taholah</t>
  </si>
  <si>
    <t>Quinault</t>
  </si>
  <si>
    <t>Cosmopolis</t>
  </si>
  <si>
    <t>Satsop</t>
  </si>
  <si>
    <t>Wishkah Valley</t>
  </si>
  <si>
    <t>Ocosta</t>
  </si>
  <si>
    <t>Oakville</t>
  </si>
  <si>
    <t>Oak Harbor</t>
  </si>
  <si>
    <t>Coupeville</t>
  </si>
  <si>
    <t>South Whidbey</t>
  </si>
  <si>
    <t>Queets-Clearwater</t>
  </si>
  <si>
    <t>Brinnon</t>
  </si>
  <si>
    <t>Quilcene</t>
  </si>
  <si>
    <t>Chimacum</t>
  </si>
  <si>
    <t>Port Townsend</t>
  </si>
  <si>
    <t>Seattle</t>
  </si>
  <si>
    <t>Federal Way</t>
  </si>
  <si>
    <t>Enumclaw</t>
  </si>
  <si>
    <t>Mercer Island</t>
  </si>
  <si>
    <t>Highline</t>
  </si>
  <si>
    <t>Vashon Island</t>
  </si>
  <si>
    <t>Renton</t>
  </si>
  <si>
    <t>Skykomish</t>
  </si>
  <si>
    <t>Bellevue</t>
  </si>
  <si>
    <t>Tukwila</t>
  </si>
  <si>
    <t>Riverview</t>
  </si>
  <si>
    <t>Auburn</t>
  </si>
  <si>
    <t>Tahoma</t>
  </si>
  <si>
    <t>Snoqualmie Valley</t>
  </si>
  <si>
    <t>Issaquah</t>
  </si>
  <si>
    <t>Shoreline</t>
  </si>
  <si>
    <t>Lake Washington</t>
  </si>
  <si>
    <t>Kent</t>
  </si>
  <si>
    <t>Northshore</t>
  </si>
  <si>
    <t>Summit Sierra Charter</t>
  </si>
  <si>
    <t>17903</t>
  </si>
  <si>
    <t>Muckleshoot Tribal</t>
  </si>
  <si>
    <t>Summit Atlas Charter</t>
  </si>
  <si>
    <t>Rainier Prep Charter</t>
  </si>
  <si>
    <t>RVLA Charter</t>
  </si>
  <si>
    <t>Impact Puget Sound Charter</t>
  </si>
  <si>
    <t>Impact Salish Sea Charter</t>
  </si>
  <si>
    <t>Why Not You Charter</t>
  </si>
  <si>
    <t>Bremerton</t>
  </si>
  <si>
    <t>Bainbridge</t>
  </si>
  <si>
    <t>North Kitsap</t>
  </si>
  <si>
    <t>Central Kitsap</t>
  </si>
  <si>
    <t>South Kitsap</t>
  </si>
  <si>
    <t>Catalyst Charter</t>
  </si>
  <si>
    <t>Suquamish (Chief Kitsap) Tribal</t>
  </si>
  <si>
    <t>Easton</t>
  </si>
  <si>
    <t>Thorp</t>
  </si>
  <si>
    <t>Ellensburg</t>
  </si>
  <si>
    <t>Kittitas</t>
  </si>
  <si>
    <t>Cle Elum-Roslyn</t>
  </si>
  <si>
    <t>Wishram</t>
  </si>
  <si>
    <t>Bickleton</t>
  </si>
  <si>
    <t>Centerville</t>
  </si>
  <si>
    <t>Trout Lake</t>
  </si>
  <si>
    <t>Glenwood</t>
  </si>
  <si>
    <t>Klickitat</t>
  </si>
  <si>
    <t>Roosevelt</t>
  </si>
  <si>
    <t>Goldendale</t>
  </si>
  <si>
    <t>White Salmon</t>
  </si>
  <si>
    <t>Lyle</t>
  </si>
  <si>
    <t>Napavine</t>
  </si>
  <si>
    <t>Evaline</t>
  </si>
  <si>
    <t>Mossyrock</t>
  </si>
  <si>
    <t>Morton</t>
  </si>
  <si>
    <t>Adna</t>
  </si>
  <si>
    <t>Winlock</t>
  </si>
  <si>
    <t>Boistfort</t>
  </si>
  <si>
    <t>Toledo</t>
  </si>
  <si>
    <t>Onalaska</t>
  </si>
  <si>
    <t>Pe Ell</t>
  </si>
  <si>
    <t>Chehalis</t>
  </si>
  <si>
    <t>White Pass</t>
  </si>
  <si>
    <t>Centralia</t>
  </si>
  <si>
    <t>Sprague</t>
  </si>
  <si>
    <t>Reardan</t>
  </si>
  <si>
    <t>Almira</t>
  </si>
  <si>
    <t>Creston</t>
  </si>
  <si>
    <t>Odessa</t>
  </si>
  <si>
    <t>Wilbur</t>
  </si>
  <si>
    <t>Harrington</t>
  </si>
  <si>
    <t>Davenport</t>
  </si>
  <si>
    <t>Southside</t>
  </si>
  <si>
    <t>Grapeview</t>
  </si>
  <si>
    <t>Shelton</t>
  </si>
  <si>
    <t>Mary M Knight</t>
  </si>
  <si>
    <t>Pioneer</t>
  </si>
  <si>
    <t>North Mason</t>
  </si>
  <si>
    <t>Hood Canal</t>
  </si>
  <si>
    <t>Nespelem</t>
  </si>
  <si>
    <t>Omak</t>
  </si>
  <si>
    <t>Okanogan</t>
  </si>
  <si>
    <t>Brewster</t>
  </si>
  <si>
    <t>Pateros</t>
  </si>
  <si>
    <t>Methow Valley</t>
  </si>
  <si>
    <t>Tonasket</t>
  </si>
  <si>
    <t>Oroville</t>
  </si>
  <si>
    <t>Ocean Beach</t>
  </si>
  <si>
    <t>Raymond</t>
  </si>
  <si>
    <t>South Bend</t>
  </si>
  <si>
    <t>Naselle Grays Riv</t>
  </si>
  <si>
    <t>Willapa Valley</t>
  </si>
  <si>
    <t>North River</t>
  </si>
  <si>
    <t>Newport</t>
  </si>
  <si>
    <t>Cusick</t>
  </si>
  <si>
    <t>Selkirk</t>
  </si>
  <si>
    <t>Steilacoom Hist.</t>
  </si>
  <si>
    <t>Puyallup</t>
  </si>
  <si>
    <t>Tacoma</t>
  </si>
  <si>
    <t>Carbonado</t>
  </si>
  <si>
    <t>University Place</t>
  </si>
  <si>
    <t>Sumner</t>
  </si>
  <si>
    <t>Dieringer</t>
  </si>
  <si>
    <t>Orting</t>
  </si>
  <si>
    <t>Clover Park</t>
  </si>
  <si>
    <t>Peninsula</t>
  </si>
  <si>
    <t>Franklin Pierce</t>
  </si>
  <si>
    <t>Bethel</t>
  </si>
  <si>
    <t>Eatonville</t>
  </si>
  <si>
    <t>White River</t>
  </si>
  <si>
    <t>Fife</t>
  </si>
  <si>
    <t>27901</t>
  </si>
  <si>
    <t>Chief Leschi Tribal</t>
  </si>
  <si>
    <t>Impact Comm Bay Charter</t>
  </si>
  <si>
    <t>Summit Olympus Charter</t>
  </si>
  <si>
    <t>Orcas</t>
  </si>
  <si>
    <t>Lopez</t>
  </si>
  <si>
    <t>San Juan</t>
  </si>
  <si>
    <t>Concrete</t>
  </si>
  <si>
    <t>Burlington Edison</t>
  </si>
  <si>
    <t>Sedro Woolley</t>
  </si>
  <si>
    <t>Anacortes</t>
  </si>
  <si>
    <t>La Conner</t>
  </si>
  <si>
    <t>Conway</t>
  </si>
  <si>
    <t>Mt Vernon</t>
  </si>
  <si>
    <t>Skamania</t>
  </si>
  <si>
    <t>Mount Pleasant</t>
  </si>
  <si>
    <t>Mill A</t>
  </si>
  <si>
    <t>Stevenson-Carson</t>
  </si>
  <si>
    <t>Everett</t>
  </si>
  <si>
    <t>Lake Stevens</t>
  </si>
  <si>
    <t>Mukilteo</t>
  </si>
  <si>
    <t>Edmonds</t>
  </si>
  <si>
    <t>Arlington</t>
  </si>
  <si>
    <t>Marysville</t>
  </si>
  <si>
    <t>Index</t>
  </si>
  <si>
    <t>Monroe</t>
  </si>
  <si>
    <t>Snohomish</t>
  </si>
  <si>
    <t>Lakewood</t>
  </si>
  <si>
    <t>Sultan</t>
  </si>
  <si>
    <t>Darrington</t>
  </si>
  <si>
    <t>Granite Falls</t>
  </si>
  <si>
    <t>Stanwood</t>
  </si>
  <si>
    <t>Spokane</t>
  </si>
  <si>
    <t>Orchard Prairie</t>
  </si>
  <si>
    <t>Great Northern</t>
  </si>
  <si>
    <t>Nine Mile Falls</t>
  </si>
  <si>
    <t>Medical Lake</t>
  </si>
  <si>
    <t>Mead</t>
  </si>
  <si>
    <t>Central Valley</t>
  </si>
  <si>
    <t>Freeman</t>
  </si>
  <si>
    <t>Cheney</t>
  </si>
  <si>
    <t>East Valley (Spokane)</t>
  </si>
  <si>
    <t>Liberty</t>
  </si>
  <si>
    <t>West Valley (Spokane)</t>
  </si>
  <si>
    <t>Deer Park</t>
  </si>
  <si>
    <t>Riverside</t>
  </si>
  <si>
    <t>Spokane Int'l Charter</t>
  </si>
  <si>
    <t>Lumen Charter</t>
  </si>
  <si>
    <t>Pride Prep Charter</t>
  </si>
  <si>
    <t>Onion Creek</t>
  </si>
  <si>
    <t>Chewelah</t>
  </si>
  <si>
    <t>Wellpinit</t>
  </si>
  <si>
    <t>Valley</t>
  </si>
  <si>
    <t>Colville</t>
  </si>
  <si>
    <t>Loon Lake</t>
  </si>
  <si>
    <t>Summit Valley</t>
  </si>
  <si>
    <t>Evergreen (Stevevenson)</t>
  </si>
  <si>
    <t>Columbia (Stevenson)</t>
  </si>
  <si>
    <t>Mary Walker</t>
  </si>
  <si>
    <t>Northport</t>
  </si>
  <si>
    <t>Kettle Falls</t>
  </si>
  <si>
    <t>Yelm</t>
  </si>
  <si>
    <t>North Thurston</t>
  </si>
  <si>
    <t>Tumwater</t>
  </si>
  <si>
    <t>Olympia</t>
  </si>
  <si>
    <t>Rainier</t>
  </si>
  <si>
    <t>Griffin</t>
  </si>
  <si>
    <t>Rochester</t>
  </si>
  <si>
    <t>Tenino</t>
  </si>
  <si>
    <t>34901</t>
  </si>
  <si>
    <t>Wa He Lut Tribal</t>
  </si>
  <si>
    <t>Wahkiakum</t>
  </si>
  <si>
    <t>Dixie</t>
  </si>
  <si>
    <t>Walla Walla</t>
  </si>
  <si>
    <t>College Place</t>
  </si>
  <si>
    <t>Touchet</t>
  </si>
  <si>
    <t>Columbia (Walla)</t>
  </si>
  <si>
    <t>Waitsburg</t>
  </si>
  <si>
    <t>Prescott</t>
  </si>
  <si>
    <t>Bellingham</t>
  </si>
  <si>
    <t>Ferndale</t>
  </si>
  <si>
    <t>Blaine</t>
  </si>
  <si>
    <t>Lynden</t>
  </si>
  <si>
    <t>Meridian</t>
  </si>
  <si>
    <t>Nooksack Valley</t>
  </si>
  <si>
    <t>Mount Baker</t>
  </si>
  <si>
    <t>Whatcom Int'g Charter</t>
  </si>
  <si>
    <t>37903</t>
  </si>
  <si>
    <t>Lummi Tribal</t>
  </si>
  <si>
    <t>Lacrosse Joint</t>
  </si>
  <si>
    <t>Lamont</t>
  </si>
  <si>
    <t>Tekoa</t>
  </si>
  <si>
    <t>Pullman</t>
  </si>
  <si>
    <t>Colfax</t>
  </si>
  <si>
    <t>Palouse</t>
  </si>
  <si>
    <t>Garfield</t>
  </si>
  <si>
    <t>Steptoe</t>
  </si>
  <si>
    <t>Colton</t>
  </si>
  <si>
    <t>Endicott</t>
  </si>
  <si>
    <t>Rosalia</t>
  </si>
  <si>
    <t>St John</t>
  </si>
  <si>
    <t>Oakesdale</t>
  </si>
  <si>
    <t>Pullman Mont Charter</t>
  </si>
  <si>
    <t>Union Gap</t>
  </si>
  <si>
    <t>Naches Valley</t>
  </si>
  <si>
    <t>Yakima</t>
  </si>
  <si>
    <t>East Valley (Yakima)</t>
  </si>
  <si>
    <t>Selah</t>
  </si>
  <si>
    <t>Mabton</t>
  </si>
  <si>
    <t>Grandview</t>
  </si>
  <si>
    <t>Sunnyside</t>
  </si>
  <si>
    <t>Toppenish</t>
  </si>
  <si>
    <t>Highland</t>
  </si>
  <si>
    <t>Granger</t>
  </si>
  <si>
    <t>Zillah</t>
  </si>
  <si>
    <t>Wapato</t>
  </si>
  <si>
    <t>West Valley (Yakima)</t>
  </si>
  <si>
    <t>Mount Adams</t>
  </si>
  <si>
    <t>Program 23:  ARP IDEA, Part B, Federal</t>
  </si>
  <si>
    <t>Program 23: ARP IDEA, Part B, Federal</t>
  </si>
  <si>
    <t>Program 21:  State &amp; local funds for students with disabilities</t>
  </si>
  <si>
    <t>F-196</t>
  </si>
  <si>
    <t>Grand Total</t>
  </si>
  <si>
    <t>Damman</t>
  </si>
  <si>
    <t>Special and Pilot Programs - State</t>
  </si>
  <si>
    <t>Head Start - Federal</t>
  </si>
  <si>
    <t>Public Radio and Television</t>
  </si>
  <si>
    <t>Community Schools</t>
  </si>
  <si>
    <t>Child Care</t>
  </si>
  <si>
    <t>Other Community Services</t>
  </si>
  <si>
    <t>Program 58</t>
  </si>
  <si>
    <t>Program 61</t>
  </si>
  <si>
    <t>Program 81</t>
  </si>
  <si>
    <t>Program 86</t>
  </si>
  <si>
    <t>Program 88</t>
  </si>
  <si>
    <t>Program 89</t>
  </si>
  <si>
    <t>Serving District Code Institution</t>
  </si>
  <si>
    <t>Serv District - Institution</t>
  </si>
  <si>
    <t>ESD</t>
  </si>
  <si>
    <t>Coop</t>
  </si>
  <si>
    <t>PK</t>
  </si>
  <si>
    <t>K</t>
  </si>
  <si>
    <t>1</t>
  </si>
  <si>
    <t>2</t>
  </si>
  <si>
    <t>3</t>
  </si>
  <si>
    <t>4</t>
  </si>
  <si>
    <t>5</t>
  </si>
  <si>
    <t>6</t>
  </si>
  <si>
    <t>7</t>
  </si>
  <si>
    <t>8</t>
  </si>
  <si>
    <t>9</t>
  </si>
  <si>
    <t>10</t>
  </si>
  <si>
    <t>11</t>
  </si>
  <si>
    <t>12</t>
  </si>
  <si>
    <t>101</t>
  </si>
  <si>
    <t>123</t>
  </si>
  <si>
    <t>Kiona-Benton City</t>
  </si>
  <si>
    <t>171</t>
  </si>
  <si>
    <t>Pinnacles Prep</t>
  </si>
  <si>
    <t>114</t>
  </si>
  <si>
    <t>112</t>
  </si>
  <si>
    <t>La Center</t>
  </si>
  <si>
    <t>Evergreen No. 114</t>
  </si>
  <si>
    <t>105</t>
  </si>
  <si>
    <t>Coulee-Hartline</t>
  </si>
  <si>
    <t>113</t>
  </si>
  <si>
    <t>McCleary</t>
  </si>
  <si>
    <t>Lake Quinault</t>
  </si>
  <si>
    <t>189</t>
  </si>
  <si>
    <t>121</t>
  </si>
  <si>
    <t>17411-I</t>
  </si>
  <si>
    <t>Issaquah-Echo Glen</t>
  </si>
  <si>
    <t>Summit Public Schools: Sierra</t>
  </si>
  <si>
    <t>Summit Public Schools: Atlas</t>
  </si>
  <si>
    <t>Rainier Prep</t>
  </si>
  <si>
    <t>Rainier Valley Leadership Academy</t>
  </si>
  <si>
    <t>Impact - Puget Sound Elementary</t>
  </si>
  <si>
    <t>Impact - Salish Sea Elementary</t>
  </si>
  <si>
    <t>Bainbridge Island</t>
  </si>
  <si>
    <t>18801</t>
  </si>
  <si>
    <t>Olympic ESD</t>
  </si>
  <si>
    <t>Suquamish Tribal Education Department</t>
  </si>
  <si>
    <t>21302-I</t>
  </si>
  <si>
    <t>Chehalis-Green Hill</t>
  </si>
  <si>
    <t>Reardan-Edwall</t>
  </si>
  <si>
    <t>Mary M. Knight</t>
  </si>
  <si>
    <t>Naselle-Grays River</t>
  </si>
  <si>
    <t>25155-I</t>
  </si>
  <si>
    <t>Naselle-Grays River-Youth Camp</t>
  </si>
  <si>
    <t>Steilacoom Historical</t>
  </si>
  <si>
    <t>Carbonado Historical</t>
  </si>
  <si>
    <t>Sumner-Bonney Lake</t>
  </si>
  <si>
    <t>Impact - Commencement Bay Elementary</t>
  </si>
  <si>
    <t>Summit Public School: Olympus</t>
  </si>
  <si>
    <t>Orcas Island</t>
  </si>
  <si>
    <t>Lopez Island</t>
  </si>
  <si>
    <t>San Juan Island</t>
  </si>
  <si>
    <t>Burlington-Edison</t>
  </si>
  <si>
    <t>Sedro-Woolley</t>
  </si>
  <si>
    <t>Mount Vernon</t>
  </si>
  <si>
    <t>Stanwood-Camano</t>
  </si>
  <si>
    <t>East Valley No. 361</t>
  </si>
  <si>
    <t>West Valley No. 363</t>
  </si>
  <si>
    <t>Spokane International Academy</t>
  </si>
  <si>
    <t>PRIDE Prep</t>
  </si>
  <si>
    <t>Valley No. 70</t>
  </si>
  <si>
    <t>Evergreen No. 205</t>
  </si>
  <si>
    <t>Columbia No. 206</t>
  </si>
  <si>
    <t>School for the Blind</t>
  </si>
  <si>
    <t>900</t>
  </si>
  <si>
    <t>Washington Center for Deaf and Hard of Hearing Youth</t>
  </si>
  <si>
    <t>34979</t>
  </si>
  <si>
    <t>Washington Military Department</t>
  </si>
  <si>
    <t>Columbia No. 400</t>
  </si>
  <si>
    <t>Whatcom Intergenerational</t>
  </si>
  <si>
    <t>Lacrosse</t>
  </si>
  <si>
    <t>St. John</t>
  </si>
  <si>
    <t>Pullman Community Montessori</t>
  </si>
  <si>
    <t>East Valley No. 90</t>
  </si>
  <si>
    <t>West Valley No. 208</t>
  </si>
  <si>
    <t>Column B + Column E</t>
  </si>
  <si>
    <t xml:space="preserve">Capital outlay </t>
  </si>
  <si>
    <t>sped %</t>
  </si>
  <si>
    <r>
      <rPr>
        <b/>
        <sz val="11"/>
        <color theme="1"/>
        <rFont val="Calibri"/>
        <family val="2"/>
        <scheme val="minor"/>
      </rPr>
      <t>OCTOBER 2021 ENROLLMENT:</t>
    </r>
    <r>
      <rPr>
        <sz val="11"/>
        <color theme="1"/>
        <rFont val="Calibri"/>
        <family val="2"/>
        <scheme val="minor"/>
      </rPr>
      <t xml:space="preserve">  Number of secondary students enrolled, including students with disabilities.  (Report 1251 H plus Running Start Only plus Open Doors)</t>
    </r>
  </si>
  <si>
    <r>
      <t xml:space="preserve">Email completed 2021-22 Excess Cost Worksheet (2021-22 Base </t>
    </r>
    <r>
      <rPr>
        <b/>
        <sz val="14"/>
        <color rgb="FFFF0000"/>
        <rFont val="Calibri"/>
        <family val="2"/>
        <scheme val="minor"/>
      </rPr>
      <t>AND</t>
    </r>
    <r>
      <rPr>
        <b/>
        <sz val="14"/>
        <color theme="1"/>
        <rFont val="Calibri"/>
        <family val="2"/>
        <scheme val="minor"/>
      </rPr>
      <t xml:space="preserve"> 2021-22 Compliance tabs) to:</t>
    </r>
  </si>
  <si>
    <r>
      <t xml:space="preserve">Email completed 2021-22 Excess Cost Worksheet (2021-22 Base </t>
    </r>
    <r>
      <rPr>
        <b/>
        <sz val="12"/>
        <color rgb="FFFF0000"/>
        <rFont val="Calibri"/>
        <family val="2"/>
        <scheme val="minor"/>
      </rPr>
      <t>AND</t>
    </r>
    <r>
      <rPr>
        <b/>
        <sz val="12"/>
        <color theme="1"/>
        <rFont val="Calibri"/>
        <family val="2"/>
        <scheme val="minor"/>
      </rPr>
      <t xml:space="preserve"> 2021-22 Compliance tabs) to:</t>
    </r>
  </si>
  <si>
    <t>Auto-populates</t>
  </si>
  <si>
    <t>Once all steps are completed, see Line 50 on the Compliance Tab, it will indicate whether the district met or did not meet the Excess Cost requirement.</t>
  </si>
  <si>
    <r>
      <t xml:space="preserve">Email completed, signed, dated 2021-22 Excess Cost Worksheets (2021-22 Base </t>
    </r>
    <r>
      <rPr>
        <b/>
        <sz val="12"/>
        <color rgb="FFFF0000"/>
        <rFont val="Calibri"/>
        <family val="2"/>
        <scheme val="minor"/>
      </rPr>
      <t>AND</t>
    </r>
    <r>
      <rPr>
        <b/>
        <sz val="12"/>
        <color theme="1"/>
        <rFont val="Calibri"/>
        <family val="2"/>
        <scheme val="minor"/>
      </rPr>
      <t xml:space="preserve"> 2021-22 Compliance tabs) to:</t>
    </r>
  </si>
  <si>
    <t>General Expenditures Allocated to Special Ed</t>
  </si>
  <si>
    <t>Program Expenditures Allocated to Special Ed</t>
  </si>
  <si>
    <t>STEP 2: 2021-22 Elementary Program Expenditures</t>
  </si>
  <si>
    <t>STEP 2:  2021-22 Secondary Program Expenditures</t>
  </si>
  <si>
    <t>Elementary Program Expenditures Allocated to Special Ed</t>
  </si>
  <si>
    <t>STEP 3:  2021-22 Elementary General Expenditures</t>
  </si>
  <si>
    <t>STEP 3:  2021-22 Secondary General Expenditures</t>
  </si>
  <si>
    <t>All State &amp; local expenditures</t>
  </si>
  <si>
    <t>All Federal expenditures</t>
  </si>
  <si>
    <t>SUBTRACTS THE FOLLOWING EXPENDITURES:</t>
  </si>
  <si>
    <t>2021-22 adjusted elementary expenditures</t>
  </si>
  <si>
    <t>STEP 2:  2021-22 Elementary school expenditures - BACK OUT EXPENDITURES FOR AGES 3-5 NOT ENROLLED IN KG</t>
  </si>
  <si>
    <t>STEP 3:  Elementary school enrollments - BACK OUT ENROLLMENTS OF AGES 3-5 NOT ENROLLED IN KG</t>
  </si>
  <si>
    <r>
      <t xml:space="preserve">STEP 1:  2021-22 Elementary expenditures from </t>
    </r>
    <r>
      <rPr>
        <b/>
        <u/>
        <sz val="12"/>
        <color theme="1"/>
        <rFont val="Calibri"/>
        <family val="2"/>
        <scheme val="minor"/>
      </rPr>
      <t>ALL</t>
    </r>
    <r>
      <rPr>
        <b/>
        <sz val="12"/>
        <color theme="1"/>
        <rFont val="Calibri"/>
        <family val="2"/>
        <scheme val="minor"/>
      </rPr>
      <t xml:space="preserve"> sources - BACK OUT EXPENDITURES FOR AGES 3-5 NOT ENROLLED IN KG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</si>
</sst>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
    <numFmt numFmtId="167" formatCode="[&lt;=9999999]###\-####;\(###\)\ ###\-####"/>
    <numFmt numFmtId="168" formatCode="_(* #,##0_);_(* \(#,##0\);_(* &quot;-&quot;??_);_(@_)"/>
  </numFmts>
  <fonts count="41" x14ac:knownFonts="1">
    <font>
      <sz val="11"/>
      <color theme="1"/>
      <name val="Calibri"/>
      <family val="2"/>
      <scheme val="minor"/>
    </font>
    <font>
      <b/>
      <sz val="11"/>
      <color theme="1"/>
      <name val="Calibri"/>
      <family val="2"/>
      <scheme val="minor"/>
    </font>
    <font>
      <b/>
      <u/>
      <sz val="11"/>
      <color theme="1"/>
      <name val="Calibri"/>
      <family val="2"/>
      <scheme val="minor"/>
    </font>
    <font>
      <b/>
      <sz val="12"/>
      <color theme="1"/>
      <name val="Calibri"/>
      <family val="2"/>
      <scheme val="minor"/>
    </font>
    <font>
      <sz val="10"/>
      <color theme="1"/>
      <name val="Calibri"/>
      <family val="2"/>
      <scheme val="minor"/>
    </font>
    <font>
      <sz val="11"/>
      <color theme="1"/>
      <name val="Calibri"/>
      <family val="2"/>
      <scheme val="minor"/>
    </font>
    <font>
      <sz val="12"/>
      <color theme="1"/>
      <name val="Calibri"/>
      <family val="2"/>
      <scheme val="minor"/>
    </font>
    <font>
      <b/>
      <sz val="14"/>
      <name val="Calibri"/>
      <family val="2"/>
    </font>
    <font>
      <sz val="12"/>
      <color theme="1"/>
      <name val="Calibri"/>
      <family val="2"/>
    </font>
    <font>
      <b/>
      <sz val="12"/>
      <name val="Calibri"/>
      <family val="2"/>
      <scheme val="minor"/>
    </font>
    <font>
      <u/>
      <sz val="11"/>
      <color theme="1"/>
      <name val="Calibri"/>
      <family val="2"/>
      <scheme val="minor"/>
    </font>
    <font>
      <sz val="11"/>
      <name val="Calibri"/>
      <family val="2"/>
      <scheme val="minor"/>
    </font>
    <font>
      <u/>
      <sz val="11"/>
      <color theme="10"/>
      <name val="Calibri"/>
      <family val="2"/>
      <scheme val="minor"/>
    </font>
    <font>
      <b/>
      <sz val="11"/>
      <name val="Calibri"/>
      <family val="2"/>
      <scheme val="minor"/>
    </font>
    <font>
      <b/>
      <sz val="12"/>
      <color theme="1"/>
      <name val="Calibri"/>
      <family val="2"/>
    </font>
    <font>
      <b/>
      <u/>
      <sz val="11"/>
      <color theme="10"/>
      <name val="Calibri"/>
      <family val="2"/>
      <scheme val="minor"/>
    </font>
    <font>
      <b/>
      <u/>
      <sz val="12"/>
      <color theme="1"/>
      <name val="Calibri"/>
      <family val="2"/>
      <scheme val="minor"/>
    </font>
    <font>
      <b/>
      <sz val="13.2"/>
      <color rgb="FF333333"/>
      <name val="Verdana"/>
      <family val="2"/>
    </font>
    <font>
      <sz val="12"/>
      <color rgb="FF333333"/>
      <name val="Verdana"/>
      <family val="2"/>
    </font>
    <font>
      <b/>
      <sz val="12"/>
      <color rgb="FF333333"/>
      <name val="Verdana"/>
      <family val="2"/>
    </font>
    <font>
      <b/>
      <i/>
      <sz val="12"/>
      <color rgb="FF333333"/>
      <name val="Verdana"/>
      <family val="2"/>
    </font>
    <font>
      <sz val="12"/>
      <color rgb="FF0068AC"/>
      <name val="Verdana"/>
      <family val="2"/>
    </font>
    <font>
      <i/>
      <sz val="12"/>
      <color rgb="FF333333"/>
      <name val="Verdana"/>
      <family val="2"/>
    </font>
    <font>
      <u/>
      <sz val="12"/>
      <color theme="10"/>
      <name val="Verdana"/>
      <family val="2"/>
    </font>
    <font>
      <b/>
      <u/>
      <sz val="12"/>
      <color theme="10"/>
      <name val="Verdana"/>
      <family val="2"/>
    </font>
    <font>
      <sz val="12"/>
      <name val="Verdana"/>
      <family val="2"/>
    </font>
    <font>
      <sz val="12"/>
      <color theme="1"/>
      <name val="Verdana"/>
      <family val="2"/>
    </font>
    <font>
      <sz val="10"/>
      <color rgb="FFFF0000"/>
      <name val="Segoe UI"/>
      <family val="2"/>
    </font>
    <font>
      <sz val="11"/>
      <color theme="8" tint="-0.499984740745262"/>
      <name val="Calibri"/>
      <family val="2"/>
      <scheme val="minor"/>
    </font>
    <font>
      <sz val="10"/>
      <name val="Arial"/>
      <family val="2"/>
    </font>
    <font>
      <b/>
      <sz val="18"/>
      <color rgb="FF7030A0"/>
      <name val="Calibri"/>
      <family val="2"/>
      <scheme val="minor"/>
    </font>
    <font>
      <b/>
      <u/>
      <sz val="18"/>
      <color rgb="FF7030A0"/>
      <name val="Calibri"/>
      <family val="2"/>
      <scheme val="minor"/>
    </font>
    <font>
      <b/>
      <u/>
      <sz val="12"/>
      <color theme="8" tint="-0.499984740745262"/>
      <name val="Calibri"/>
      <family val="2"/>
      <scheme val="minor"/>
    </font>
    <font>
      <sz val="12"/>
      <color theme="8" tint="-0.499984740745262"/>
      <name val="Calibri"/>
      <family val="2"/>
      <scheme val="minor"/>
    </font>
    <font>
      <b/>
      <sz val="14"/>
      <color theme="1"/>
      <name val="Calibri"/>
      <family val="2"/>
      <scheme val="minor"/>
    </font>
    <font>
      <b/>
      <u/>
      <sz val="14"/>
      <color theme="8" tint="-0.499984740745262"/>
      <name val="Calibri"/>
      <family val="2"/>
      <scheme val="minor"/>
    </font>
    <font>
      <sz val="14"/>
      <color theme="8" tint="-0.499984740745262"/>
      <name val="Calibri"/>
      <family val="2"/>
      <scheme val="minor"/>
    </font>
    <font>
      <sz val="14"/>
      <color theme="1"/>
      <name val="Calibri"/>
      <family val="2"/>
      <scheme val="minor"/>
    </font>
    <font>
      <b/>
      <sz val="14"/>
      <color rgb="FFFF0000"/>
      <name val="Calibri"/>
      <family val="2"/>
      <scheme val="minor"/>
    </font>
    <font>
      <b/>
      <sz val="12"/>
      <color rgb="FFFF0000"/>
      <name val="Calibri"/>
      <family val="2"/>
      <scheme val="minor"/>
    </font>
    <font>
      <b/>
      <sz val="10"/>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14999847407452621"/>
        <bgColor indexed="64"/>
      </patternFill>
    </fill>
  </fills>
  <borders count="20">
    <border>
      <left/>
      <right/>
      <top/>
      <bottom/>
      <diagonal/>
    </border>
    <border>
      <left style="medium">
        <color auto="1"/>
      </left>
      <right/>
      <top/>
      <bottom/>
      <diagonal/>
    </border>
    <border>
      <left/>
      <right style="medium">
        <color auto="1"/>
      </right>
      <top/>
      <bottom/>
      <diagonal/>
    </border>
    <border>
      <left/>
      <right style="medium">
        <color auto="1"/>
      </right>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indexed="64"/>
      </bottom>
      <diagonal/>
    </border>
    <border>
      <left/>
      <right/>
      <top style="thin">
        <color indexed="64"/>
      </top>
      <bottom/>
      <diagonal/>
    </border>
    <border>
      <left/>
      <right style="medium">
        <color auto="1"/>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indexed="64"/>
      </top>
      <bottom style="double">
        <color indexed="64"/>
      </bottom>
      <diagonal/>
    </border>
    <border>
      <left style="medium">
        <color auto="1"/>
      </left>
      <right style="medium">
        <color auto="1"/>
      </right>
      <top/>
      <bottom style="medium">
        <color auto="1"/>
      </bottom>
      <diagonal/>
    </border>
    <border>
      <left/>
      <right style="medium">
        <color auto="1"/>
      </right>
      <top style="thin">
        <color indexed="64"/>
      </top>
      <bottom style="medium">
        <color auto="1"/>
      </bottom>
      <diagonal/>
    </border>
    <border>
      <left/>
      <right style="medium">
        <color indexed="64"/>
      </right>
      <top style="double">
        <color indexed="64"/>
      </top>
      <bottom style="thin">
        <color indexed="64"/>
      </bottom>
      <diagonal/>
    </border>
    <border>
      <left style="medium">
        <color auto="1"/>
      </left>
      <right style="medium">
        <color auto="1"/>
      </right>
      <top/>
      <bottom/>
      <diagonal/>
    </border>
    <border>
      <left/>
      <right style="medium">
        <color auto="1"/>
      </right>
      <top style="medium">
        <color auto="1"/>
      </top>
      <bottom style="thin">
        <color indexed="64"/>
      </bottom>
      <diagonal/>
    </border>
    <border>
      <left/>
      <right style="medium">
        <color auto="1"/>
      </right>
      <top/>
      <bottom style="double">
        <color indexed="64"/>
      </bottom>
      <diagonal/>
    </border>
  </borders>
  <cellStyleXfs count="5">
    <xf numFmtId="0" fontId="0" fillId="0" borderId="0"/>
    <xf numFmtId="44" fontId="5" fillId="0" borderId="0" applyFont="0" applyFill="0" applyBorder="0" applyAlignment="0" applyProtection="0"/>
    <xf numFmtId="0" fontId="12" fillId="0" borderId="0" applyNumberForma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202">
    <xf numFmtId="0" fontId="0" fillId="0" borderId="0" xfId="0"/>
    <xf numFmtId="0" fontId="0" fillId="0" borderId="0" xfId="0" applyAlignment="1">
      <alignment wrapText="1"/>
    </xf>
    <xf numFmtId="0" fontId="1" fillId="0" borderId="0" xfId="0" applyFont="1"/>
    <xf numFmtId="0" fontId="0" fillId="0" borderId="0" xfId="0" applyAlignment="1">
      <alignment horizontal="left"/>
    </xf>
    <xf numFmtId="164" fontId="0" fillId="0" borderId="0" xfId="1" applyNumberFormat="1" applyFont="1"/>
    <xf numFmtId="164" fontId="0" fillId="0" borderId="7" xfId="1" applyNumberFormat="1" applyFont="1" applyBorder="1"/>
    <xf numFmtId="0" fontId="0" fillId="0" borderId="0" xfId="0" applyAlignment="1">
      <alignment horizontal="left" wrapText="1"/>
    </xf>
    <xf numFmtId="0" fontId="7" fillId="0" borderId="0" xfId="0" applyFont="1" applyAlignment="1">
      <alignment vertical="center"/>
    </xf>
    <xf numFmtId="0" fontId="3" fillId="0" borderId="0" xfId="0" applyFont="1"/>
    <xf numFmtId="0" fontId="1" fillId="0" borderId="0" xfId="0" applyFont="1" applyAlignment="1">
      <alignment wrapText="1"/>
    </xf>
    <xf numFmtId="0" fontId="3" fillId="0" borderId="0" xfId="0" applyFont="1" applyAlignment="1" applyProtection="1">
      <alignment horizontal="right" wrapText="1"/>
      <protection locked="0"/>
    </xf>
    <xf numFmtId="0" fontId="0" fillId="0" borderId="0" xfId="0" applyProtection="1">
      <protection locked="0"/>
    </xf>
    <xf numFmtId="0" fontId="0" fillId="0" borderId="1" xfId="0" applyBorder="1" applyAlignment="1" applyProtection="1">
      <alignment wrapText="1"/>
      <protection locked="0"/>
    </xf>
    <xf numFmtId="42" fontId="0" fillId="0" borderId="0" xfId="0" applyNumberFormat="1" applyProtection="1">
      <protection locked="0"/>
    </xf>
    <xf numFmtId="0" fontId="0" fillId="0" borderId="0" xfId="0" applyAlignment="1" applyProtection="1">
      <alignment wrapText="1"/>
      <protection locked="0"/>
    </xf>
    <xf numFmtId="0" fontId="4" fillId="0" borderId="0" xfId="0" applyFont="1" applyProtection="1">
      <protection locked="0"/>
    </xf>
    <xf numFmtId="0" fontId="8" fillId="0" borderId="0" xfId="0" applyFont="1" applyAlignment="1">
      <alignment horizontal="left" vertical="center" wrapText="1"/>
    </xf>
    <xf numFmtId="0" fontId="11" fillId="0" borderId="1" xfId="0" applyFont="1" applyBorder="1" applyAlignment="1" applyProtection="1">
      <alignment wrapText="1"/>
      <protection locked="0"/>
    </xf>
    <xf numFmtId="0" fontId="13" fillId="0" borderId="1" xfId="0" applyFont="1" applyBorder="1" applyAlignment="1" applyProtection="1">
      <alignment horizontal="right" wrapText="1"/>
      <protection locked="0"/>
    </xf>
    <xf numFmtId="0" fontId="14" fillId="0" borderId="0" xfId="0" applyFont="1" applyAlignment="1">
      <alignment horizontal="left" vertical="center" wrapText="1"/>
    </xf>
    <xf numFmtId="0" fontId="1" fillId="2" borderId="0" xfId="0" applyFont="1" applyFill="1"/>
    <xf numFmtId="0" fontId="15" fillId="0" borderId="0" xfId="2" applyFont="1"/>
    <xf numFmtId="49" fontId="3" fillId="0" borderId="0" xfId="0" applyNumberFormat="1" applyFont="1" applyAlignment="1" applyProtection="1">
      <alignment horizontal="right" wrapText="1"/>
      <protection locked="0"/>
    </xf>
    <xf numFmtId="49" fontId="0" fillId="0" borderId="0" xfId="0" applyNumberFormat="1" applyProtection="1">
      <protection locked="0"/>
    </xf>
    <xf numFmtId="49" fontId="6" fillId="0" borderId="0" xfId="0" applyNumberFormat="1" applyFont="1" applyProtection="1">
      <protection locked="0"/>
    </xf>
    <xf numFmtId="49" fontId="1" fillId="0" borderId="0" xfId="0" applyNumberFormat="1" applyFont="1" applyAlignment="1" applyProtection="1">
      <alignment horizontal="right"/>
      <protection locked="0"/>
    </xf>
    <xf numFmtId="49" fontId="11" fillId="0" borderId="1" xfId="0" applyNumberFormat="1" applyFont="1" applyBorder="1" applyAlignment="1" applyProtection="1">
      <alignment wrapText="1"/>
      <protection locked="0"/>
    </xf>
    <xf numFmtId="49" fontId="13" fillId="0" borderId="1" xfId="0" applyNumberFormat="1" applyFont="1" applyBorder="1" applyAlignment="1" applyProtection="1">
      <alignment horizontal="right"/>
      <protection locked="0"/>
    </xf>
    <xf numFmtId="49" fontId="0" fillId="0" borderId="1" xfId="0" applyNumberFormat="1" applyBorder="1" applyAlignment="1" applyProtection="1">
      <alignment wrapText="1"/>
      <protection locked="0"/>
    </xf>
    <xf numFmtId="49" fontId="0" fillId="0" borderId="0" xfId="1" applyNumberFormat="1" applyFont="1" applyProtection="1"/>
    <xf numFmtId="49" fontId="0" fillId="0" borderId="0" xfId="0" applyNumberFormat="1"/>
    <xf numFmtId="49" fontId="0" fillId="0" borderId="1" xfId="0" applyNumberFormat="1" applyBorder="1" applyAlignment="1" applyProtection="1">
      <alignment horizontal="left" wrapText="1"/>
      <protection locked="0"/>
    </xf>
    <xf numFmtId="49" fontId="0" fillId="0" borderId="0" xfId="0" applyNumberFormat="1" applyAlignment="1" applyProtection="1">
      <alignment wrapText="1"/>
      <protection locked="0"/>
    </xf>
    <xf numFmtId="0" fontId="0" fillId="2" borderId="0" xfId="0" applyFill="1"/>
    <xf numFmtId="0" fontId="0" fillId="0" borderId="0" xfId="0" applyAlignment="1">
      <alignment vertical="center" wrapText="1"/>
    </xf>
    <xf numFmtId="0" fontId="17" fillId="0" borderId="0" xfId="0" applyFont="1" applyAlignment="1">
      <alignment vertical="center" wrapText="1"/>
    </xf>
    <xf numFmtId="0" fontId="19" fillId="0" borderId="0" xfId="0" applyFont="1" applyAlignment="1">
      <alignment vertical="center" wrapText="1"/>
    </xf>
    <xf numFmtId="0" fontId="19" fillId="0" borderId="0" xfId="0" applyFont="1" applyAlignment="1">
      <alignment horizontal="left" vertical="center" wrapText="1" indent="1"/>
    </xf>
    <xf numFmtId="0" fontId="19" fillId="0" borderId="0" xfId="0" applyFont="1" applyAlignment="1">
      <alignment horizontal="left" vertical="center" wrapText="1" indent="2"/>
    </xf>
    <xf numFmtId="0" fontId="18" fillId="0" borderId="0" xfId="0" applyFont="1" applyAlignment="1">
      <alignment vertical="center" wrapText="1"/>
    </xf>
    <xf numFmtId="0" fontId="23" fillId="0" borderId="0" xfId="2" applyFont="1" applyAlignment="1">
      <alignment vertical="center" wrapText="1"/>
    </xf>
    <xf numFmtId="0" fontId="26" fillId="0" borderId="0" xfId="0" applyFont="1"/>
    <xf numFmtId="0" fontId="26" fillId="0" borderId="0" xfId="0" applyFont="1" applyAlignment="1">
      <alignment vertical="center" wrapText="1"/>
    </xf>
    <xf numFmtId="49" fontId="11" fillId="0" borderId="1" xfId="0" applyNumberFormat="1" applyFont="1" applyBorder="1" applyAlignment="1" applyProtection="1">
      <alignment horizontal="left"/>
      <protection locked="0"/>
    </xf>
    <xf numFmtId="49" fontId="0" fillId="0" borderId="0" xfId="0" applyNumberFormat="1" applyAlignment="1" applyProtection="1">
      <alignment horizontal="left"/>
      <protection locked="0"/>
    </xf>
    <xf numFmtId="0" fontId="27" fillId="0" borderId="0" xfId="0" applyFont="1" applyAlignment="1">
      <alignment vertical="center" wrapText="1"/>
    </xf>
    <xf numFmtId="49" fontId="1" fillId="0" borderId="0" xfId="0" applyNumberFormat="1" applyFont="1" applyAlignment="1" applyProtection="1">
      <alignment horizontal="center"/>
      <protection locked="0"/>
    </xf>
    <xf numFmtId="14" fontId="9" fillId="4" borderId="0" xfId="0" applyNumberFormat="1" applyFont="1" applyFill="1" applyAlignment="1">
      <alignment horizontal="left" wrapText="1"/>
    </xf>
    <xf numFmtId="0" fontId="11" fillId="0" borderId="1" xfId="0" applyFont="1" applyBorder="1" applyAlignment="1" applyProtection="1">
      <alignment horizontal="left" wrapText="1"/>
      <protection locked="0"/>
    </xf>
    <xf numFmtId="0" fontId="1" fillId="0" borderId="1" xfId="0" applyFont="1" applyBorder="1" applyAlignment="1" applyProtection="1">
      <alignment horizontal="right" wrapText="1"/>
      <protection locked="0"/>
    </xf>
    <xf numFmtId="0" fontId="3" fillId="0" borderId="0" xfId="0" applyFont="1" applyAlignment="1" applyProtection="1">
      <alignment horizontal="right"/>
      <protection locked="0"/>
    </xf>
    <xf numFmtId="166" fontId="0" fillId="5" borderId="2" xfId="0" applyNumberFormat="1" applyFill="1" applyBorder="1"/>
    <xf numFmtId="166" fontId="11" fillId="5" borderId="2" xfId="0" applyNumberFormat="1" applyFont="1" applyFill="1" applyBorder="1"/>
    <xf numFmtId="0" fontId="3" fillId="5" borderId="0" xfId="0" applyFont="1" applyFill="1" applyAlignment="1" applyProtection="1">
      <alignment horizontal="right" wrapText="1"/>
      <protection locked="0"/>
    </xf>
    <xf numFmtId="49" fontId="3" fillId="5" borderId="10" xfId="0" applyNumberFormat="1" applyFont="1" applyFill="1" applyBorder="1" applyAlignment="1" applyProtection="1">
      <alignment horizontal="left"/>
      <protection locked="0"/>
    </xf>
    <xf numFmtId="49" fontId="6" fillId="5" borderId="11" xfId="0" applyNumberFormat="1" applyFont="1" applyFill="1" applyBorder="1" applyProtection="1">
      <protection locked="0"/>
    </xf>
    <xf numFmtId="49" fontId="3" fillId="5" borderId="11" xfId="0" applyNumberFormat="1" applyFont="1" applyFill="1" applyBorder="1" applyAlignment="1" applyProtection="1">
      <alignment horizontal="left"/>
      <protection locked="0"/>
    </xf>
    <xf numFmtId="49" fontId="13" fillId="0" borderId="1" xfId="0" applyNumberFormat="1" applyFont="1" applyBorder="1" applyAlignment="1" applyProtection="1">
      <alignment horizontal="right" wrapText="1"/>
      <protection locked="0"/>
    </xf>
    <xf numFmtId="166" fontId="13" fillId="5" borderId="2" xfId="0" applyNumberFormat="1" applyFont="1" applyFill="1" applyBorder="1"/>
    <xf numFmtId="166" fontId="1" fillId="5" borderId="2" xfId="0" applyNumberFormat="1" applyFont="1" applyFill="1" applyBorder="1"/>
    <xf numFmtId="49" fontId="0" fillId="0" borderId="0" xfId="0" applyNumberFormat="1" applyAlignment="1" applyProtection="1">
      <alignment vertical="top"/>
      <protection locked="0"/>
    </xf>
    <xf numFmtId="0" fontId="3" fillId="5" borderId="10" xfId="0" applyFont="1" applyFill="1" applyBorder="1" applyAlignment="1" applyProtection="1">
      <alignment horizontal="left"/>
      <protection locked="0"/>
    </xf>
    <xf numFmtId="0" fontId="6" fillId="5" borderId="11" xfId="0" applyFont="1" applyFill="1" applyBorder="1" applyProtection="1">
      <protection locked="0"/>
    </xf>
    <xf numFmtId="0" fontId="3" fillId="5" borderId="11" xfId="0" applyFont="1" applyFill="1" applyBorder="1" applyAlignment="1" applyProtection="1">
      <alignment horizontal="left"/>
      <protection locked="0"/>
    </xf>
    <xf numFmtId="49" fontId="0" fillId="0" borderId="1" xfId="0" applyNumberFormat="1" applyBorder="1" applyAlignment="1" applyProtection="1">
      <alignment horizontal="left" vertical="top" wrapText="1"/>
      <protection locked="0"/>
    </xf>
    <xf numFmtId="49" fontId="0" fillId="0" borderId="1" xfId="0" applyNumberFormat="1" applyBorder="1" applyAlignment="1" applyProtection="1">
      <alignment vertical="top" wrapText="1"/>
      <protection locked="0"/>
    </xf>
    <xf numFmtId="49" fontId="0" fillId="0" borderId="4" xfId="0" applyNumberFormat="1" applyBorder="1" applyAlignment="1" applyProtection="1">
      <alignment vertical="top" wrapText="1"/>
      <protection locked="0"/>
    </xf>
    <xf numFmtId="166" fontId="13" fillId="5" borderId="3" xfId="0" applyNumberFormat="1" applyFont="1" applyFill="1" applyBorder="1"/>
    <xf numFmtId="0" fontId="15" fillId="0" borderId="0" xfId="2" applyFont="1" applyAlignment="1">
      <alignment horizontal="left" vertical="center" wrapText="1" indent="2"/>
    </xf>
    <xf numFmtId="0" fontId="15" fillId="0" borderId="0" xfId="2" applyFont="1" applyAlignment="1">
      <alignment horizontal="left" vertical="center" wrapText="1" indent="1"/>
    </xf>
    <xf numFmtId="0" fontId="15" fillId="0" borderId="0" xfId="2" applyFont="1" applyAlignment="1">
      <alignment vertical="center" wrapText="1"/>
    </xf>
    <xf numFmtId="49" fontId="28" fillId="0" borderId="0" xfId="0" applyNumberFormat="1" applyFont="1" applyProtection="1">
      <protection locked="0"/>
    </xf>
    <xf numFmtId="0" fontId="3" fillId="4" borderId="0" xfId="0" applyFont="1" applyFill="1" applyAlignment="1">
      <alignment horizontal="left" wrapText="1"/>
    </xf>
    <xf numFmtId="49" fontId="3" fillId="4" borderId="0" xfId="0" applyNumberFormat="1" applyFont="1" applyFill="1" applyAlignment="1">
      <alignment horizontal="left"/>
    </xf>
    <xf numFmtId="166" fontId="13" fillId="5" borderId="3" xfId="0" applyNumberFormat="1" applyFont="1" applyFill="1" applyBorder="1" applyAlignment="1">
      <alignment horizontal="right"/>
    </xf>
    <xf numFmtId="166" fontId="0" fillId="5" borderId="3" xfId="0" applyNumberFormat="1" applyFill="1" applyBorder="1"/>
    <xf numFmtId="166" fontId="1" fillId="5" borderId="3" xfId="0" applyNumberFormat="1" applyFont="1" applyFill="1" applyBorder="1" applyAlignment="1">
      <alignment horizontal="right"/>
    </xf>
    <xf numFmtId="49" fontId="6" fillId="5" borderId="11" xfId="0" applyNumberFormat="1" applyFont="1" applyFill="1" applyBorder="1"/>
    <xf numFmtId="49" fontId="6" fillId="5" borderId="12" xfId="0" applyNumberFormat="1" applyFont="1" applyFill="1" applyBorder="1"/>
    <xf numFmtId="42" fontId="6" fillId="5" borderId="11" xfId="0" applyNumberFormat="1" applyFont="1" applyFill="1" applyBorder="1"/>
    <xf numFmtId="42" fontId="6" fillId="5" borderId="12" xfId="0" applyNumberFormat="1" applyFont="1" applyFill="1" applyBorder="1"/>
    <xf numFmtId="49" fontId="3" fillId="3" borderId="0" xfId="0" applyNumberFormat="1" applyFont="1" applyFill="1" applyAlignment="1" applyProtection="1">
      <alignment horizontal="left" wrapText="1"/>
      <protection locked="0"/>
    </xf>
    <xf numFmtId="49" fontId="1" fillId="3" borderId="0" xfId="0" applyNumberFormat="1" applyFont="1" applyFill="1" applyAlignment="1" applyProtection="1">
      <alignment horizontal="left"/>
      <protection locked="0"/>
    </xf>
    <xf numFmtId="166" fontId="11" fillId="3" borderId="3" xfId="0" applyNumberFormat="1" applyFont="1" applyFill="1" applyBorder="1" applyProtection="1">
      <protection locked="0"/>
    </xf>
    <xf numFmtId="166" fontId="11" fillId="3" borderId="13" xfId="0" applyNumberFormat="1" applyFont="1" applyFill="1" applyBorder="1" applyProtection="1">
      <protection locked="0"/>
    </xf>
    <xf numFmtId="166" fontId="11" fillId="3" borderId="3" xfId="0" applyNumberFormat="1" applyFont="1" applyFill="1" applyBorder="1" applyAlignment="1" applyProtection="1">
      <alignment horizontal="right"/>
      <protection locked="0"/>
    </xf>
    <xf numFmtId="166" fontId="11" fillId="3" borderId="9" xfId="0" applyNumberFormat="1" applyFont="1" applyFill="1" applyBorder="1" applyAlignment="1" applyProtection="1">
      <alignment horizontal="right"/>
      <protection locked="0"/>
    </xf>
    <xf numFmtId="166" fontId="0" fillId="3" borderId="3" xfId="0" applyNumberFormat="1" applyFill="1" applyBorder="1" applyProtection="1">
      <protection locked="0"/>
    </xf>
    <xf numFmtId="166" fontId="0" fillId="3" borderId="9" xfId="0" applyNumberFormat="1" applyFill="1" applyBorder="1" applyProtection="1">
      <protection locked="0"/>
    </xf>
    <xf numFmtId="166" fontId="0" fillId="3" borderId="13" xfId="0" applyNumberFormat="1" applyFill="1" applyBorder="1" applyProtection="1">
      <protection locked="0"/>
    </xf>
    <xf numFmtId="1" fontId="0" fillId="3" borderId="2" xfId="0" applyNumberFormat="1" applyFill="1" applyBorder="1" applyProtection="1">
      <protection locked="0"/>
    </xf>
    <xf numFmtId="14" fontId="9" fillId="3" borderId="0" xfId="0" applyNumberFormat="1" applyFont="1" applyFill="1" applyAlignment="1" applyProtection="1">
      <alignment horizontal="left" wrapText="1"/>
      <protection locked="0"/>
    </xf>
    <xf numFmtId="166" fontId="0" fillId="3" borderId="3" xfId="0" applyNumberFormat="1" applyFill="1" applyBorder="1" applyAlignment="1" applyProtection="1">
      <alignment horizontal="right"/>
      <protection locked="0"/>
    </xf>
    <xf numFmtId="166" fontId="0" fillId="3" borderId="9" xfId="0" applyNumberFormat="1" applyFill="1" applyBorder="1" applyAlignment="1" applyProtection="1">
      <alignment horizontal="right"/>
      <protection locked="0"/>
    </xf>
    <xf numFmtId="42" fontId="3" fillId="2" borderId="0" xfId="0" applyNumberFormat="1" applyFont="1" applyFill="1" applyAlignment="1">
      <alignment horizontal="center"/>
    </xf>
    <xf numFmtId="166" fontId="0" fillId="3" borderId="15" xfId="0" applyNumberFormat="1" applyFill="1" applyBorder="1" applyProtection="1">
      <protection locked="0"/>
    </xf>
    <xf numFmtId="49" fontId="11" fillId="0" borderId="4" xfId="0" applyNumberFormat="1" applyFont="1" applyBorder="1" applyAlignment="1" applyProtection="1">
      <alignment horizontal="left"/>
      <protection locked="0"/>
    </xf>
    <xf numFmtId="49" fontId="0" fillId="0" borderId="4" xfId="0" applyNumberFormat="1" applyBorder="1" applyAlignment="1" applyProtection="1">
      <alignment wrapText="1"/>
      <protection locked="0"/>
    </xf>
    <xf numFmtId="49" fontId="1" fillId="0" borderId="0" xfId="0" applyNumberFormat="1" applyFont="1" applyAlignment="1">
      <alignment horizontal="center"/>
    </xf>
    <xf numFmtId="49" fontId="9" fillId="5" borderId="0" xfId="0" applyNumberFormat="1" applyFont="1" applyFill="1" applyAlignment="1">
      <alignment horizontal="left" wrapText="1"/>
    </xf>
    <xf numFmtId="0" fontId="1" fillId="0" borderId="0" xfId="0" applyFont="1" applyAlignment="1">
      <alignment horizontal="center"/>
    </xf>
    <xf numFmtId="0" fontId="1" fillId="0" borderId="0" xfId="0" applyFont="1" applyAlignment="1">
      <alignment horizontal="center" wrapText="1"/>
    </xf>
    <xf numFmtId="0" fontId="11" fillId="0" borderId="0" xfId="0" applyFont="1"/>
    <xf numFmtId="1" fontId="11" fillId="0" borderId="0" xfId="0" applyNumberFormat="1" applyFont="1" applyAlignment="1">
      <alignment horizontal="center"/>
    </xf>
    <xf numFmtId="0" fontId="29" fillId="0" borderId="0" xfId="0" applyFont="1"/>
    <xf numFmtId="0" fontId="13" fillId="0" borderId="0" xfId="0" applyFont="1"/>
    <xf numFmtId="0" fontId="11" fillId="0" borderId="0" xfId="0" quotePrefix="1" applyFont="1"/>
    <xf numFmtId="0" fontId="3" fillId="5" borderId="0" xfId="0" applyFont="1" applyFill="1" applyAlignment="1">
      <alignment horizontal="left" wrapText="1"/>
    </xf>
    <xf numFmtId="166" fontId="0" fillId="5" borderId="3" xfId="0" applyNumberFormat="1" applyFill="1" applyBorder="1" applyAlignment="1" applyProtection="1">
      <alignment horizontal="right"/>
      <protection locked="0"/>
    </xf>
    <xf numFmtId="49" fontId="32" fillId="0" borderId="0" xfId="2" applyNumberFormat="1" applyFont="1" applyFill="1" applyAlignment="1" applyProtection="1">
      <alignment wrapText="1"/>
      <protection locked="0"/>
    </xf>
    <xf numFmtId="49" fontId="33" fillId="0" borderId="0" xfId="0" applyNumberFormat="1" applyFont="1" applyProtection="1">
      <protection locked="0"/>
    </xf>
    <xf numFmtId="49" fontId="35" fillId="0" borderId="0" xfId="2" applyNumberFormat="1" applyFont="1" applyFill="1" applyAlignment="1" applyProtection="1">
      <alignment wrapText="1"/>
      <protection locked="0"/>
    </xf>
    <xf numFmtId="49" fontId="36" fillId="0" borderId="0" xfId="0" applyNumberFormat="1" applyFont="1" applyProtection="1">
      <protection locked="0"/>
    </xf>
    <xf numFmtId="0" fontId="37" fillId="0" borderId="0" xfId="0" applyFont="1" applyAlignment="1" applyProtection="1">
      <alignment wrapText="1"/>
      <protection locked="0"/>
    </xf>
    <xf numFmtId="49" fontId="37" fillId="0" borderId="0" xfId="0" applyNumberFormat="1" applyFont="1" applyProtection="1">
      <protection locked="0"/>
    </xf>
    <xf numFmtId="166" fontId="0" fillId="5" borderId="3" xfId="0" applyNumberFormat="1" applyFill="1" applyBorder="1" applyProtection="1">
      <protection locked="0"/>
    </xf>
    <xf numFmtId="164" fontId="0" fillId="0" borderId="0" xfId="1" applyNumberFormat="1" applyFont="1" applyProtection="1">
      <protection locked="0"/>
    </xf>
    <xf numFmtId="164" fontId="6" fillId="0" borderId="0" xfId="1" applyNumberFormat="1" applyFont="1" applyProtection="1">
      <protection locked="0"/>
    </xf>
    <xf numFmtId="164" fontId="28" fillId="0" borderId="0" xfId="1" applyNumberFormat="1" applyFont="1" applyProtection="1">
      <protection locked="0"/>
    </xf>
    <xf numFmtId="10" fontId="0" fillId="0" borderId="0" xfId="3" applyNumberFormat="1" applyFont="1" applyProtection="1">
      <protection locked="0"/>
    </xf>
    <xf numFmtId="43" fontId="0" fillId="0" borderId="0" xfId="4" applyFont="1"/>
    <xf numFmtId="43" fontId="1" fillId="0" borderId="0" xfId="4" applyFont="1" applyAlignment="1">
      <alignment horizontal="center" wrapText="1"/>
    </xf>
    <xf numFmtId="166" fontId="11" fillId="5" borderId="3" xfId="0" applyNumberFormat="1" applyFont="1" applyFill="1" applyBorder="1" applyAlignment="1" applyProtection="1">
      <alignment horizontal="right"/>
      <protection locked="0"/>
    </xf>
    <xf numFmtId="1" fontId="0" fillId="0" borderId="0" xfId="4" applyNumberFormat="1" applyFont="1"/>
    <xf numFmtId="1" fontId="0" fillId="0" borderId="0" xfId="4" applyNumberFormat="1" applyFont="1" applyAlignment="1">
      <alignment horizontal="center"/>
    </xf>
    <xf numFmtId="0" fontId="0" fillId="0" borderId="0" xfId="4" applyNumberFormat="1" applyFont="1" applyAlignment="1">
      <alignment horizontal="center"/>
    </xf>
    <xf numFmtId="0" fontId="1" fillId="0" borderId="0" xfId="4" applyNumberFormat="1" applyFont="1" applyAlignment="1">
      <alignment vertical="center"/>
    </xf>
    <xf numFmtId="0" fontId="1" fillId="0" borderId="0" xfId="4" applyNumberFormat="1" applyFont="1" applyAlignment="1">
      <alignment horizontal="center" wrapText="1"/>
    </xf>
    <xf numFmtId="0" fontId="0" fillId="0" borderId="0" xfId="4" applyNumberFormat="1" applyFont="1"/>
    <xf numFmtId="43" fontId="1" fillId="0" borderId="0" xfId="4" applyFont="1" applyAlignment="1">
      <alignment horizontal="center"/>
    </xf>
    <xf numFmtId="168" fontId="0" fillId="0" borderId="0" xfId="4" applyNumberFormat="1" applyFont="1" applyProtection="1">
      <protection locked="0"/>
    </xf>
    <xf numFmtId="43" fontId="13" fillId="0" borderId="0" xfId="4" applyFont="1" applyProtection="1">
      <protection locked="0"/>
    </xf>
    <xf numFmtId="43" fontId="13" fillId="5" borderId="0" xfId="4" applyFont="1" applyFill="1" applyAlignment="1" applyProtection="1">
      <alignment horizontal="center"/>
      <protection locked="0"/>
    </xf>
    <xf numFmtId="43" fontId="13" fillId="5" borderId="0" xfId="4" applyFont="1" applyFill="1" applyProtection="1">
      <protection locked="0"/>
    </xf>
    <xf numFmtId="43" fontId="13" fillId="5" borderId="0" xfId="4" applyFont="1" applyFill="1" applyAlignment="1" applyProtection="1">
      <alignment horizontal="left"/>
      <protection locked="0"/>
    </xf>
    <xf numFmtId="43" fontId="13" fillId="5" borderId="0" xfId="4" applyFont="1" applyFill="1" applyAlignment="1">
      <alignment vertical="center" wrapText="1"/>
    </xf>
    <xf numFmtId="1" fontId="1" fillId="0" borderId="0" xfId="4" applyNumberFormat="1" applyFont="1" applyAlignment="1">
      <alignment horizontal="center"/>
    </xf>
    <xf numFmtId="168" fontId="13" fillId="5" borderId="0" xfId="4" applyNumberFormat="1" applyFont="1" applyFill="1" applyProtection="1">
      <protection locked="0"/>
    </xf>
    <xf numFmtId="164" fontId="1" fillId="0" borderId="0" xfId="1" applyNumberFormat="1" applyFont="1" applyAlignment="1" applyProtection="1">
      <alignment horizontal="center"/>
      <protection locked="0"/>
    </xf>
    <xf numFmtId="164" fontId="0" fillId="5" borderId="0" xfId="1" applyNumberFormat="1" applyFont="1" applyFill="1" applyProtection="1">
      <protection locked="0"/>
    </xf>
    <xf numFmtId="166" fontId="0" fillId="5" borderId="13" xfId="0" applyNumberFormat="1" applyFill="1" applyBorder="1" applyProtection="1">
      <protection locked="0"/>
    </xf>
    <xf numFmtId="1" fontId="11" fillId="5" borderId="2" xfId="0" applyNumberFormat="1" applyFont="1" applyFill="1" applyBorder="1" applyProtection="1">
      <protection locked="0"/>
    </xf>
    <xf numFmtId="165" fontId="0" fillId="0" borderId="6" xfId="1" applyNumberFormat="1" applyFont="1" applyBorder="1" applyAlignment="1">
      <alignment horizontal="center"/>
    </xf>
    <xf numFmtId="165" fontId="0" fillId="0" borderId="6" xfId="0" applyNumberFormat="1" applyBorder="1" applyAlignment="1">
      <alignment horizontal="center"/>
    </xf>
    <xf numFmtId="0" fontId="0" fillId="5" borderId="0" xfId="0" applyFill="1" applyProtection="1">
      <protection locked="0"/>
    </xf>
    <xf numFmtId="166" fontId="11" fillId="5" borderId="3" xfId="1" applyNumberFormat="1" applyFont="1" applyFill="1" applyBorder="1" applyProtection="1">
      <protection locked="0"/>
    </xf>
    <xf numFmtId="166" fontId="0" fillId="5" borderId="3" xfId="1" applyNumberFormat="1" applyFont="1" applyFill="1" applyBorder="1" applyAlignment="1" applyProtection="1">
      <alignment horizontal="right"/>
      <protection locked="0"/>
    </xf>
    <xf numFmtId="166" fontId="0" fillId="5" borderId="9" xfId="1" applyNumberFormat="1" applyFont="1" applyFill="1" applyBorder="1" applyAlignment="1">
      <alignment horizontal="right"/>
    </xf>
    <xf numFmtId="166" fontId="0" fillId="5" borderId="3" xfId="1" applyNumberFormat="1" applyFont="1" applyFill="1" applyBorder="1" applyAlignment="1">
      <alignment horizontal="right"/>
    </xf>
    <xf numFmtId="166" fontId="0" fillId="5" borderId="6" xfId="1" applyNumberFormat="1" applyFont="1" applyFill="1" applyBorder="1" applyAlignment="1">
      <alignment horizontal="right"/>
    </xf>
    <xf numFmtId="166" fontId="0" fillId="5" borderId="13" xfId="1" applyNumberFormat="1" applyFont="1" applyFill="1" applyBorder="1" applyAlignment="1">
      <alignment horizontal="right"/>
    </xf>
    <xf numFmtId="166" fontId="0" fillId="5" borderId="9" xfId="0" applyNumberFormat="1" applyFill="1" applyBorder="1" applyAlignment="1">
      <alignment horizontal="right"/>
    </xf>
    <xf numFmtId="166" fontId="0" fillId="5" borderId="3" xfId="0" applyNumberFormat="1" applyFill="1" applyBorder="1" applyAlignment="1">
      <alignment horizontal="right"/>
    </xf>
    <xf numFmtId="166" fontId="0" fillId="5" borderId="6" xfId="0" applyNumberFormat="1" applyFill="1" applyBorder="1" applyAlignment="1">
      <alignment horizontal="right"/>
    </xf>
    <xf numFmtId="166" fontId="0" fillId="5" borderId="13" xfId="0" applyNumberFormat="1" applyFill="1" applyBorder="1" applyAlignment="1">
      <alignment horizontal="right"/>
    </xf>
    <xf numFmtId="0" fontId="11" fillId="5" borderId="0" xfId="0" applyFont="1" applyFill="1" applyProtection="1">
      <protection locked="0"/>
    </xf>
    <xf numFmtId="0" fontId="1" fillId="5" borderId="0" xfId="0" applyFont="1" applyFill="1" applyProtection="1">
      <protection locked="0"/>
    </xf>
    <xf numFmtId="49" fontId="11" fillId="5" borderId="0" xfId="0" applyNumberFormat="1" applyFont="1" applyFill="1" applyAlignment="1" applyProtection="1">
      <alignment horizontal="left"/>
      <protection locked="0"/>
    </xf>
    <xf numFmtId="0" fontId="0" fillId="5" borderId="0" xfId="0" applyFill="1" applyAlignment="1" applyProtection="1">
      <alignment horizontal="left"/>
      <protection locked="0"/>
    </xf>
    <xf numFmtId="0" fontId="0" fillId="5" borderId="5" xfId="0" applyFill="1" applyBorder="1" applyProtection="1">
      <protection locked="0"/>
    </xf>
    <xf numFmtId="0" fontId="0" fillId="5" borderId="7" xfId="0" applyFill="1" applyBorder="1" applyProtection="1">
      <protection locked="0"/>
    </xf>
    <xf numFmtId="0" fontId="3" fillId="4" borderId="0" xfId="0" applyFont="1" applyFill="1" applyAlignment="1" applyProtection="1">
      <alignment horizontal="center" wrapText="1"/>
      <protection locked="0"/>
    </xf>
    <xf numFmtId="0" fontId="6" fillId="4" borderId="0" xfId="0" applyFont="1" applyFill="1" applyProtection="1">
      <protection locked="0"/>
    </xf>
    <xf numFmtId="166" fontId="13" fillId="5" borderId="16" xfId="0" applyNumberFormat="1" applyFont="1" applyFill="1" applyBorder="1"/>
    <xf numFmtId="42" fontId="6" fillId="5" borderId="9" xfId="0" applyNumberFormat="1" applyFont="1" applyFill="1" applyBorder="1"/>
    <xf numFmtId="0" fontId="0" fillId="5" borderId="17" xfId="0" applyFill="1" applyBorder="1" applyProtection="1">
      <protection locked="0"/>
    </xf>
    <xf numFmtId="0" fontId="0" fillId="0" borderId="7" xfId="0" applyBorder="1"/>
    <xf numFmtId="0" fontId="1" fillId="0" borderId="0" xfId="0" applyFont="1" applyAlignment="1">
      <alignment horizontal="right"/>
    </xf>
    <xf numFmtId="49" fontId="3" fillId="5" borderId="0" xfId="0" applyNumberFormat="1" applyFont="1" applyFill="1" applyAlignment="1" applyProtection="1">
      <alignment horizontal="center" wrapText="1"/>
      <protection locked="0"/>
    </xf>
    <xf numFmtId="49" fontId="0" fillId="5" borderId="0" xfId="0" applyNumberFormat="1" applyFill="1" applyProtection="1">
      <protection locked="0"/>
    </xf>
    <xf numFmtId="49" fontId="11" fillId="5" borderId="0" xfId="0" applyNumberFormat="1" applyFont="1" applyFill="1" applyProtection="1">
      <protection locked="0"/>
    </xf>
    <xf numFmtId="49" fontId="0" fillId="5" borderId="14" xfId="0" applyNumberFormat="1" applyFill="1" applyBorder="1" applyProtection="1">
      <protection locked="0"/>
    </xf>
    <xf numFmtId="49" fontId="13" fillId="5" borderId="0" xfId="0" applyNumberFormat="1" applyFont="1" applyFill="1" applyProtection="1">
      <protection locked="0"/>
    </xf>
    <xf numFmtId="166" fontId="0" fillId="3" borderId="18" xfId="0" applyNumberFormat="1" applyFill="1" applyBorder="1" applyProtection="1">
      <protection locked="0"/>
    </xf>
    <xf numFmtId="49" fontId="6" fillId="5" borderId="9" xfId="0" applyNumberFormat="1" applyFont="1" applyFill="1" applyBorder="1"/>
    <xf numFmtId="165" fontId="0" fillId="5" borderId="0" xfId="0" applyNumberFormat="1" applyFill="1"/>
    <xf numFmtId="0" fontId="6" fillId="5" borderId="17" xfId="0" applyFont="1" applyFill="1" applyBorder="1" applyProtection="1">
      <protection locked="0"/>
    </xf>
    <xf numFmtId="0" fontId="40" fillId="0" borderId="0" xfId="0" applyFont="1" applyProtection="1">
      <protection locked="0"/>
    </xf>
    <xf numFmtId="166" fontId="11" fillId="5" borderId="3" xfId="1" applyNumberFormat="1" applyFont="1" applyFill="1" applyBorder="1" applyAlignment="1" applyProtection="1">
      <alignment horizontal="right"/>
      <protection locked="0"/>
    </xf>
    <xf numFmtId="49" fontId="32" fillId="2" borderId="0" xfId="2" applyNumberFormat="1" applyFont="1" applyFill="1" applyAlignment="1" applyProtection="1">
      <alignment wrapText="1"/>
      <protection locked="0"/>
    </xf>
    <xf numFmtId="49" fontId="33" fillId="2" borderId="0" xfId="0" applyNumberFormat="1" applyFont="1" applyFill="1" applyProtection="1">
      <protection locked="0"/>
    </xf>
    <xf numFmtId="49" fontId="1" fillId="0" borderId="0" xfId="0" applyNumberFormat="1" applyFont="1" applyAlignment="1" applyProtection="1">
      <alignment horizontal="center" vertical="top" wrapText="1"/>
      <protection locked="0"/>
    </xf>
    <xf numFmtId="1" fontId="0" fillId="5" borderId="19" xfId="0" applyNumberFormat="1" applyFill="1" applyBorder="1"/>
    <xf numFmtId="42" fontId="6" fillId="5" borderId="7" xfId="0" applyNumberFormat="1" applyFont="1" applyFill="1" applyBorder="1"/>
    <xf numFmtId="166" fontId="13" fillId="5" borderId="0" xfId="0" applyNumberFormat="1" applyFont="1" applyFill="1"/>
    <xf numFmtId="166" fontId="0" fillId="5" borderId="13" xfId="0" applyNumberFormat="1" applyFill="1" applyBorder="1"/>
    <xf numFmtId="44" fontId="13" fillId="5" borderId="2" xfId="1" applyFont="1" applyFill="1" applyBorder="1" applyProtection="1">
      <protection locked="0"/>
    </xf>
    <xf numFmtId="44" fontId="1" fillId="5" borderId="2" xfId="1" applyFont="1" applyFill="1" applyBorder="1" applyProtection="1">
      <protection locked="0"/>
    </xf>
    <xf numFmtId="49" fontId="3" fillId="5" borderId="10" xfId="0" applyNumberFormat="1" applyFont="1" applyFill="1" applyBorder="1" applyAlignment="1" applyProtection="1">
      <alignment horizontal="left" wrapText="1"/>
      <protection locked="0"/>
    </xf>
    <xf numFmtId="0" fontId="8" fillId="0" borderId="0" xfId="0" applyFont="1" applyAlignment="1">
      <alignment horizontal="left" vertical="center" wrapText="1"/>
    </xf>
    <xf numFmtId="0" fontId="14" fillId="0" borderId="0" xfId="0" applyFont="1" applyAlignment="1">
      <alignment horizontal="left" vertical="center" wrapText="1"/>
    </xf>
    <xf numFmtId="0" fontId="30" fillId="0" borderId="0" xfId="2" applyFont="1" applyAlignment="1">
      <alignment horizontal="left"/>
    </xf>
    <xf numFmtId="49" fontId="3" fillId="2" borderId="0" xfId="0" applyNumberFormat="1" applyFont="1" applyFill="1" applyAlignment="1" applyProtection="1">
      <alignment horizontal="left" wrapText="1"/>
      <protection locked="0"/>
    </xf>
    <xf numFmtId="0" fontId="30" fillId="0" borderId="0" xfId="0" applyFont="1" applyAlignment="1">
      <alignment horizontal="center"/>
    </xf>
    <xf numFmtId="49" fontId="1" fillId="0" borderId="0" xfId="0" applyNumberFormat="1" applyFont="1" applyAlignment="1">
      <alignment horizontal="left" wrapText="1"/>
    </xf>
    <xf numFmtId="167" fontId="0" fillId="3" borderId="7" xfId="0" applyNumberFormat="1" applyFill="1" applyBorder="1" applyAlignment="1" applyProtection="1">
      <alignment horizontal="center"/>
      <protection locked="0"/>
    </xf>
    <xf numFmtId="49" fontId="1" fillId="0" borderId="8" xfId="0" applyNumberFormat="1" applyFont="1" applyBorder="1" applyAlignment="1">
      <alignment horizontal="center" vertical="top"/>
    </xf>
    <xf numFmtId="49" fontId="12" fillId="3" borderId="7" xfId="2" applyNumberFormat="1" applyFill="1" applyBorder="1" applyAlignment="1" applyProtection="1">
      <alignment horizontal="center"/>
      <protection locked="0"/>
    </xf>
    <xf numFmtId="49" fontId="10" fillId="3" borderId="7" xfId="0" applyNumberFormat="1" applyFont="1" applyFill="1" applyBorder="1" applyAlignment="1" applyProtection="1">
      <alignment horizontal="center"/>
      <protection locked="0"/>
    </xf>
    <xf numFmtId="49" fontId="0" fillId="3" borderId="7" xfId="0" applyNumberFormat="1" applyFill="1" applyBorder="1" applyAlignment="1" applyProtection="1">
      <alignment horizontal="center"/>
      <protection locked="0"/>
    </xf>
    <xf numFmtId="49" fontId="3" fillId="0" borderId="0" xfId="0" applyNumberFormat="1" applyFont="1" applyAlignment="1" applyProtection="1">
      <alignment horizontal="left" wrapText="1"/>
      <protection locked="0"/>
    </xf>
    <xf numFmtId="49" fontId="34" fillId="0" borderId="0" xfId="0" applyNumberFormat="1" applyFont="1" applyAlignment="1" applyProtection="1">
      <alignment horizontal="left" wrapText="1"/>
      <protection locked="0"/>
    </xf>
  </cellXfs>
  <cellStyles count="5">
    <cellStyle name="Comma" xfId="4" builtinId="3"/>
    <cellStyle name="Currency" xfId="1" builtinId="4"/>
    <cellStyle name="Hyperlink" xfId="2" builtinId="8"/>
    <cellStyle name="Normal" xfId="0" builtinId="0"/>
    <cellStyle name="Percent" xfId="3"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ww.law.cornell.edu/definitions/index.php?width=840&amp;height=800&amp;iframe=true&amp;def_id=5610bc66d367e8bcdc16da4706fdf626&amp;term_occur=999&amp;term_src=Title:34:Subtitle:B:Chapter:III:Part:300:Subpart:C:300.202" TargetMode="External"/><Relationship Id="rId7" Type="http://schemas.openxmlformats.org/officeDocument/2006/relationships/printerSettings" Target="../printerSettings/printerSettings1.bin"/><Relationship Id="rId2" Type="http://schemas.openxmlformats.org/officeDocument/2006/relationships/hyperlink" Target="https://www.law.cornell.edu/definitions/index.php?width=840&amp;height=800&amp;iframe=true&amp;def_id=489c155f025894392da6d6d45ae93d7d&amp;term_occur=999&amp;term_src=Title:34:Subtitle:B:Chapter:III:Part:300:Subpart:C:300.202" TargetMode="External"/><Relationship Id="rId1" Type="http://schemas.openxmlformats.org/officeDocument/2006/relationships/hyperlink" Target="https://apps.leg.wa.gov/WAC/default.aspx?cite=392-172A-01075" TargetMode="External"/><Relationship Id="rId6" Type="http://schemas.openxmlformats.org/officeDocument/2006/relationships/hyperlink" Target="https://www.law.cornell.edu/uscode/text/20/1413" TargetMode="External"/><Relationship Id="rId5" Type="http://schemas.openxmlformats.org/officeDocument/2006/relationships/hyperlink" Target="https://www.law.cornell.edu/definitions/index.php?width=840&amp;height=800&amp;iframe=true&amp;def_id=489c155f025894392da6d6d45ae93d7d&amp;term_occur=999&amp;term_src=Title:34:Subtitle:B:Chapter:III:Part:300:Subpart:C:300.202" TargetMode="External"/><Relationship Id="rId4" Type="http://schemas.openxmlformats.org/officeDocument/2006/relationships/hyperlink" Target="https://www.law.cornell.edu/definitions/index.php?width=840&amp;height=800&amp;iframe=true&amp;def_id=5610bc66d367e8bcdc16da4706fdf626&amp;term_occur=999&amp;term_src=Title:34:Subtitle:B:Chapter:III:Part:300:Subpart:C:300.202"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law.cornell.edu/cfr/text/34/appendix-A_to_part_300"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speced.fiscal@k12.wa.us" TargetMode="External"/><Relationship Id="rId2" Type="http://schemas.openxmlformats.org/officeDocument/2006/relationships/hyperlink" Target="https://public.govdelivery.com/accounts/WAOSPI/subscriber/new?topic_id=WAOSPI_398" TargetMode="External"/><Relationship Id="rId1" Type="http://schemas.openxmlformats.org/officeDocument/2006/relationships/hyperlink" Target="mailto:speced.fiscal@k12.wa.us"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peced.fiscal@k12.wa.u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speced.fiscal@k12.wa.u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09C60-F806-4454-8A77-EAE3D1B23F87}">
  <sheetPr>
    <tabColor theme="8" tint="0.79998168889431442"/>
  </sheetPr>
  <dimension ref="A1:C318"/>
  <sheetViews>
    <sheetView workbookViewId="0">
      <selection activeCell="E11" sqref="E11"/>
    </sheetView>
  </sheetViews>
  <sheetFormatPr defaultColWidth="9.28515625" defaultRowHeight="15" x14ac:dyDescent="0.25"/>
  <cols>
    <col min="2" max="2" width="37.7109375" bestFit="1" customWidth="1"/>
    <col min="3" max="3" width="9.28515625" customWidth="1"/>
  </cols>
  <sheetData>
    <row r="1" spans="1:3" x14ac:dyDescent="0.25">
      <c r="A1">
        <v>1</v>
      </c>
      <c r="B1">
        <v>2</v>
      </c>
      <c r="C1">
        <v>3</v>
      </c>
    </row>
    <row r="2" spans="1:3" s="100" customFormat="1" ht="29.25" customHeight="1" x14ac:dyDescent="0.25">
      <c r="A2" s="2" t="s">
        <v>619</v>
      </c>
      <c r="B2" s="100" t="s">
        <v>339</v>
      </c>
      <c r="C2" s="101" t="s">
        <v>620</v>
      </c>
    </row>
    <row r="3" spans="1:3" x14ac:dyDescent="0.25">
      <c r="A3" s="102" t="s">
        <v>151</v>
      </c>
      <c r="B3" s="102" t="s">
        <v>406</v>
      </c>
      <c r="C3" s="103"/>
    </row>
    <row r="4" spans="1:3" x14ac:dyDescent="0.25">
      <c r="A4" s="102" t="s">
        <v>167</v>
      </c>
      <c r="B4" s="102" t="s">
        <v>468</v>
      </c>
      <c r="C4" s="103" t="s">
        <v>621</v>
      </c>
    </row>
    <row r="5" spans="1:3" x14ac:dyDescent="0.25">
      <c r="A5" s="102" t="s">
        <v>45</v>
      </c>
      <c r="B5" s="102" t="s">
        <v>479</v>
      </c>
      <c r="C5" s="103"/>
    </row>
    <row r="6" spans="1:3" x14ac:dyDescent="0.25">
      <c r="A6" s="102" t="s">
        <v>310</v>
      </c>
      <c r="B6" s="102" t="s">
        <v>527</v>
      </c>
      <c r="C6" s="103"/>
    </row>
    <row r="7" spans="1:3" x14ac:dyDescent="0.25">
      <c r="A7" s="102" t="s">
        <v>318</v>
      </c>
      <c r="B7" s="102" t="s">
        <v>538</v>
      </c>
      <c r="C7" s="103"/>
    </row>
    <row r="8" spans="1:3" x14ac:dyDescent="0.25">
      <c r="A8" s="102" t="s">
        <v>255</v>
      </c>
      <c r="B8" s="102" t="s">
        <v>346</v>
      </c>
      <c r="C8" s="103"/>
    </row>
    <row r="9" spans="1:3" x14ac:dyDescent="0.25">
      <c r="A9" s="102" t="s">
        <v>221</v>
      </c>
      <c r="B9" s="102" t="s">
        <v>436</v>
      </c>
      <c r="C9" s="103"/>
    </row>
    <row r="10" spans="1:3" x14ac:dyDescent="0.25">
      <c r="A10" s="102" t="s">
        <v>233</v>
      </c>
      <c r="B10" s="102" t="s">
        <v>622</v>
      </c>
      <c r="C10" s="103"/>
    </row>
    <row r="11" spans="1:3" x14ac:dyDescent="0.25">
      <c r="A11" s="102" t="s">
        <v>144</v>
      </c>
      <c r="B11" s="102" t="s">
        <v>371</v>
      </c>
      <c r="C11" s="103"/>
    </row>
    <row r="12" spans="1:3" x14ac:dyDescent="0.25">
      <c r="A12" s="102" t="s">
        <v>218</v>
      </c>
      <c r="B12" s="102" t="s">
        <v>433</v>
      </c>
      <c r="C12" s="103"/>
    </row>
    <row r="13" spans="1:3" x14ac:dyDescent="0.25">
      <c r="A13" s="102" t="s">
        <v>328</v>
      </c>
      <c r="B13" s="102" t="s">
        <v>583</v>
      </c>
      <c r="C13" s="103"/>
    </row>
    <row r="14" spans="1:3" x14ac:dyDescent="0.25">
      <c r="A14" s="102" t="s">
        <v>35</v>
      </c>
      <c r="B14" s="102" t="s">
        <v>341</v>
      </c>
      <c r="C14" s="103"/>
    </row>
    <row r="15" spans="1:3" x14ac:dyDescent="0.25">
      <c r="A15" s="102" t="s">
        <v>245</v>
      </c>
      <c r="B15" s="102" t="s">
        <v>518</v>
      </c>
      <c r="C15" s="103"/>
    </row>
    <row r="16" spans="1:3" x14ac:dyDescent="0.25">
      <c r="A16" s="102" t="s">
        <v>104</v>
      </c>
      <c r="B16" s="102" t="s">
        <v>455</v>
      </c>
      <c r="C16" s="103"/>
    </row>
    <row r="17" spans="1:3" x14ac:dyDescent="0.25">
      <c r="A17" s="102" t="s">
        <v>330</v>
      </c>
      <c r="B17" s="102" t="s">
        <v>585</v>
      </c>
      <c r="C17" s="103"/>
    </row>
    <row r="18" spans="1:3" x14ac:dyDescent="0.25">
      <c r="A18" s="102" t="s">
        <v>169</v>
      </c>
      <c r="B18" s="102" t="s">
        <v>470</v>
      </c>
      <c r="C18" s="103" t="s">
        <v>621</v>
      </c>
    </row>
    <row r="19" spans="1:3" x14ac:dyDescent="0.25">
      <c r="A19" s="102" t="s">
        <v>204</v>
      </c>
      <c r="B19" s="102" t="s">
        <v>444</v>
      </c>
      <c r="C19" s="103"/>
    </row>
    <row r="20" spans="1:3" x14ac:dyDescent="0.25">
      <c r="A20" s="102" t="s">
        <v>297</v>
      </c>
      <c r="B20" s="102" t="s">
        <v>494</v>
      </c>
      <c r="C20" s="103"/>
    </row>
    <row r="21" spans="1:3" x14ac:dyDescent="0.25">
      <c r="A21" s="102" t="s">
        <v>282</v>
      </c>
      <c r="B21" s="102" t="s">
        <v>382</v>
      </c>
      <c r="C21" s="103"/>
    </row>
    <row r="22" spans="1:3" x14ac:dyDescent="0.25">
      <c r="A22" s="102" t="s">
        <v>200</v>
      </c>
      <c r="B22" s="102" t="s">
        <v>421</v>
      </c>
      <c r="C22" s="103"/>
    </row>
    <row r="23" spans="1:3" x14ac:dyDescent="0.25">
      <c r="A23" s="102" t="s">
        <v>308</v>
      </c>
      <c r="B23" s="102" t="s">
        <v>623</v>
      </c>
      <c r="C23" s="103"/>
    </row>
    <row r="24" spans="1:3" x14ac:dyDescent="0.25">
      <c r="A24" s="102" t="s">
        <v>143</v>
      </c>
      <c r="B24" s="102" t="s">
        <v>370</v>
      </c>
      <c r="C24" s="103"/>
    </row>
    <row r="25" spans="1:3" x14ac:dyDescent="0.25">
      <c r="A25" s="102" t="s">
        <v>197</v>
      </c>
      <c r="B25" s="102" t="s">
        <v>363</v>
      </c>
      <c r="C25" s="103"/>
    </row>
    <row r="26" spans="1:3" x14ac:dyDescent="0.25">
      <c r="A26" s="102" t="s">
        <v>237</v>
      </c>
      <c r="B26" s="102" t="s">
        <v>510</v>
      </c>
      <c r="C26" s="103"/>
    </row>
    <row r="27" spans="1:3" x14ac:dyDescent="0.25">
      <c r="A27" s="102" t="s">
        <v>280</v>
      </c>
      <c r="B27" s="102" t="s">
        <v>358</v>
      </c>
      <c r="C27" s="103"/>
    </row>
    <row r="28" spans="1:3" x14ac:dyDescent="0.25">
      <c r="A28" s="102" t="s">
        <v>279</v>
      </c>
      <c r="B28" s="102" t="s">
        <v>357</v>
      </c>
      <c r="C28" s="103"/>
    </row>
    <row r="29" spans="1:3" x14ac:dyDescent="0.25">
      <c r="A29" s="102" t="s">
        <v>147</v>
      </c>
      <c r="B29" s="102" t="s">
        <v>377</v>
      </c>
      <c r="C29" s="103"/>
    </row>
    <row r="30" spans="1:3" x14ac:dyDescent="0.25">
      <c r="A30" s="106" t="s">
        <v>717</v>
      </c>
      <c r="B30" s="104" t="s">
        <v>718</v>
      </c>
      <c r="C30" s="105"/>
    </row>
    <row r="31" spans="1:3" x14ac:dyDescent="0.25">
      <c r="A31" s="102" t="s">
        <v>124</v>
      </c>
      <c r="B31" s="102" t="s">
        <v>456</v>
      </c>
      <c r="C31" s="103" t="s">
        <v>624</v>
      </c>
    </row>
    <row r="32" spans="1:3" x14ac:dyDescent="0.25">
      <c r="A32" s="102" t="s">
        <v>206</v>
      </c>
      <c r="B32" s="102" t="s">
        <v>446</v>
      </c>
      <c r="C32" s="103"/>
    </row>
    <row r="33" spans="1:3" x14ac:dyDescent="0.25">
      <c r="A33" s="102" t="s">
        <v>60</v>
      </c>
      <c r="B33" s="102" t="s">
        <v>553</v>
      </c>
      <c r="C33" s="103"/>
    </row>
    <row r="34" spans="1:3" x14ac:dyDescent="0.25">
      <c r="A34" s="102" t="s">
        <v>175</v>
      </c>
      <c r="B34" s="102" t="s">
        <v>476</v>
      </c>
      <c r="C34" s="103"/>
    </row>
    <row r="35" spans="1:3" x14ac:dyDescent="0.25">
      <c r="A35" s="102" t="s">
        <v>173</v>
      </c>
      <c r="B35" s="102" t="s">
        <v>474</v>
      </c>
      <c r="C35" s="103"/>
    </row>
    <row r="36" spans="1:3" x14ac:dyDescent="0.25">
      <c r="A36" s="102" t="s">
        <v>62</v>
      </c>
      <c r="B36" s="102" t="s">
        <v>555</v>
      </c>
      <c r="C36" s="103"/>
    </row>
    <row r="37" spans="1:3" x14ac:dyDescent="0.25">
      <c r="A37" s="102" t="s">
        <v>71</v>
      </c>
      <c r="B37" s="102" t="s">
        <v>560</v>
      </c>
      <c r="C37" s="103"/>
    </row>
    <row r="38" spans="1:3" x14ac:dyDescent="0.25">
      <c r="A38" s="102" t="s">
        <v>202</v>
      </c>
      <c r="B38" s="102" t="s">
        <v>423</v>
      </c>
      <c r="C38" s="103"/>
    </row>
    <row r="39" spans="1:3" x14ac:dyDescent="0.25">
      <c r="A39" s="102" t="s">
        <v>254</v>
      </c>
      <c r="B39" s="102" t="s">
        <v>345</v>
      </c>
      <c r="C39" s="103"/>
    </row>
    <row r="40" spans="1:3" x14ac:dyDescent="0.25">
      <c r="A40" s="102" t="s">
        <v>103</v>
      </c>
      <c r="B40" s="102" t="s">
        <v>453</v>
      </c>
      <c r="C40" s="103"/>
    </row>
    <row r="41" spans="1:3" x14ac:dyDescent="0.25">
      <c r="A41" s="102" t="s">
        <v>242</v>
      </c>
      <c r="B41" s="102" t="s">
        <v>515</v>
      </c>
      <c r="C41" s="103"/>
    </row>
    <row r="42" spans="1:3" x14ac:dyDescent="0.25">
      <c r="A42" s="102" t="s">
        <v>86</v>
      </c>
      <c r="B42" s="102" t="s">
        <v>593</v>
      </c>
      <c r="C42" s="103"/>
    </row>
    <row r="43" spans="1:3" x14ac:dyDescent="0.25">
      <c r="A43" s="102" t="s">
        <v>268</v>
      </c>
      <c r="B43" s="102" t="s">
        <v>579</v>
      </c>
      <c r="C43" s="103"/>
    </row>
    <row r="44" spans="1:3" x14ac:dyDescent="0.25">
      <c r="A44" s="102" t="s">
        <v>90</v>
      </c>
      <c r="B44" s="102" t="s">
        <v>597</v>
      </c>
      <c r="C44" s="103"/>
    </row>
    <row r="45" spans="1:3" x14ac:dyDescent="0.25">
      <c r="A45" s="102" t="s">
        <v>78</v>
      </c>
      <c r="B45" s="102" t="s">
        <v>625</v>
      </c>
      <c r="C45" s="103"/>
    </row>
    <row r="46" spans="1:3" x14ac:dyDescent="0.25">
      <c r="A46" s="102" t="s">
        <v>270</v>
      </c>
      <c r="B46" s="102" t="s">
        <v>626</v>
      </c>
      <c r="C46" s="103"/>
    </row>
    <row r="47" spans="1:3" x14ac:dyDescent="0.25">
      <c r="A47" s="102" t="s">
        <v>74</v>
      </c>
      <c r="B47" s="102" t="s">
        <v>563</v>
      </c>
      <c r="C47" s="103"/>
    </row>
    <row r="48" spans="1:3" x14ac:dyDescent="0.25">
      <c r="A48" s="102" t="s">
        <v>307</v>
      </c>
      <c r="B48" s="102" t="s">
        <v>525</v>
      </c>
      <c r="C48" s="103"/>
    </row>
    <row r="49" spans="1:3" x14ac:dyDescent="0.25">
      <c r="A49" s="102" t="s">
        <v>312</v>
      </c>
      <c r="B49" s="102" t="s">
        <v>529</v>
      </c>
      <c r="C49" s="103"/>
    </row>
    <row r="50" spans="1:3" x14ac:dyDescent="0.25">
      <c r="A50" s="102" t="s">
        <v>158</v>
      </c>
      <c r="B50" s="102" t="s">
        <v>412</v>
      </c>
      <c r="C50" s="103"/>
    </row>
    <row r="51" spans="1:3" x14ac:dyDescent="0.25">
      <c r="A51" s="102" t="s">
        <v>288</v>
      </c>
      <c r="B51" s="102" t="s">
        <v>627</v>
      </c>
      <c r="C51" s="103"/>
    </row>
    <row r="52" spans="1:3" x14ac:dyDescent="0.25">
      <c r="A52" s="102" t="s">
        <v>302</v>
      </c>
      <c r="B52" s="102" t="s">
        <v>418</v>
      </c>
      <c r="C52" s="103"/>
    </row>
    <row r="53" spans="1:3" x14ac:dyDescent="0.25">
      <c r="A53" s="102" t="s">
        <v>195</v>
      </c>
      <c r="B53" s="102" t="s">
        <v>361</v>
      </c>
      <c r="C53" s="103"/>
    </row>
    <row r="54" spans="1:3" x14ac:dyDescent="0.25">
      <c r="A54" s="102" t="s">
        <v>46</v>
      </c>
      <c r="B54" s="102" t="s">
        <v>480</v>
      </c>
      <c r="C54" s="103"/>
    </row>
    <row r="55" spans="1:3" x14ac:dyDescent="0.25">
      <c r="A55" s="102" t="s">
        <v>39</v>
      </c>
      <c r="B55" s="102" t="s">
        <v>388</v>
      </c>
      <c r="C55" s="103"/>
    </row>
    <row r="56" spans="1:3" x14ac:dyDescent="0.25">
      <c r="A56" s="102" t="s">
        <v>52</v>
      </c>
      <c r="B56" s="102" t="s">
        <v>505</v>
      </c>
      <c r="C56" s="103"/>
    </row>
    <row r="57" spans="1:3" x14ac:dyDescent="0.25">
      <c r="A57" s="102" t="s">
        <v>98</v>
      </c>
      <c r="B57" s="102" t="s">
        <v>448</v>
      </c>
      <c r="C57" s="103"/>
    </row>
    <row r="58" spans="1:3" x14ac:dyDescent="0.25">
      <c r="A58" s="102" t="s">
        <v>325</v>
      </c>
      <c r="B58" s="102" t="s">
        <v>545</v>
      </c>
      <c r="C58" s="103"/>
    </row>
    <row r="59" spans="1:3" x14ac:dyDescent="0.25">
      <c r="A59" s="102" t="s">
        <v>50</v>
      </c>
      <c r="B59" s="102" t="s">
        <v>484</v>
      </c>
      <c r="C59" s="103"/>
    </row>
    <row r="60" spans="1:3" x14ac:dyDescent="0.25">
      <c r="A60" s="102" t="s">
        <v>250</v>
      </c>
      <c r="B60" s="102" t="s">
        <v>373</v>
      </c>
      <c r="C60" s="103" t="s">
        <v>624</v>
      </c>
    </row>
    <row r="61" spans="1:3" x14ac:dyDescent="0.25">
      <c r="A61" s="102" t="s">
        <v>66</v>
      </c>
      <c r="B61" s="102" t="s">
        <v>557</v>
      </c>
      <c r="C61" s="103"/>
    </row>
    <row r="62" spans="1:3" x14ac:dyDescent="0.25">
      <c r="A62" s="102" t="s">
        <v>240</v>
      </c>
      <c r="B62" s="102" t="s">
        <v>513</v>
      </c>
      <c r="C62" s="103"/>
    </row>
    <row r="63" spans="1:3" x14ac:dyDescent="0.25">
      <c r="A63" s="102" t="s">
        <v>252</v>
      </c>
      <c r="B63" s="102" t="s">
        <v>577</v>
      </c>
      <c r="C63" s="103" t="s">
        <v>624</v>
      </c>
    </row>
    <row r="64" spans="1:3" x14ac:dyDescent="0.25">
      <c r="A64" s="102" t="s">
        <v>63</v>
      </c>
      <c r="B64" s="102" t="s">
        <v>628</v>
      </c>
      <c r="C64" s="103"/>
    </row>
    <row r="65" spans="1:3" x14ac:dyDescent="0.25">
      <c r="A65" s="102" t="s">
        <v>108</v>
      </c>
      <c r="B65" s="102" t="s">
        <v>629</v>
      </c>
      <c r="C65" s="103"/>
    </row>
    <row r="66" spans="1:3" x14ac:dyDescent="0.25">
      <c r="A66" s="102" t="s">
        <v>284</v>
      </c>
      <c r="B66" s="102" t="s">
        <v>384</v>
      </c>
      <c r="C66" s="103"/>
    </row>
    <row r="67" spans="1:3" x14ac:dyDescent="0.25">
      <c r="A67" s="102" t="s">
        <v>99</v>
      </c>
      <c r="B67" s="102" t="s">
        <v>449</v>
      </c>
      <c r="C67" s="103"/>
    </row>
    <row r="68" spans="1:3" x14ac:dyDescent="0.25">
      <c r="A68" s="102" t="s">
        <v>246</v>
      </c>
      <c r="B68" s="102" t="s">
        <v>519</v>
      </c>
      <c r="C68" s="103"/>
    </row>
    <row r="69" spans="1:3" x14ac:dyDescent="0.25">
      <c r="A69" s="102" t="s">
        <v>317</v>
      </c>
      <c r="B69" s="102" t="s">
        <v>537</v>
      </c>
      <c r="C69" s="103"/>
    </row>
    <row r="70" spans="1:3" x14ac:dyDescent="0.25">
      <c r="A70" s="102" t="s">
        <v>101</v>
      </c>
      <c r="B70" s="102" t="s">
        <v>451</v>
      </c>
      <c r="C70" s="103"/>
    </row>
    <row r="71" spans="1:3" x14ac:dyDescent="0.25">
      <c r="A71" s="102" t="s">
        <v>156</v>
      </c>
      <c r="B71" s="102" t="s">
        <v>410</v>
      </c>
      <c r="C71" s="103"/>
    </row>
    <row r="72" spans="1:3" x14ac:dyDescent="0.25">
      <c r="A72" s="102" t="s">
        <v>91</v>
      </c>
      <c r="B72" s="102" t="s">
        <v>598</v>
      </c>
      <c r="C72" s="103"/>
    </row>
    <row r="73" spans="1:3" x14ac:dyDescent="0.25">
      <c r="A73" s="102" t="s">
        <v>277</v>
      </c>
      <c r="B73" s="102" t="s">
        <v>355</v>
      </c>
      <c r="C73" s="103"/>
    </row>
    <row r="74" spans="1:3" x14ac:dyDescent="0.25">
      <c r="A74" s="102" t="s">
        <v>212</v>
      </c>
      <c r="B74" s="102" t="s">
        <v>427</v>
      </c>
      <c r="C74" s="103"/>
    </row>
    <row r="75" spans="1:3" x14ac:dyDescent="0.25">
      <c r="A75" s="102" t="s">
        <v>291</v>
      </c>
      <c r="B75" s="102" t="s">
        <v>403</v>
      </c>
      <c r="C75" s="103"/>
    </row>
    <row r="76" spans="1:3" x14ac:dyDescent="0.25">
      <c r="A76" s="102" t="s">
        <v>630</v>
      </c>
      <c r="B76" s="102" t="s">
        <v>631</v>
      </c>
      <c r="C76" s="103"/>
    </row>
    <row r="77" spans="1:3" x14ac:dyDescent="0.25">
      <c r="A77" s="102" t="s">
        <v>164</v>
      </c>
      <c r="B77" s="102" t="s">
        <v>465</v>
      </c>
      <c r="C77" s="103" t="s">
        <v>621</v>
      </c>
    </row>
    <row r="78" spans="1:3" x14ac:dyDescent="0.25">
      <c r="A78" s="102" t="s">
        <v>314</v>
      </c>
      <c r="B78" s="102" t="s">
        <v>534</v>
      </c>
      <c r="C78" s="103"/>
    </row>
    <row r="79" spans="1:3" x14ac:dyDescent="0.25">
      <c r="A79" s="102" t="s">
        <v>142</v>
      </c>
      <c r="B79" s="102" t="s">
        <v>632</v>
      </c>
      <c r="C79" s="103"/>
    </row>
    <row r="80" spans="1:3" x14ac:dyDescent="0.25">
      <c r="A80" s="102" t="s">
        <v>77</v>
      </c>
      <c r="B80" s="102" t="s">
        <v>633</v>
      </c>
      <c r="C80" s="103"/>
    </row>
    <row r="81" spans="1:3" x14ac:dyDescent="0.25">
      <c r="A81" s="102" t="s">
        <v>211</v>
      </c>
      <c r="B81" s="102" t="s">
        <v>426</v>
      </c>
      <c r="C81" s="103"/>
    </row>
    <row r="82" spans="1:3" x14ac:dyDescent="0.25">
      <c r="A82" s="102" t="s">
        <v>329</v>
      </c>
      <c r="B82" s="102" t="s">
        <v>584</v>
      </c>
      <c r="C82" s="103"/>
    </row>
    <row r="83" spans="1:3" x14ac:dyDescent="0.25">
      <c r="A83" s="102" t="s">
        <v>248</v>
      </c>
      <c r="B83" s="102" t="s">
        <v>521</v>
      </c>
      <c r="C83" s="103"/>
    </row>
    <row r="84" spans="1:3" x14ac:dyDescent="0.25">
      <c r="A84" s="102" t="s">
        <v>259</v>
      </c>
      <c r="B84" s="102" t="s">
        <v>349</v>
      </c>
      <c r="C84" s="103"/>
    </row>
    <row r="85" spans="1:3" x14ac:dyDescent="0.25">
      <c r="A85" s="102" t="s">
        <v>244</v>
      </c>
      <c r="B85" s="102" t="s">
        <v>517</v>
      </c>
      <c r="C85" s="103"/>
    </row>
    <row r="86" spans="1:3" x14ac:dyDescent="0.25">
      <c r="A86" s="102" t="s">
        <v>61</v>
      </c>
      <c r="B86" s="102" t="s">
        <v>554</v>
      </c>
      <c r="C86" s="103"/>
    </row>
    <row r="87" spans="1:3" x14ac:dyDescent="0.25">
      <c r="A87" s="102" t="s">
        <v>88</v>
      </c>
      <c r="B87" s="102" t="s">
        <v>595</v>
      </c>
      <c r="C87" s="103"/>
    </row>
    <row r="88" spans="1:3" x14ac:dyDescent="0.25">
      <c r="A88" s="102" t="s">
        <v>126</v>
      </c>
      <c r="B88" s="102" t="s">
        <v>458</v>
      </c>
      <c r="C88" s="103" t="s">
        <v>624</v>
      </c>
    </row>
    <row r="89" spans="1:3" x14ac:dyDescent="0.25">
      <c r="A89" s="102" t="s">
        <v>95</v>
      </c>
      <c r="B89" s="102" t="s">
        <v>461</v>
      </c>
      <c r="C89" s="103" t="s">
        <v>624</v>
      </c>
    </row>
    <row r="90" spans="1:3" x14ac:dyDescent="0.25">
      <c r="A90" s="102" t="s">
        <v>293</v>
      </c>
      <c r="B90" s="102" t="s">
        <v>405</v>
      </c>
      <c r="C90" s="103"/>
    </row>
    <row r="91" spans="1:3" x14ac:dyDescent="0.25">
      <c r="A91" s="102" t="s">
        <v>111</v>
      </c>
      <c r="B91" s="102" t="s">
        <v>606</v>
      </c>
      <c r="C91" s="103"/>
    </row>
    <row r="92" spans="1:3" x14ac:dyDescent="0.25">
      <c r="A92" s="102" t="s">
        <v>115</v>
      </c>
      <c r="B92" s="102" t="s">
        <v>610</v>
      </c>
      <c r="C92" s="103"/>
    </row>
    <row r="93" spans="1:3" x14ac:dyDescent="0.25">
      <c r="A93" s="102" t="s">
        <v>326</v>
      </c>
      <c r="B93" s="102" t="s">
        <v>546</v>
      </c>
      <c r="C93" s="103"/>
    </row>
    <row r="94" spans="1:3" x14ac:dyDescent="0.25">
      <c r="A94" s="102" t="s">
        <v>177</v>
      </c>
      <c r="B94" s="102" t="s">
        <v>486</v>
      </c>
      <c r="C94" s="103"/>
    </row>
    <row r="95" spans="1:3" x14ac:dyDescent="0.25">
      <c r="A95" s="102" t="s">
        <v>56</v>
      </c>
      <c r="B95" s="102" t="s">
        <v>549</v>
      </c>
      <c r="C95" s="103"/>
    </row>
    <row r="96" spans="1:3" x14ac:dyDescent="0.25">
      <c r="A96" s="102" t="s">
        <v>120</v>
      </c>
      <c r="B96" s="102" t="s">
        <v>368</v>
      </c>
      <c r="C96" s="103" t="s">
        <v>624</v>
      </c>
    </row>
    <row r="97" spans="1:3" x14ac:dyDescent="0.25">
      <c r="A97" s="102" t="s">
        <v>191</v>
      </c>
      <c r="B97" s="102" t="s">
        <v>573</v>
      </c>
      <c r="C97" s="103"/>
    </row>
    <row r="98" spans="1:3" x14ac:dyDescent="0.25">
      <c r="A98" s="102" t="s">
        <v>49</v>
      </c>
      <c r="B98" s="102" t="s">
        <v>483</v>
      </c>
      <c r="C98" s="103"/>
    </row>
    <row r="99" spans="1:3" x14ac:dyDescent="0.25">
      <c r="A99" s="102" t="s">
        <v>114</v>
      </c>
      <c r="B99" s="102" t="s">
        <v>609</v>
      </c>
      <c r="C99" s="103"/>
    </row>
    <row r="100" spans="1:3" x14ac:dyDescent="0.25">
      <c r="A100" s="102" t="s">
        <v>214</v>
      </c>
      <c r="B100" s="102" t="s">
        <v>429</v>
      </c>
      <c r="C100" s="103"/>
    </row>
    <row r="101" spans="1:3" x14ac:dyDescent="0.25">
      <c r="A101" s="102" t="s">
        <v>139</v>
      </c>
      <c r="B101" s="102" t="s">
        <v>366</v>
      </c>
      <c r="C101" s="103"/>
    </row>
    <row r="102" spans="1:3" x14ac:dyDescent="0.25">
      <c r="A102" s="102" t="s">
        <v>181</v>
      </c>
      <c r="B102" s="102" t="s">
        <v>490</v>
      </c>
      <c r="C102" s="103"/>
    </row>
    <row r="103" spans="1:3" x14ac:dyDescent="0.25">
      <c r="A103" s="102" t="s">
        <v>152</v>
      </c>
      <c r="B103" s="102" t="s">
        <v>407</v>
      </c>
      <c r="C103" s="103"/>
    </row>
    <row r="104" spans="1:3" x14ac:dyDescent="0.25">
      <c r="A104" s="106" t="s">
        <v>720</v>
      </c>
      <c r="B104" s="102" t="s">
        <v>721</v>
      </c>
      <c r="C104" s="103"/>
    </row>
    <row r="105" spans="1:3" x14ac:dyDescent="0.25">
      <c r="A105" s="106" t="s">
        <v>722</v>
      </c>
      <c r="B105" s="102" t="s">
        <v>723</v>
      </c>
      <c r="C105" s="103"/>
    </row>
    <row r="106" spans="1:3" x14ac:dyDescent="0.25">
      <c r="A106" s="106" t="s">
        <v>724</v>
      </c>
      <c r="B106" s="102" t="s">
        <v>725</v>
      </c>
      <c r="C106" s="105"/>
    </row>
    <row r="107" spans="1:3" x14ac:dyDescent="0.25">
      <c r="A107" s="102" t="s">
        <v>41</v>
      </c>
      <c r="B107" s="102" t="s">
        <v>390</v>
      </c>
      <c r="C107" s="103"/>
    </row>
    <row r="108" spans="1:3" x14ac:dyDescent="0.25">
      <c r="A108" s="102" t="s">
        <v>320</v>
      </c>
      <c r="B108" s="102" t="s">
        <v>540</v>
      </c>
      <c r="C108" s="103"/>
    </row>
    <row r="109" spans="1:3" x14ac:dyDescent="0.25">
      <c r="A109" s="102" t="s">
        <v>224</v>
      </c>
      <c r="B109" s="102" t="s">
        <v>439</v>
      </c>
      <c r="C109" s="103"/>
    </row>
    <row r="110" spans="1:3" x14ac:dyDescent="0.25">
      <c r="A110" s="102" t="s">
        <v>251</v>
      </c>
      <c r="B110" s="102" t="s">
        <v>395</v>
      </c>
      <c r="C110" s="103" t="s">
        <v>624</v>
      </c>
    </row>
    <row r="111" spans="1:3" x14ac:dyDescent="0.25">
      <c r="A111" s="102" t="s">
        <v>122</v>
      </c>
      <c r="B111" s="102" t="s">
        <v>378</v>
      </c>
      <c r="C111" s="103" t="s">
        <v>624</v>
      </c>
    </row>
    <row r="112" spans="1:3" x14ac:dyDescent="0.25">
      <c r="A112" s="102" t="s">
        <v>38</v>
      </c>
      <c r="B112" s="102" t="s">
        <v>387</v>
      </c>
      <c r="C112" s="103"/>
    </row>
    <row r="113" spans="1:3" x14ac:dyDescent="0.25">
      <c r="A113" s="102" t="s">
        <v>149</v>
      </c>
      <c r="B113" s="102" t="s">
        <v>380</v>
      </c>
      <c r="C113" s="103"/>
    </row>
    <row r="114" spans="1:3" x14ac:dyDescent="0.25">
      <c r="A114" s="102" t="s">
        <v>256</v>
      </c>
      <c r="B114" s="102" t="s">
        <v>347</v>
      </c>
      <c r="C114" s="103"/>
    </row>
    <row r="115" spans="1:3" x14ac:dyDescent="0.25">
      <c r="A115" s="102" t="s">
        <v>227</v>
      </c>
      <c r="B115" s="102" t="s">
        <v>442</v>
      </c>
      <c r="C115" s="103"/>
    </row>
    <row r="116" spans="1:3" x14ac:dyDescent="0.25">
      <c r="A116" s="102" t="s">
        <v>81</v>
      </c>
      <c r="B116" s="102" t="s">
        <v>568</v>
      </c>
      <c r="C116" s="103"/>
    </row>
    <row r="117" spans="1:3" x14ac:dyDescent="0.25">
      <c r="A117" s="102" t="s">
        <v>258</v>
      </c>
      <c r="B117" s="102" t="s">
        <v>634</v>
      </c>
      <c r="C117" s="103"/>
    </row>
    <row r="118" spans="1:3" x14ac:dyDescent="0.25">
      <c r="A118" s="102" t="s">
        <v>102</v>
      </c>
      <c r="B118" s="102" t="s">
        <v>452</v>
      </c>
      <c r="C118" s="103"/>
    </row>
    <row r="119" spans="1:3" x14ac:dyDescent="0.25">
      <c r="A119" s="102" t="s">
        <v>127</v>
      </c>
      <c r="B119" s="102" t="s">
        <v>459</v>
      </c>
      <c r="C119" s="103" t="s">
        <v>624</v>
      </c>
    </row>
    <row r="120" spans="1:3" x14ac:dyDescent="0.25">
      <c r="A120" s="102" t="s">
        <v>140</v>
      </c>
      <c r="B120" s="102" t="s">
        <v>367</v>
      </c>
      <c r="C120" s="103"/>
    </row>
    <row r="121" spans="1:3" x14ac:dyDescent="0.25">
      <c r="A121" s="102" t="s">
        <v>311</v>
      </c>
      <c r="B121" s="102" t="s">
        <v>528</v>
      </c>
      <c r="C121" s="103"/>
    </row>
    <row r="122" spans="1:3" x14ac:dyDescent="0.25">
      <c r="A122" s="102" t="s">
        <v>82</v>
      </c>
      <c r="B122" s="102" t="s">
        <v>635</v>
      </c>
      <c r="C122" s="103"/>
    </row>
    <row r="123" spans="1:3" x14ac:dyDescent="0.25">
      <c r="A123" s="102" t="s">
        <v>278</v>
      </c>
      <c r="B123" s="102" t="s">
        <v>356</v>
      </c>
      <c r="C123" s="103"/>
    </row>
    <row r="124" spans="1:3" x14ac:dyDescent="0.25">
      <c r="A124" s="102" t="s">
        <v>150</v>
      </c>
      <c r="B124" s="102" t="s">
        <v>636</v>
      </c>
      <c r="C124" s="103" t="s">
        <v>624</v>
      </c>
    </row>
    <row r="125" spans="1:3" x14ac:dyDescent="0.25">
      <c r="A125" s="102" t="s">
        <v>315</v>
      </c>
      <c r="B125" s="102" t="s">
        <v>535</v>
      </c>
      <c r="C125" s="103"/>
    </row>
    <row r="126" spans="1:3" x14ac:dyDescent="0.25">
      <c r="A126" s="102" t="s">
        <v>226</v>
      </c>
      <c r="B126" s="102" t="s">
        <v>441</v>
      </c>
      <c r="C126" s="103"/>
    </row>
    <row r="127" spans="1:3" x14ac:dyDescent="0.25">
      <c r="A127" s="102" t="s">
        <v>323</v>
      </c>
      <c r="B127" s="102" t="s">
        <v>543</v>
      </c>
      <c r="C127" s="103"/>
    </row>
    <row r="128" spans="1:3" x14ac:dyDescent="0.25">
      <c r="A128" s="102" t="s">
        <v>83</v>
      </c>
      <c r="B128" s="102" t="s">
        <v>590</v>
      </c>
      <c r="C128" s="103"/>
    </row>
    <row r="129" spans="1:3" x14ac:dyDescent="0.25">
      <c r="A129" s="102" t="s">
        <v>64</v>
      </c>
      <c r="B129" s="102" t="s">
        <v>556</v>
      </c>
      <c r="C129" s="103"/>
    </row>
    <row r="130" spans="1:3" x14ac:dyDescent="0.25">
      <c r="A130" s="102" t="s">
        <v>36</v>
      </c>
      <c r="B130" s="102" t="s">
        <v>343</v>
      </c>
      <c r="C130" s="103"/>
    </row>
    <row r="131" spans="1:3" x14ac:dyDescent="0.25">
      <c r="A131" s="102" t="s">
        <v>146</v>
      </c>
      <c r="B131" s="102" t="s">
        <v>375</v>
      </c>
      <c r="C131" s="103"/>
    </row>
    <row r="132" spans="1:3" x14ac:dyDescent="0.25">
      <c r="A132" s="102" t="s">
        <v>75</v>
      </c>
      <c r="B132" s="102" t="s">
        <v>564</v>
      </c>
      <c r="C132" s="103"/>
    </row>
    <row r="133" spans="1:3" x14ac:dyDescent="0.25">
      <c r="A133" s="102" t="s">
        <v>305</v>
      </c>
      <c r="B133" s="102" t="s">
        <v>523</v>
      </c>
      <c r="C133" s="103"/>
    </row>
    <row r="134" spans="1:3" x14ac:dyDescent="0.25">
      <c r="A134" s="106" t="s">
        <v>726</v>
      </c>
      <c r="B134" s="104" t="s">
        <v>727</v>
      </c>
      <c r="C134" s="105"/>
    </row>
    <row r="135" spans="1:3" x14ac:dyDescent="0.25">
      <c r="A135" s="102" t="s">
        <v>130</v>
      </c>
      <c r="B135" s="102" t="s">
        <v>463</v>
      </c>
      <c r="C135" s="103" t="s">
        <v>624</v>
      </c>
    </row>
    <row r="136" spans="1:3" x14ac:dyDescent="0.25">
      <c r="A136" s="102" t="s">
        <v>331</v>
      </c>
      <c r="B136" s="102" t="s">
        <v>586</v>
      </c>
      <c r="C136" s="103"/>
    </row>
    <row r="137" spans="1:3" x14ac:dyDescent="0.25">
      <c r="A137" s="102" t="s">
        <v>110</v>
      </c>
      <c r="B137" s="102" t="s">
        <v>605</v>
      </c>
      <c r="C137" s="103"/>
    </row>
    <row r="138" spans="1:3" x14ac:dyDescent="0.25">
      <c r="A138" s="102" t="s">
        <v>285</v>
      </c>
      <c r="B138" s="102" t="s">
        <v>385</v>
      </c>
      <c r="C138" s="103"/>
    </row>
    <row r="139" spans="1:3" x14ac:dyDescent="0.25">
      <c r="A139" s="102" t="s">
        <v>276</v>
      </c>
      <c r="B139" s="102" t="s">
        <v>352</v>
      </c>
      <c r="C139" s="103"/>
    </row>
    <row r="140" spans="1:3" x14ac:dyDescent="0.25">
      <c r="A140" s="102" t="s">
        <v>179</v>
      </c>
      <c r="B140" s="102" t="s">
        <v>637</v>
      </c>
      <c r="C140" s="103" t="s">
        <v>621</v>
      </c>
    </row>
    <row r="141" spans="1:3" x14ac:dyDescent="0.25">
      <c r="A141" s="102" t="s">
        <v>79</v>
      </c>
      <c r="B141" s="102" t="s">
        <v>566</v>
      </c>
      <c r="C141" s="103"/>
    </row>
    <row r="142" spans="1:3" x14ac:dyDescent="0.25">
      <c r="A142" s="102" t="s">
        <v>319</v>
      </c>
      <c r="B142" s="102" t="s">
        <v>539</v>
      </c>
      <c r="C142" s="103"/>
    </row>
    <row r="143" spans="1:3" x14ac:dyDescent="0.25">
      <c r="A143" s="102" t="s">
        <v>154</v>
      </c>
      <c r="B143" s="102" t="s">
        <v>638</v>
      </c>
      <c r="C143" s="103"/>
    </row>
    <row r="144" spans="1:3" x14ac:dyDescent="0.25">
      <c r="A144" s="102" t="s">
        <v>59</v>
      </c>
      <c r="B144" s="102" t="s">
        <v>552</v>
      </c>
      <c r="C144" s="103"/>
    </row>
    <row r="145" spans="1:3" x14ac:dyDescent="0.25">
      <c r="A145" s="102" t="s">
        <v>58</v>
      </c>
      <c r="B145" s="102" t="s">
        <v>551</v>
      </c>
      <c r="C145" s="103"/>
    </row>
    <row r="146" spans="1:3" x14ac:dyDescent="0.25">
      <c r="A146" s="102" t="s">
        <v>213</v>
      </c>
      <c r="B146" s="102" t="s">
        <v>428</v>
      </c>
      <c r="C146" s="103"/>
    </row>
    <row r="147" spans="1:3" x14ac:dyDescent="0.25">
      <c r="A147" s="102" t="s">
        <v>332</v>
      </c>
      <c r="B147" s="102" t="s">
        <v>587</v>
      </c>
      <c r="C147" s="103"/>
    </row>
    <row r="148" spans="1:3" x14ac:dyDescent="0.25">
      <c r="A148" s="102" t="s">
        <v>275</v>
      </c>
      <c r="B148" s="102" t="s">
        <v>496</v>
      </c>
      <c r="C148" s="103" t="s">
        <v>624</v>
      </c>
    </row>
    <row r="149" spans="1:3" x14ac:dyDescent="0.25">
      <c r="A149" s="102" t="s">
        <v>135</v>
      </c>
      <c r="B149" s="102" t="s">
        <v>532</v>
      </c>
      <c r="C149" s="103" t="s">
        <v>624</v>
      </c>
    </row>
    <row r="150" spans="1:3" x14ac:dyDescent="0.25">
      <c r="A150" s="102" t="s">
        <v>321</v>
      </c>
      <c r="B150" s="102" t="s">
        <v>541</v>
      </c>
      <c r="C150" s="103"/>
    </row>
    <row r="151" spans="1:3" x14ac:dyDescent="0.25">
      <c r="A151" s="102" t="s">
        <v>155</v>
      </c>
      <c r="B151" s="102" t="s">
        <v>409</v>
      </c>
      <c r="C151" s="103"/>
    </row>
    <row r="152" spans="1:3" x14ac:dyDescent="0.25">
      <c r="A152" s="102" t="s">
        <v>166</v>
      </c>
      <c r="B152" s="102" t="s">
        <v>467</v>
      </c>
      <c r="C152" s="103" t="s">
        <v>621</v>
      </c>
    </row>
    <row r="153" spans="1:3" x14ac:dyDescent="0.25">
      <c r="A153" s="102" t="s">
        <v>290</v>
      </c>
      <c r="B153" s="102" t="s">
        <v>402</v>
      </c>
      <c r="C153" s="103"/>
    </row>
    <row r="154" spans="1:3" x14ac:dyDescent="0.25">
      <c r="A154" s="102" t="s">
        <v>165</v>
      </c>
      <c r="B154" s="102" t="s">
        <v>466</v>
      </c>
      <c r="C154" s="103" t="s">
        <v>621</v>
      </c>
    </row>
    <row r="155" spans="1:3" x14ac:dyDescent="0.25">
      <c r="A155" s="102" t="s">
        <v>119</v>
      </c>
      <c r="B155" s="102" t="s">
        <v>613</v>
      </c>
      <c r="C155" s="103"/>
    </row>
    <row r="156" spans="1:3" x14ac:dyDescent="0.25">
      <c r="A156" s="102" t="s">
        <v>334</v>
      </c>
      <c r="B156" s="102" t="s">
        <v>589</v>
      </c>
      <c r="C156" s="103"/>
    </row>
    <row r="157" spans="1:3" x14ac:dyDescent="0.25">
      <c r="A157" s="102" t="s">
        <v>134</v>
      </c>
      <c r="B157" s="102" t="s">
        <v>531</v>
      </c>
      <c r="C157" s="103" t="s">
        <v>624</v>
      </c>
    </row>
    <row r="158" spans="1:3" x14ac:dyDescent="0.25">
      <c r="A158" s="102" t="s">
        <v>313</v>
      </c>
      <c r="B158" s="102" t="s">
        <v>639</v>
      </c>
      <c r="C158" s="103"/>
    </row>
    <row r="159" spans="1:3" x14ac:dyDescent="0.25">
      <c r="A159" s="102" t="s">
        <v>316</v>
      </c>
      <c r="B159" s="102" t="s">
        <v>536</v>
      </c>
      <c r="C159" s="103"/>
    </row>
    <row r="160" spans="1:3" x14ac:dyDescent="0.25">
      <c r="A160" s="102" t="s">
        <v>106</v>
      </c>
      <c r="B160" s="102" t="s">
        <v>602</v>
      </c>
      <c r="C160" s="103"/>
    </row>
    <row r="161" spans="1:3" x14ac:dyDescent="0.25">
      <c r="A161" s="102" t="s">
        <v>163</v>
      </c>
      <c r="B161" s="102" t="s">
        <v>464</v>
      </c>
      <c r="C161" s="103" t="s">
        <v>621</v>
      </c>
    </row>
    <row r="162" spans="1:3" x14ac:dyDescent="0.25">
      <c r="A162" s="102" t="s">
        <v>132</v>
      </c>
      <c r="B162" s="102" t="s">
        <v>640</v>
      </c>
      <c r="C162" s="103" t="s">
        <v>624</v>
      </c>
    </row>
    <row r="163" spans="1:3" x14ac:dyDescent="0.25">
      <c r="A163" s="102" t="s">
        <v>294</v>
      </c>
      <c r="B163" s="102" t="s">
        <v>491</v>
      </c>
      <c r="C163" s="103"/>
    </row>
    <row r="164" spans="1:3" x14ac:dyDescent="0.25">
      <c r="A164" s="102" t="s">
        <v>51</v>
      </c>
      <c r="B164" s="102" t="s">
        <v>504</v>
      </c>
      <c r="C164" s="103"/>
    </row>
    <row r="165" spans="1:3" x14ac:dyDescent="0.25">
      <c r="A165" s="102" t="s">
        <v>57</v>
      </c>
      <c r="B165" s="102" t="s">
        <v>550</v>
      </c>
      <c r="C165" s="103"/>
    </row>
    <row r="166" spans="1:3" x14ac:dyDescent="0.25">
      <c r="A166" s="102" t="s">
        <v>333</v>
      </c>
      <c r="B166" s="102" t="s">
        <v>588</v>
      </c>
      <c r="C166" s="103"/>
    </row>
    <row r="167" spans="1:3" x14ac:dyDescent="0.25">
      <c r="A167" s="102" t="s">
        <v>153</v>
      </c>
      <c r="B167" s="102" t="s">
        <v>408</v>
      </c>
      <c r="C167" s="103"/>
    </row>
    <row r="168" spans="1:3" x14ac:dyDescent="0.25">
      <c r="A168" s="102" t="s">
        <v>264</v>
      </c>
      <c r="B168" s="102" t="s">
        <v>393</v>
      </c>
      <c r="C168" s="103"/>
    </row>
    <row r="169" spans="1:3" x14ac:dyDescent="0.25">
      <c r="A169" s="102" t="s">
        <v>205</v>
      </c>
      <c r="B169" s="102" t="s">
        <v>445</v>
      </c>
      <c r="C169" s="103"/>
    </row>
    <row r="170" spans="1:3" x14ac:dyDescent="0.25">
      <c r="A170" s="102" t="s">
        <v>209</v>
      </c>
      <c r="B170" s="102" t="s">
        <v>489</v>
      </c>
      <c r="C170" s="103"/>
    </row>
    <row r="171" spans="1:3" x14ac:dyDescent="0.25">
      <c r="A171" s="102" t="s">
        <v>185</v>
      </c>
      <c r="B171" s="102" t="s">
        <v>503</v>
      </c>
      <c r="C171" s="103"/>
    </row>
    <row r="172" spans="1:3" x14ac:dyDescent="0.25">
      <c r="A172" s="102" t="s">
        <v>187</v>
      </c>
      <c r="B172" s="102" t="s">
        <v>569</v>
      </c>
      <c r="C172" s="103"/>
    </row>
    <row r="173" spans="1:3" x14ac:dyDescent="0.25">
      <c r="A173" s="102" t="s">
        <v>80</v>
      </c>
      <c r="B173" s="102" t="s">
        <v>567</v>
      </c>
      <c r="C173" s="103"/>
    </row>
    <row r="174" spans="1:3" x14ac:dyDescent="0.25">
      <c r="A174" s="102" t="s">
        <v>228</v>
      </c>
      <c r="B174" s="102" t="s">
        <v>443</v>
      </c>
      <c r="C174" s="103"/>
    </row>
    <row r="175" spans="1:3" x14ac:dyDescent="0.25">
      <c r="A175" s="102" t="s">
        <v>301</v>
      </c>
      <c r="B175" s="102" t="s">
        <v>417</v>
      </c>
      <c r="C175" s="103"/>
    </row>
    <row r="176" spans="1:3" x14ac:dyDescent="0.25">
      <c r="A176" s="102" t="s">
        <v>94</v>
      </c>
      <c r="B176" s="102" t="s">
        <v>600</v>
      </c>
      <c r="C176" s="103"/>
    </row>
    <row r="177" spans="1:3" x14ac:dyDescent="0.25">
      <c r="A177" s="102" t="s">
        <v>162</v>
      </c>
      <c r="B177" s="102" t="s">
        <v>416</v>
      </c>
      <c r="C177" s="103" t="s">
        <v>621</v>
      </c>
    </row>
    <row r="178" spans="1:3" x14ac:dyDescent="0.25">
      <c r="A178" s="102" t="s">
        <v>131</v>
      </c>
      <c r="B178" s="102" t="s">
        <v>499</v>
      </c>
      <c r="C178" s="103" t="s">
        <v>624</v>
      </c>
    </row>
    <row r="179" spans="1:3" x14ac:dyDescent="0.25">
      <c r="A179" s="102" t="s">
        <v>161</v>
      </c>
      <c r="B179" s="102" t="s">
        <v>415</v>
      </c>
      <c r="C179" s="103"/>
    </row>
    <row r="180" spans="1:3" x14ac:dyDescent="0.25">
      <c r="A180" s="102" t="s">
        <v>47</v>
      </c>
      <c r="B180" s="102" t="s">
        <v>481</v>
      </c>
      <c r="C180" s="103"/>
    </row>
    <row r="181" spans="1:3" x14ac:dyDescent="0.25">
      <c r="A181" s="102" t="s">
        <v>296</v>
      </c>
      <c r="B181" s="102" t="s">
        <v>493</v>
      </c>
      <c r="C181" s="103"/>
    </row>
    <row r="182" spans="1:3" x14ac:dyDescent="0.25">
      <c r="A182" s="102" t="s">
        <v>189</v>
      </c>
      <c r="B182" s="102" t="s">
        <v>571</v>
      </c>
      <c r="C182" s="103"/>
    </row>
    <row r="183" spans="1:3" x14ac:dyDescent="0.25">
      <c r="A183" s="102" t="s">
        <v>295</v>
      </c>
      <c r="B183" s="102" t="s">
        <v>492</v>
      </c>
      <c r="C183" s="103"/>
    </row>
    <row r="184" spans="1:3" x14ac:dyDescent="0.25">
      <c r="A184" s="102" t="s">
        <v>171</v>
      </c>
      <c r="B184" s="102" t="s">
        <v>472</v>
      </c>
      <c r="C184" s="103" t="s">
        <v>621</v>
      </c>
    </row>
    <row r="185" spans="1:3" x14ac:dyDescent="0.25">
      <c r="A185" s="102" t="s">
        <v>70</v>
      </c>
      <c r="B185" s="102" t="s">
        <v>559</v>
      </c>
      <c r="C185" s="103"/>
    </row>
    <row r="186" spans="1:3" x14ac:dyDescent="0.25">
      <c r="A186" s="102" t="s">
        <v>304</v>
      </c>
      <c r="B186" s="102" t="s">
        <v>641</v>
      </c>
      <c r="C186" s="103"/>
    </row>
    <row r="187" spans="1:3" x14ac:dyDescent="0.25">
      <c r="A187" s="102" t="s">
        <v>55</v>
      </c>
      <c r="B187" s="102" t="s">
        <v>548</v>
      </c>
      <c r="C187" s="103"/>
    </row>
    <row r="188" spans="1:3" x14ac:dyDescent="0.25">
      <c r="A188" s="102" t="s">
        <v>40</v>
      </c>
      <c r="B188" s="102" t="s">
        <v>389</v>
      </c>
      <c r="C188" s="103"/>
    </row>
    <row r="189" spans="1:3" x14ac:dyDescent="0.25">
      <c r="A189" s="102" t="s">
        <v>273</v>
      </c>
      <c r="B189" s="102" t="s">
        <v>381</v>
      </c>
      <c r="C189" s="103" t="s">
        <v>624</v>
      </c>
    </row>
    <row r="190" spans="1:3" x14ac:dyDescent="0.25">
      <c r="A190" s="102" t="s">
        <v>300</v>
      </c>
      <c r="B190" s="102" t="s">
        <v>498</v>
      </c>
      <c r="C190" s="103"/>
    </row>
    <row r="191" spans="1:3" x14ac:dyDescent="0.25">
      <c r="A191" s="102" t="s">
        <v>241</v>
      </c>
      <c r="B191" s="102" t="s">
        <v>514</v>
      </c>
      <c r="C191" s="103"/>
    </row>
    <row r="192" spans="1:3" x14ac:dyDescent="0.25">
      <c r="A192" s="102" t="s">
        <v>253</v>
      </c>
      <c r="B192" s="102" t="s">
        <v>342</v>
      </c>
      <c r="C192" s="103"/>
    </row>
    <row r="193" spans="1:3" x14ac:dyDescent="0.25">
      <c r="A193" s="102" t="s">
        <v>283</v>
      </c>
      <c r="B193" s="102" t="s">
        <v>383</v>
      </c>
      <c r="C193" s="103"/>
    </row>
    <row r="194" spans="1:3" x14ac:dyDescent="0.25">
      <c r="A194" s="102" t="s">
        <v>87</v>
      </c>
      <c r="B194" s="102" t="s">
        <v>594</v>
      </c>
      <c r="C194" s="103"/>
    </row>
    <row r="195" spans="1:3" x14ac:dyDescent="0.25">
      <c r="A195" s="102" t="s">
        <v>263</v>
      </c>
      <c r="B195" s="102" t="s">
        <v>392</v>
      </c>
      <c r="C195" s="103"/>
    </row>
    <row r="196" spans="1:3" x14ac:dyDescent="0.25">
      <c r="A196" s="102" t="s">
        <v>298</v>
      </c>
      <c r="B196" s="102" t="s">
        <v>495</v>
      </c>
      <c r="C196" s="103"/>
    </row>
    <row r="197" spans="1:3" x14ac:dyDescent="0.25">
      <c r="A197" s="102" t="s">
        <v>257</v>
      </c>
      <c r="B197" s="102" t="s">
        <v>348</v>
      </c>
      <c r="C197" s="103"/>
    </row>
    <row r="198" spans="1:3" x14ac:dyDescent="0.25">
      <c r="A198" s="102" t="s">
        <v>172</v>
      </c>
      <c r="B198" s="102" t="s">
        <v>473</v>
      </c>
      <c r="C198" s="103" t="s">
        <v>621</v>
      </c>
    </row>
    <row r="199" spans="1:3" x14ac:dyDescent="0.25">
      <c r="A199" s="102" t="s">
        <v>243</v>
      </c>
      <c r="B199" s="102" t="s">
        <v>516</v>
      </c>
      <c r="C199" s="103"/>
    </row>
    <row r="200" spans="1:3" x14ac:dyDescent="0.25">
      <c r="A200" s="106" t="s">
        <v>728</v>
      </c>
      <c r="B200" s="102" t="s">
        <v>729</v>
      </c>
      <c r="C200" s="103"/>
    </row>
    <row r="201" spans="1:3" x14ac:dyDescent="0.25">
      <c r="A201" s="102" t="s">
        <v>180</v>
      </c>
      <c r="B201" s="102" t="s">
        <v>488</v>
      </c>
      <c r="C201" s="103"/>
    </row>
    <row r="202" spans="1:3" x14ac:dyDescent="0.25">
      <c r="A202" s="102" t="s">
        <v>266</v>
      </c>
      <c r="B202" s="102" t="s">
        <v>396</v>
      </c>
      <c r="C202" s="103"/>
    </row>
    <row r="203" spans="1:3" x14ac:dyDescent="0.25">
      <c r="A203" s="102" t="s">
        <v>194</v>
      </c>
      <c r="B203" s="102" t="s">
        <v>360</v>
      </c>
      <c r="C203" s="103"/>
    </row>
    <row r="204" spans="1:3" x14ac:dyDescent="0.25">
      <c r="A204" s="102" t="s">
        <v>203</v>
      </c>
      <c r="B204" s="102" t="s">
        <v>424</v>
      </c>
      <c r="C204" s="103"/>
    </row>
    <row r="205" spans="1:3" x14ac:dyDescent="0.25">
      <c r="A205" s="102" t="s">
        <v>272</v>
      </c>
      <c r="B205" s="102" t="s">
        <v>582</v>
      </c>
      <c r="C205" s="103"/>
    </row>
    <row r="206" spans="1:3" x14ac:dyDescent="0.25">
      <c r="A206" s="102" t="s">
        <v>69</v>
      </c>
      <c r="B206" s="102" t="s">
        <v>730</v>
      </c>
      <c r="C206" s="103"/>
    </row>
    <row r="207" spans="1:3" x14ac:dyDescent="0.25">
      <c r="A207" s="102" t="s">
        <v>260</v>
      </c>
      <c r="B207" s="102" t="s">
        <v>350</v>
      </c>
      <c r="C207" s="103"/>
    </row>
    <row r="208" spans="1:3" x14ac:dyDescent="0.25">
      <c r="A208" s="102" t="s">
        <v>85</v>
      </c>
      <c r="B208" s="102" t="s">
        <v>592</v>
      </c>
      <c r="C208" s="103"/>
    </row>
    <row r="209" spans="1:3" x14ac:dyDescent="0.25">
      <c r="A209" s="106" t="s">
        <v>731</v>
      </c>
      <c r="B209" s="102" t="s">
        <v>732</v>
      </c>
      <c r="C209" s="103"/>
    </row>
    <row r="210" spans="1:3" x14ac:dyDescent="0.25">
      <c r="A210" s="102" t="s">
        <v>235</v>
      </c>
      <c r="B210" s="102" t="s">
        <v>508</v>
      </c>
      <c r="C210" s="103"/>
    </row>
    <row r="211" spans="1:3" x14ac:dyDescent="0.25">
      <c r="A211" s="102" t="s">
        <v>199</v>
      </c>
      <c r="B211" s="102" t="s">
        <v>420</v>
      </c>
      <c r="C211" s="103"/>
    </row>
    <row r="212" spans="1:3" x14ac:dyDescent="0.25">
      <c r="A212" s="102" t="s">
        <v>201</v>
      </c>
      <c r="B212" s="102" t="s">
        <v>422</v>
      </c>
      <c r="C212" s="103"/>
    </row>
    <row r="213" spans="1:3" x14ac:dyDescent="0.25">
      <c r="A213" s="102" t="s">
        <v>337</v>
      </c>
      <c r="B213" s="104" t="s">
        <v>642</v>
      </c>
      <c r="C213" s="103"/>
    </row>
    <row r="214" spans="1:3" x14ac:dyDescent="0.25">
      <c r="A214" s="102" t="s">
        <v>198</v>
      </c>
      <c r="B214" s="102" t="s">
        <v>364</v>
      </c>
      <c r="C214" s="103"/>
    </row>
    <row r="215" spans="1:3" x14ac:dyDescent="0.25">
      <c r="A215" s="102" t="s">
        <v>286</v>
      </c>
      <c r="B215" s="102" t="s">
        <v>398</v>
      </c>
      <c r="C215" s="103"/>
    </row>
    <row r="216" spans="1:3" x14ac:dyDescent="0.25">
      <c r="A216" s="102" t="s">
        <v>190</v>
      </c>
      <c r="B216" s="102" t="s">
        <v>572</v>
      </c>
      <c r="C216" s="103"/>
    </row>
    <row r="217" spans="1:3" x14ac:dyDescent="0.25">
      <c r="A217" s="102" t="s">
        <v>231</v>
      </c>
      <c r="B217" s="102" t="s">
        <v>733</v>
      </c>
      <c r="C217" s="103"/>
    </row>
    <row r="218" spans="1:3" x14ac:dyDescent="0.25">
      <c r="A218" s="102" t="s">
        <v>232</v>
      </c>
      <c r="B218" s="102" t="s">
        <v>719</v>
      </c>
      <c r="C218" s="103"/>
    </row>
    <row r="219" spans="1:3" x14ac:dyDescent="0.25">
      <c r="A219" s="102" t="s">
        <v>182</v>
      </c>
      <c r="B219" s="102" t="s">
        <v>500</v>
      </c>
      <c r="C219" s="103"/>
    </row>
    <row r="220" spans="1:3" x14ac:dyDescent="0.25">
      <c r="A220" s="102" t="s">
        <v>44</v>
      </c>
      <c r="B220" s="102" t="s">
        <v>478</v>
      </c>
      <c r="C220" s="103"/>
    </row>
    <row r="221" spans="1:3" x14ac:dyDescent="0.25">
      <c r="A221" s="102" t="s">
        <v>216</v>
      </c>
      <c r="B221" s="102" t="s">
        <v>431</v>
      </c>
      <c r="C221" s="103"/>
    </row>
    <row r="222" spans="1:3" x14ac:dyDescent="0.25">
      <c r="A222" s="102" t="s">
        <v>42</v>
      </c>
      <c r="B222" s="102" t="s">
        <v>391</v>
      </c>
      <c r="C222" s="103"/>
    </row>
    <row r="223" spans="1:3" x14ac:dyDescent="0.25">
      <c r="A223" s="102" t="s">
        <v>261</v>
      </c>
      <c r="B223" s="102" t="s">
        <v>351</v>
      </c>
      <c r="C223" s="103"/>
    </row>
    <row r="224" spans="1:3" x14ac:dyDescent="0.25">
      <c r="A224" s="102" t="s">
        <v>145</v>
      </c>
      <c r="B224" s="102" t="s">
        <v>372</v>
      </c>
      <c r="C224" s="103"/>
    </row>
    <row r="225" spans="1:3" x14ac:dyDescent="0.25">
      <c r="A225" s="102" t="s">
        <v>37</v>
      </c>
      <c r="B225" s="102" t="s">
        <v>344</v>
      </c>
      <c r="C225" s="103"/>
    </row>
    <row r="226" spans="1:3" x14ac:dyDescent="0.25">
      <c r="A226" s="102" t="s">
        <v>67</v>
      </c>
      <c r="B226" s="102" t="s">
        <v>558</v>
      </c>
      <c r="C226" s="103"/>
    </row>
    <row r="227" spans="1:3" x14ac:dyDescent="0.25">
      <c r="A227" s="102" t="s">
        <v>220</v>
      </c>
      <c r="B227" s="102" t="s">
        <v>435</v>
      </c>
      <c r="C227" s="103"/>
    </row>
    <row r="228" spans="1:3" x14ac:dyDescent="0.25">
      <c r="A228" s="102" t="s">
        <v>192</v>
      </c>
      <c r="B228" s="102" t="s">
        <v>574</v>
      </c>
      <c r="C228" s="103"/>
    </row>
    <row r="229" spans="1:3" x14ac:dyDescent="0.25">
      <c r="A229" s="102" t="s">
        <v>128</v>
      </c>
      <c r="B229" s="102" t="s">
        <v>460</v>
      </c>
      <c r="C229" s="103" t="s">
        <v>624</v>
      </c>
    </row>
    <row r="230" spans="1:3" x14ac:dyDescent="0.25">
      <c r="A230" s="102" t="s">
        <v>92</v>
      </c>
      <c r="B230" s="102" t="s">
        <v>599</v>
      </c>
      <c r="C230" s="103"/>
    </row>
    <row r="231" spans="1:3" x14ac:dyDescent="0.25">
      <c r="A231" s="102" t="s">
        <v>97</v>
      </c>
      <c r="B231" s="102" t="s">
        <v>401</v>
      </c>
      <c r="C231" s="103"/>
    </row>
    <row r="232" spans="1:3" x14ac:dyDescent="0.25">
      <c r="A232" s="102" t="s">
        <v>306</v>
      </c>
      <c r="B232" s="102" t="s">
        <v>524</v>
      </c>
      <c r="C232" s="103"/>
    </row>
    <row r="233" spans="1:3" x14ac:dyDescent="0.25">
      <c r="A233" s="102" t="s">
        <v>159</v>
      </c>
      <c r="B233" s="102" t="s">
        <v>413</v>
      </c>
      <c r="C233" s="103"/>
    </row>
    <row r="234" spans="1:3" x14ac:dyDescent="0.25">
      <c r="A234" s="102" t="s">
        <v>335</v>
      </c>
      <c r="B234" s="102" t="s">
        <v>643</v>
      </c>
      <c r="C234" s="103"/>
    </row>
    <row r="235" spans="1:3" x14ac:dyDescent="0.25">
      <c r="A235" s="102" t="s">
        <v>336</v>
      </c>
      <c r="B235" s="102" t="s">
        <v>644</v>
      </c>
      <c r="C235" s="103"/>
    </row>
    <row r="236" spans="1:3" x14ac:dyDescent="0.25">
      <c r="A236" s="102" t="s">
        <v>210</v>
      </c>
      <c r="B236" s="102" t="s">
        <v>425</v>
      </c>
      <c r="C236" s="103"/>
    </row>
    <row r="237" spans="1:3" x14ac:dyDescent="0.25">
      <c r="A237" s="102" t="s">
        <v>309</v>
      </c>
      <c r="B237" s="102" t="s">
        <v>526</v>
      </c>
      <c r="C237" s="103"/>
    </row>
    <row r="238" spans="1:3" x14ac:dyDescent="0.25">
      <c r="A238" s="102" t="s">
        <v>109</v>
      </c>
      <c r="B238" s="102" t="s">
        <v>604</v>
      </c>
      <c r="C238" s="103"/>
    </row>
    <row r="239" spans="1:3" x14ac:dyDescent="0.25">
      <c r="A239" s="102" t="s">
        <v>53</v>
      </c>
      <c r="B239" s="102" t="s">
        <v>506</v>
      </c>
      <c r="C239" s="103"/>
    </row>
    <row r="240" spans="1:3" x14ac:dyDescent="0.25">
      <c r="A240" s="102" t="s">
        <v>196</v>
      </c>
      <c r="B240" s="102" t="s">
        <v>362</v>
      </c>
      <c r="C240" s="103"/>
    </row>
    <row r="241" spans="1:3" x14ac:dyDescent="0.25">
      <c r="A241" s="102" t="s">
        <v>338</v>
      </c>
      <c r="B241" s="102" t="s">
        <v>522</v>
      </c>
      <c r="C241" s="103"/>
    </row>
    <row r="242" spans="1:3" x14ac:dyDescent="0.25">
      <c r="A242" s="102" t="s">
        <v>178</v>
      </c>
      <c r="B242" s="102" t="s">
        <v>487</v>
      </c>
      <c r="C242" s="103"/>
    </row>
    <row r="243" spans="1:3" x14ac:dyDescent="0.25">
      <c r="A243" s="102" t="s">
        <v>225</v>
      </c>
      <c r="B243" s="102" t="s">
        <v>440</v>
      </c>
      <c r="C243" s="103"/>
    </row>
    <row r="244" spans="1:3" x14ac:dyDescent="0.25">
      <c r="A244" s="102" t="s">
        <v>133</v>
      </c>
      <c r="B244" s="102" t="s">
        <v>530</v>
      </c>
      <c r="C244" s="103" t="s">
        <v>624</v>
      </c>
    </row>
    <row r="245" spans="1:3" x14ac:dyDescent="0.25">
      <c r="A245" s="102" t="s">
        <v>217</v>
      </c>
      <c r="B245" s="102" t="s">
        <v>432</v>
      </c>
      <c r="C245" s="103"/>
    </row>
    <row r="246" spans="1:3" x14ac:dyDescent="0.25">
      <c r="A246" s="102" t="s">
        <v>322</v>
      </c>
      <c r="B246" s="102" t="s">
        <v>542</v>
      </c>
      <c r="C246" s="103"/>
    </row>
    <row r="247" spans="1:3" x14ac:dyDescent="0.25">
      <c r="A247" s="102" t="s">
        <v>223</v>
      </c>
      <c r="B247" s="102" t="s">
        <v>438</v>
      </c>
      <c r="C247" s="103"/>
    </row>
    <row r="248" spans="1:3" x14ac:dyDescent="0.25">
      <c r="A248" s="102" t="s">
        <v>289</v>
      </c>
      <c r="B248" s="102" t="s">
        <v>400</v>
      </c>
      <c r="C248" s="103"/>
    </row>
    <row r="249" spans="1:3" x14ac:dyDescent="0.25">
      <c r="A249" s="102" t="s">
        <v>183</v>
      </c>
      <c r="B249" s="102" t="s">
        <v>501</v>
      </c>
      <c r="C249" s="103"/>
    </row>
    <row r="250" spans="1:3" x14ac:dyDescent="0.25">
      <c r="A250" s="102" t="s">
        <v>207</v>
      </c>
      <c r="B250" s="102" t="s">
        <v>447</v>
      </c>
      <c r="C250" s="103"/>
    </row>
    <row r="251" spans="1:3" x14ac:dyDescent="0.25">
      <c r="A251" s="102" t="s">
        <v>303</v>
      </c>
      <c r="B251" s="102" t="s">
        <v>419</v>
      </c>
      <c r="C251" s="103"/>
    </row>
    <row r="252" spans="1:3" x14ac:dyDescent="0.25">
      <c r="A252" s="102" t="s">
        <v>176</v>
      </c>
      <c r="B252" s="102" t="s">
        <v>485</v>
      </c>
      <c r="C252" s="103"/>
    </row>
    <row r="253" spans="1:3" x14ac:dyDescent="0.25">
      <c r="A253" s="102" t="s">
        <v>54</v>
      </c>
      <c r="B253" s="102" t="s">
        <v>547</v>
      </c>
      <c r="C253" s="103"/>
    </row>
    <row r="254" spans="1:3" x14ac:dyDescent="0.25">
      <c r="A254" s="102" t="s">
        <v>68</v>
      </c>
      <c r="B254" s="102" t="s">
        <v>734</v>
      </c>
      <c r="C254" s="103"/>
    </row>
    <row r="255" spans="1:3" x14ac:dyDescent="0.25">
      <c r="A255" s="102" t="s">
        <v>43</v>
      </c>
      <c r="B255" s="102" t="s">
        <v>477</v>
      </c>
      <c r="C255" s="103"/>
    </row>
    <row r="256" spans="1:3" x14ac:dyDescent="0.25">
      <c r="A256" s="102" t="s">
        <v>93</v>
      </c>
      <c r="B256" s="102" t="s">
        <v>645</v>
      </c>
      <c r="C256" s="103"/>
    </row>
    <row r="257" spans="1:3" x14ac:dyDescent="0.25">
      <c r="A257" s="102" t="s">
        <v>327</v>
      </c>
      <c r="B257" s="102" t="s">
        <v>646</v>
      </c>
      <c r="C257" s="103"/>
    </row>
    <row r="258" spans="1:3" x14ac:dyDescent="0.25">
      <c r="A258" s="102" t="s">
        <v>265</v>
      </c>
      <c r="B258" s="102" t="s">
        <v>394</v>
      </c>
      <c r="C258" s="103"/>
    </row>
    <row r="259" spans="1:3" x14ac:dyDescent="0.25">
      <c r="A259" s="102" t="s">
        <v>262</v>
      </c>
      <c r="B259" s="102" t="s">
        <v>374</v>
      </c>
      <c r="C259" s="103"/>
    </row>
    <row r="260" spans="1:3" x14ac:dyDescent="0.25">
      <c r="A260" s="102" t="s">
        <v>354</v>
      </c>
      <c r="B260" s="102" t="s">
        <v>353</v>
      </c>
      <c r="C260" s="103"/>
    </row>
    <row r="261" spans="1:3" x14ac:dyDescent="0.25">
      <c r="A261" s="102" t="s">
        <v>234</v>
      </c>
      <c r="B261" s="102" t="s">
        <v>507</v>
      </c>
      <c r="C261" s="103"/>
    </row>
    <row r="262" spans="1:3" x14ac:dyDescent="0.25">
      <c r="A262" s="102" t="s">
        <v>89</v>
      </c>
      <c r="B262" s="102" t="s">
        <v>596</v>
      </c>
      <c r="C262" s="103"/>
    </row>
    <row r="263" spans="1:3" x14ac:dyDescent="0.25">
      <c r="A263" s="102" t="s">
        <v>136</v>
      </c>
      <c r="B263" s="102" t="s">
        <v>533</v>
      </c>
      <c r="C263" s="103" t="s">
        <v>624</v>
      </c>
    </row>
    <row r="264" spans="1:3" x14ac:dyDescent="0.25">
      <c r="A264" s="102" t="s">
        <v>324</v>
      </c>
      <c r="B264" s="102" t="s">
        <v>544</v>
      </c>
      <c r="C264" s="103"/>
    </row>
    <row r="265" spans="1:3" x14ac:dyDescent="0.25">
      <c r="A265" s="102" t="s">
        <v>230</v>
      </c>
      <c r="B265" s="102" t="s">
        <v>735</v>
      </c>
      <c r="C265" s="103"/>
    </row>
    <row r="266" spans="1:3" x14ac:dyDescent="0.25">
      <c r="A266" s="102" t="s">
        <v>249</v>
      </c>
      <c r="B266" s="102" t="s">
        <v>736</v>
      </c>
      <c r="C266" s="103"/>
    </row>
    <row r="267" spans="1:3" x14ac:dyDescent="0.25">
      <c r="A267" s="102" t="s">
        <v>229</v>
      </c>
      <c r="B267" s="102" t="s">
        <v>737</v>
      </c>
      <c r="C267" s="103"/>
    </row>
    <row r="268" spans="1:3" x14ac:dyDescent="0.25">
      <c r="A268" s="102" t="s">
        <v>76</v>
      </c>
      <c r="B268" s="102" t="s">
        <v>565</v>
      </c>
      <c r="C268" s="103"/>
    </row>
    <row r="269" spans="1:3" x14ac:dyDescent="0.25">
      <c r="A269" s="102" t="s">
        <v>239</v>
      </c>
      <c r="B269" s="102" t="s">
        <v>512</v>
      </c>
      <c r="C269" s="103"/>
    </row>
    <row r="270" spans="1:3" x14ac:dyDescent="0.25">
      <c r="A270" s="102" t="s">
        <v>112</v>
      </c>
      <c r="B270" s="102" t="s">
        <v>607</v>
      </c>
      <c r="C270" s="103"/>
    </row>
    <row r="271" spans="1:3" x14ac:dyDescent="0.25">
      <c r="A271" s="102" t="s">
        <v>208</v>
      </c>
      <c r="B271" s="104" t="s">
        <v>647</v>
      </c>
      <c r="C271" s="103"/>
    </row>
    <row r="272" spans="1:3" x14ac:dyDescent="0.25">
      <c r="A272" s="102" t="s">
        <v>236</v>
      </c>
      <c r="B272" s="102" t="s">
        <v>509</v>
      </c>
      <c r="C272" s="103"/>
    </row>
    <row r="273" spans="1:3" x14ac:dyDescent="0.25">
      <c r="A273" s="102" t="s">
        <v>157</v>
      </c>
      <c r="B273" s="102" t="s">
        <v>411</v>
      </c>
      <c r="C273" s="103"/>
    </row>
    <row r="274" spans="1:3" x14ac:dyDescent="0.25">
      <c r="A274" s="102" t="s">
        <v>222</v>
      </c>
      <c r="B274" s="102" t="s">
        <v>437</v>
      </c>
      <c r="C274" s="103"/>
    </row>
    <row r="275" spans="1:3" x14ac:dyDescent="0.25">
      <c r="A275" s="102" t="s">
        <v>84</v>
      </c>
      <c r="B275" s="102" t="s">
        <v>591</v>
      </c>
      <c r="C275" s="103"/>
    </row>
    <row r="276" spans="1:3" x14ac:dyDescent="0.25">
      <c r="A276" s="102" t="s">
        <v>193</v>
      </c>
      <c r="B276" s="102" t="s">
        <v>575</v>
      </c>
      <c r="C276" s="103"/>
    </row>
    <row r="277" spans="1:3" x14ac:dyDescent="0.25">
      <c r="A277" s="102" t="s">
        <v>100</v>
      </c>
      <c r="B277" s="102" t="s">
        <v>450</v>
      </c>
      <c r="C277" s="103"/>
    </row>
    <row r="278" spans="1:3" x14ac:dyDescent="0.25">
      <c r="A278" s="102" t="s">
        <v>170</v>
      </c>
      <c r="B278" s="102" t="s">
        <v>471</v>
      </c>
      <c r="C278" s="103" t="s">
        <v>621</v>
      </c>
    </row>
    <row r="279" spans="1:3" x14ac:dyDescent="0.25">
      <c r="A279" s="102" t="s">
        <v>299</v>
      </c>
      <c r="B279" s="102" t="s">
        <v>497</v>
      </c>
      <c r="C279" s="103"/>
    </row>
    <row r="280" spans="1:3" x14ac:dyDescent="0.25">
      <c r="A280" s="102" t="s">
        <v>113</v>
      </c>
      <c r="B280" s="102" t="s">
        <v>608</v>
      </c>
      <c r="C280" s="103"/>
    </row>
    <row r="281" spans="1:3" x14ac:dyDescent="0.25">
      <c r="A281" s="102" t="s">
        <v>269</v>
      </c>
      <c r="B281" s="102" t="s">
        <v>580</v>
      </c>
      <c r="C281" s="103"/>
    </row>
    <row r="282" spans="1:3" x14ac:dyDescent="0.25">
      <c r="A282" s="102" t="s">
        <v>121</v>
      </c>
      <c r="B282" s="102" t="s">
        <v>376</v>
      </c>
      <c r="C282" s="103" t="s">
        <v>624</v>
      </c>
    </row>
    <row r="283" spans="1:3" x14ac:dyDescent="0.25">
      <c r="A283" s="102" t="s">
        <v>125</v>
      </c>
      <c r="B283" s="102" t="s">
        <v>457</v>
      </c>
      <c r="C283" s="103" t="s">
        <v>624</v>
      </c>
    </row>
    <row r="284" spans="1:3" x14ac:dyDescent="0.25">
      <c r="A284" s="102" t="s">
        <v>219</v>
      </c>
      <c r="B284" s="102" t="s">
        <v>434</v>
      </c>
      <c r="C284" s="103"/>
    </row>
    <row r="285" spans="1:3" x14ac:dyDescent="0.25">
      <c r="A285" s="102" t="s">
        <v>188</v>
      </c>
      <c r="B285" s="102" t="s">
        <v>570</v>
      </c>
      <c r="C285" s="103"/>
    </row>
    <row r="286" spans="1:3" x14ac:dyDescent="0.25">
      <c r="A286" s="102" t="s">
        <v>105</v>
      </c>
      <c r="B286" s="102" t="s">
        <v>601</v>
      </c>
      <c r="C286" s="103"/>
    </row>
    <row r="287" spans="1:3" x14ac:dyDescent="0.25">
      <c r="A287" s="102" t="s">
        <v>238</v>
      </c>
      <c r="B287" s="102" t="s">
        <v>511</v>
      </c>
      <c r="C287" s="103"/>
    </row>
    <row r="288" spans="1:3" x14ac:dyDescent="0.25">
      <c r="A288" s="102" t="s">
        <v>73</v>
      </c>
      <c r="B288" s="102" t="s">
        <v>562</v>
      </c>
      <c r="C288" s="103"/>
    </row>
    <row r="289" spans="1:3" x14ac:dyDescent="0.25">
      <c r="A289" s="102" t="s">
        <v>138</v>
      </c>
      <c r="B289" s="102" t="s">
        <v>365</v>
      </c>
      <c r="C289" s="103"/>
    </row>
    <row r="290" spans="1:3" x14ac:dyDescent="0.25">
      <c r="A290" s="102" t="s">
        <v>215</v>
      </c>
      <c r="B290" s="102" t="s">
        <v>430</v>
      </c>
      <c r="C290" s="103"/>
    </row>
    <row r="291" spans="1:3" x14ac:dyDescent="0.25">
      <c r="A291" s="102" t="s">
        <v>137</v>
      </c>
      <c r="B291" s="102" t="s">
        <v>576</v>
      </c>
      <c r="C291" s="103" t="s">
        <v>624</v>
      </c>
    </row>
    <row r="292" spans="1:3" x14ac:dyDescent="0.25">
      <c r="A292" s="102" t="s">
        <v>96</v>
      </c>
      <c r="B292" s="102" t="s">
        <v>397</v>
      </c>
      <c r="C292" s="103"/>
    </row>
    <row r="293" spans="1:3" x14ac:dyDescent="0.25">
      <c r="A293" s="102" t="s">
        <v>271</v>
      </c>
      <c r="B293" s="102" t="s">
        <v>581</v>
      </c>
      <c r="C293" s="103"/>
    </row>
    <row r="294" spans="1:3" x14ac:dyDescent="0.25">
      <c r="A294" s="102" t="s">
        <v>267</v>
      </c>
      <c r="B294" s="102" t="s">
        <v>578</v>
      </c>
      <c r="C294" s="103"/>
    </row>
    <row r="295" spans="1:3" x14ac:dyDescent="0.25">
      <c r="A295" s="102" t="s">
        <v>117</v>
      </c>
      <c r="B295" s="102" t="s">
        <v>612</v>
      </c>
      <c r="C295" s="103"/>
    </row>
    <row r="296" spans="1:3" x14ac:dyDescent="0.25">
      <c r="A296" s="102" t="s">
        <v>287</v>
      </c>
      <c r="B296" s="102" t="s">
        <v>399</v>
      </c>
      <c r="C296" s="103"/>
    </row>
    <row r="297" spans="1:3" x14ac:dyDescent="0.25">
      <c r="A297" s="102" t="s">
        <v>141</v>
      </c>
      <c r="B297" s="102" t="s">
        <v>369</v>
      </c>
      <c r="C297" s="103"/>
    </row>
    <row r="298" spans="1:3" x14ac:dyDescent="0.25">
      <c r="A298" s="102" t="s">
        <v>34</v>
      </c>
      <c r="B298" s="102" t="s">
        <v>340</v>
      </c>
      <c r="C298" s="103"/>
    </row>
    <row r="299" spans="1:3" x14ac:dyDescent="0.25">
      <c r="A299" s="102" t="s">
        <v>274</v>
      </c>
      <c r="B299" s="102" t="s">
        <v>386</v>
      </c>
      <c r="C299" s="103" t="s">
        <v>624</v>
      </c>
    </row>
    <row r="300" spans="1:3" x14ac:dyDescent="0.25">
      <c r="A300" s="102" t="s">
        <v>72</v>
      </c>
      <c r="B300" s="102" t="s">
        <v>561</v>
      </c>
      <c r="C300" s="103"/>
    </row>
    <row r="301" spans="1:3" x14ac:dyDescent="0.25">
      <c r="A301" s="102" t="s">
        <v>281</v>
      </c>
      <c r="B301" s="102" t="s">
        <v>359</v>
      </c>
      <c r="C301" s="103"/>
    </row>
    <row r="302" spans="1:3" x14ac:dyDescent="0.25">
      <c r="A302" s="102" t="s">
        <v>118</v>
      </c>
      <c r="B302" s="102" t="s">
        <v>648</v>
      </c>
      <c r="C302" s="103"/>
    </row>
    <row r="303" spans="1:3" x14ac:dyDescent="0.25">
      <c r="A303" s="102" t="s">
        <v>65</v>
      </c>
      <c r="B303" s="102" t="s">
        <v>649</v>
      </c>
      <c r="C303" s="103"/>
    </row>
    <row r="304" spans="1:3" x14ac:dyDescent="0.25">
      <c r="A304" s="106" t="s">
        <v>738</v>
      </c>
      <c r="B304" s="102" t="s">
        <v>739</v>
      </c>
      <c r="C304" s="103"/>
    </row>
    <row r="305" spans="1:3" x14ac:dyDescent="0.25">
      <c r="A305" s="102" t="s">
        <v>174</v>
      </c>
      <c r="B305" s="102" t="s">
        <v>475</v>
      </c>
      <c r="C305" s="103" t="s">
        <v>621</v>
      </c>
    </row>
    <row r="306" spans="1:3" x14ac:dyDescent="0.25">
      <c r="A306" s="102" t="s">
        <v>247</v>
      </c>
      <c r="B306" s="102" t="s">
        <v>520</v>
      </c>
      <c r="C306" s="103"/>
    </row>
    <row r="307" spans="1:3" x14ac:dyDescent="0.25">
      <c r="A307" s="102" t="s">
        <v>129</v>
      </c>
      <c r="B307" s="102" t="s">
        <v>462</v>
      </c>
      <c r="C307" s="103" t="s">
        <v>624</v>
      </c>
    </row>
    <row r="308" spans="1:3" x14ac:dyDescent="0.25">
      <c r="A308" s="106" t="s">
        <v>740</v>
      </c>
      <c r="B308" s="102" t="s">
        <v>741</v>
      </c>
      <c r="C308" s="103"/>
    </row>
    <row r="309" spans="1:3" x14ac:dyDescent="0.25">
      <c r="A309" s="102" t="s">
        <v>48</v>
      </c>
      <c r="B309" s="102" t="s">
        <v>482</v>
      </c>
      <c r="C309" s="103"/>
    </row>
    <row r="310" spans="1:3" x14ac:dyDescent="0.25">
      <c r="A310" s="102" t="s">
        <v>184</v>
      </c>
      <c r="B310" s="102" t="s">
        <v>502</v>
      </c>
      <c r="C310" s="103"/>
    </row>
    <row r="311" spans="1:3" x14ac:dyDescent="0.25">
      <c r="A311" s="102" t="s">
        <v>292</v>
      </c>
      <c r="B311" s="102" t="s">
        <v>404</v>
      </c>
      <c r="C311" s="103"/>
    </row>
    <row r="312" spans="1:3" x14ac:dyDescent="0.25">
      <c r="A312" s="102" t="s">
        <v>168</v>
      </c>
      <c r="B312" s="102" t="s">
        <v>469</v>
      </c>
      <c r="C312" s="103" t="s">
        <v>621</v>
      </c>
    </row>
    <row r="313" spans="1:3" x14ac:dyDescent="0.25">
      <c r="A313" s="102" t="s">
        <v>160</v>
      </c>
      <c r="B313" s="102" t="s">
        <v>414</v>
      </c>
      <c r="C313" s="103"/>
    </row>
    <row r="314" spans="1:3" x14ac:dyDescent="0.25">
      <c r="A314" s="102" t="s">
        <v>123</v>
      </c>
      <c r="B314" s="102" t="s">
        <v>454</v>
      </c>
      <c r="C314" s="103" t="s">
        <v>624</v>
      </c>
    </row>
    <row r="315" spans="1:3" x14ac:dyDescent="0.25">
      <c r="A315" s="102" t="s">
        <v>148</v>
      </c>
      <c r="B315" s="102" t="s">
        <v>379</v>
      </c>
      <c r="C315" s="103"/>
    </row>
    <row r="316" spans="1:3" x14ac:dyDescent="0.25">
      <c r="A316" s="102" t="s">
        <v>107</v>
      </c>
      <c r="B316" s="102" t="s">
        <v>603</v>
      </c>
      <c r="C316" s="103"/>
    </row>
    <row r="317" spans="1:3" x14ac:dyDescent="0.25">
      <c r="A317" s="102" t="s">
        <v>186</v>
      </c>
      <c r="B317" s="102" t="s">
        <v>650</v>
      </c>
      <c r="C317" s="103"/>
    </row>
    <row r="318" spans="1:3" x14ac:dyDescent="0.25">
      <c r="A318" s="102" t="s">
        <v>116</v>
      </c>
      <c r="B318" s="102" t="s">
        <v>611</v>
      </c>
      <c r="C318" s="103"/>
    </row>
  </sheetData>
  <autoFilter ref="A2:C318" xr:uid="{7A056149-12C3-4FAC-88D2-9BBF20940B2D}"/>
  <sortState xmlns:xlrd2="http://schemas.microsoft.com/office/spreadsheetml/2017/richdata2" ref="A3:C318">
    <sortCondition ref="B3:B318"/>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8D385-893B-4609-A7BA-F2F223C7FC9F}">
  <dimension ref="A1:S317"/>
  <sheetViews>
    <sheetView topLeftCell="A296" workbookViewId="0">
      <selection activeCell="A317" sqref="A317"/>
    </sheetView>
  </sheetViews>
  <sheetFormatPr defaultRowHeight="15" x14ac:dyDescent="0.25"/>
  <cols>
    <col min="1" max="1" width="16" customWidth="1"/>
    <col min="2" max="2" width="26.28515625" customWidth="1"/>
    <col min="3" max="3" width="7.7109375" customWidth="1"/>
    <col min="4" max="4" width="9.42578125" customWidth="1"/>
    <col min="5" max="7" width="9.5703125" bestFit="1" customWidth="1"/>
    <col min="8" max="16" width="10.5703125" bestFit="1" customWidth="1"/>
    <col min="17" max="17" width="9.5703125" bestFit="1" customWidth="1"/>
    <col min="18" max="18" width="10.5703125" bestFit="1" customWidth="1"/>
    <col min="19" max="19" width="11.5703125" bestFit="1" customWidth="1"/>
  </cols>
  <sheetData>
    <row r="1" spans="1:19" x14ac:dyDescent="0.25">
      <c r="A1" s="100">
        <v>1</v>
      </c>
      <c r="B1" s="100">
        <v>2</v>
      </c>
      <c r="C1" s="100">
        <v>3</v>
      </c>
      <c r="D1" s="100">
        <v>4</v>
      </c>
      <c r="E1" s="100">
        <v>5</v>
      </c>
      <c r="F1" s="100">
        <v>6</v>
      </c>
      <c r="G1" s="100">
        <v>7</v>
      </c>
      <c r="H1" s="100">
        <v>8</v>
      </c>
      <c r="I1" s="100">
        <v>9</v>
      </c>
      <c r="J1" s="100">
        <v>10</v>
      </c>
      <c r="K1" s="100">
        <v>11</v>
      </c>
      <c r="L1" s="100">
        <v>12</v>
      </c>
      <c r="M1" s="100">
        <v>13</v>
      </c>
      <c r="N1" s="100">
        <v>14</v>
      </c>
      <c r="O1" s="100">
        <v>15</v>
      </c>
      <c r="P1" s="100">
        <v>16</v>
      </c>
      <c r="Q1" s="100">
        <v>17</v>
      </c>
      <c r="R1" s="100">
        <v>18</v>
      </c>
      <c r="S1" s="100">
        <v>19</v>
      </c>
    </row>
    <row r="2" spans="1:19" s="101" customFormat="1" ht="30" x14ac:dyDescent="0.25">
      <c r="A2" s="101" t="s">
        <v>1136</v>
      </c>
      <c r="B2" s="101" t="s">
        <v>1137</v>
      </c>
      <c r="C2" s="101" t="s">
        <v>1138</v>
      </c>
      <c r="D2" s="101" t="s">
        <v>1139</v>
      </c>
      <c r="E2" s="101" t="s">
        <v>1140</v>
      </c>
      <c r="F2" s="101" t="s">
        <v>1141</v>
      </c>
      <c r="G2" s="101" t="s">
        <v>1142</v>
      </c>
      <c r="H2" s="101" t="s">
        <v>1143</v>
      </c>
      <c r="I2" s="101" t="s">
        <v>1144</v>
      </c>
      <c r="J2" s="101" t="s">
        <v>1145</v>
      </c>
      <c r="K2" s="101" t="s">
        <v>1146</v>
      </c>
      <c r="L2" s="101" t="s">
        <v>1147</v>
      </c>
      <c r="M2" s="101" t="s">
        <v>1148</v>
      </c>
      <c r="N2" s="101" t="s">
        <v>1149</v>
      </c>
      <c r="O2" s="101" t="s">
        <v>1150</v>
      </c>
      <c r="P2" s="101" t="s">
        <v>1151</v>
      </c>
      <c r="Q2" s="101" t="s">
        <v>1152</v>
      </c>
      <c r="R2" s="101" t="s">
        <v>1153</v>
      </c>
      <c r="S2" s="101" t="s">
        <v>1122</v>
      </c>
    </row>
    <row r="3" spans="1:19" x14ac:dyDescent="0.25">
      <c r="A3" t="s">
        <v>151</v>
      </c>
      <c r="B3" t="s">
        <v>869</v>
      </c>
      <c r="C3" t="s">
        <v>1165</v>
      </c>
      <c r="E3">
        <v>40</v>
      </c>
      <c r="F3">
        <v>38</v>
      </c>
      <c r="G3">
        <v>27</v>
      </c>
      <c r="H3">
        <v>36</v>
      </c>
      <c r="I3">
        <v>38</v>
      </c>
      <c r="J3">
        <v>26</v>
      </c>
      <c r="K3">
        <v>43</v>
      </c>
      <c r="L3">
        <v>41</v>
      </c>
      <c r="M3">
        <v>47</v>
      </c>
      <c r="N3">
        <v>46</v>
      </c>
      <c r="O3">
        <v>44</v>
      </c>
      <c r="P3">
        <v>36</v>
      </c>
      <c r="Q3">
        <v>36</v>
      </c>
      <c r="R3">
        <v>44</v>
      </c>
      <c r="S3">
        <v>542</v>
      </c>
    </row>
    <row r="4" spans="1:19" x14ac:dyDescent="0.25">
      <c r="A4" t="s">
        <v>167</v>
      </c>
      <c r="B4" t="s">
        <v>944</v>
      </c>
      <c r="C4" t="s">
        <v>1165</v>
      </c>
      <c r="E4">
        <v>3</v>
      </c>
      <c r="F4">
        <v>4</v>
      </c>
      <c r="G4">
        <v>6</v>
      </c>
      <c r="H4">
        <v>9</v>
      </c>
      <c r="I4">
        <v>4</v>
      </c>
      <c r="J4">
        <v>4</v>
      </c>
      <c r="K4">
        <v>5</v>
      </c>
      <c r="L4">
        <v>5</v>
      </c>
      <c r="M4">
        <v>8</v>
      </c>
      <c r="N4">
        <v>6</v>
      </c>
      <c r="O4">
        <v>9</v>
      </c>
      <c r="P4">
        <v>4</v>
      </c>
      <c r="Q4">
        <v>2</v>
      </c>
      <c r="R4">
        <v>6</v>
      </c>
      <c r="S4">
        <v>75</v>
      </c>
    </row>
    <row r="5" spans="1:19" x14ac:dyDescent="0.25">
      <c r="A5" t="s">
        <v>45</v>
      </c>
      <c r="B5" t="s">
        <v>955</v>
      </c>
      <c r="C5" t="s">
        <v>1154</v>
      </c>
      <c r="F5">
        <v>1</v>
      </c>
      <c r="G5">
        <v>2</v>
      </c>
      <c r="H5">
        <v>2</v>
      </c>
      <c r="I5">
        <v>2</v>
      </c>
      <c r="K5">
        <v>1</v>
      </c>
      <c r="L5">
        <v>4</v>
      </c>
      <c r="M5">
        <v>3</v>
      </c>
      <c r="N5">
        <v>1</v>
      </c>
      <c r="S5">
        <v>16</v>
      </c>
    </row>
    <row r="6" spans="1:19" x14ac:dyDescent="0.25">
      <c r="A6" t="s">
        <v>310</v>
      </c>
      <c r="B6" t="s">
        <v>1010</v>
      </c>
      <c r="C6" t="s">
        <v>1168</v>
      </c>
      <c r="E6">
        <v>43</v>
      </c>
      <c r="F6">
        <v>25</v>
      </c>
      <c r="G6">
        <v>22</v>
      </c>
      <c r="H6">
        <v>23</v>
      </c>
      <c r="I6">
        <v>20</v>
      </c>
      <c r="J6">
        <v>25</v>
      </c>
      <c r="K6">
        <v>19</v>
      </c>
      <c r="L6">
        <v>28</v>
      </c>
      <c r="M6">
        <v>20</v>
      </c>
      <c r="N6">
        <v>18</v>
      </c>
      <c r="O6">
        <v>22</v>
      </c>
      <c r="P6">
        <v>16</v>
      </c>
      <c r="Q6">
        <v>18</v>
      </c>
      <c r="R6">
        <v>20</v>
      </c>
      <c r="S6">
        <v>319</v>
      </c>
    </row>
    <row r="7" spans="1:19" x14ac:dyDescent="0.25">
      <c r="A7" t="s">
        <v>318</v>
      </c>
      <c r="B7" t="s">
        <v>1022</v>
      </c>
      <c r="C7" t="s">
        <v>1168</v>
      </c>
      <c r="E7">
        <v>42</v>
      </c>
      <c r="F7">
        <v>34</v>
      </c>
      <c r="G7">
        <v>51</v>
      </c>
      <c r="H7">
        <v>73</v>
      </c>
      <c r="I7">
        <v>63</v>
      </c>
      <c r="J7">
        <v>58</v>
      </c>
      <c r="K7">
        <v>58</v>
      </c>
      <c r="L7">
        <v>60</v>
      </c>
      <c r="M7">
        <v>64</v>
      </c>
      <c r="N7">
        <v>63</v>
      </c>
      <c r="O7">
        <v>62</v>
      </c>
      <c r="P7">
        <v>52</v>
      </c>
      <c r="Q7">
        <v>60</v>
      </c>
      <c r="R7">
        <v>81</v>
      </c>
      <c r="S7">
        <v>821</v>
      </c>
    </row>
    <row r="8" spans="1:19" x14ac:dyDescent="0.25">
      <c r="A8" t="s">
        <v>255</v>
      </c>
      <c r="B8" t="s">
        <v>806</v>
      </c>
      <c r="C8" t="s">
        <v>1155</v>
      </c>
      <c r="E8">
        <v>2</v>
      </c>
      <c r="F8">
        <v>4</v>
      </c>
      <c r="G8">
        <v>6</v>
      </c>
      <c r="H8">
        <v>4</v>
      </c>
      <c r="I8">
        <v>7</v>
      </c>
      <c r="J8">
        <v>5</v>
      </c>
      <c r="K8">
        <v>11</v>
      </c>
      <c r="L8">
        <v>5</v>
      </c>
      <c r="M8">
        <v>9</v>
      </c>
      <c r="N8">
        <v>14</v>
      </c>
      <c r="O8">
        <v>5</v>
      </c>
      <c r="P8">
        <v>5</v>
      </c>
      <c r="Q8">
        <v>5</v>
      </c>
      <c r="R8">
        <v>5</v>
      </c>
      <c r="S8">
        <v>87</v>
      </c>
    </row>
    <row r="9" spans="1:19" x14ac:dyDescent="0.25">
      <c r="A9" t="s">
        <v>221</v>
      </c>
      <c r="B9" t="s">
        <v>901</v>
      </c>
      <c r="C9" t="s">
        <v>1169</v>
      </c>
      <c r="E9">
        <v>162</v>
      </c>
      <c r="F9">
        <v>123</v>
      </c>
      <c r="G9">
        <v>133</v>
      </c>
      <c r="H9">
        <v>144</v>
      </c>
      <c r="I9">
        <v>148</v>
      </c>
      <c r="J9">
        <v>140</v>
      </c>
      <c r="K9">
        <v>124</v>
      </c>
      <c r="L9">
        <v>153</v>
      </c>
      <c r="M9">
        <v>121</v>
      </c>
      <c r="N9">
        <v>127</v>
      </c>
      <c r="O9">
        <v>134</v>
      </c>
      <c r="P9">
        <v>112</v>
      </c>
      <c r="Q9">
        <v>124</v>
      </c>
      <c r="R9">
        <v>160</v>
      </c>
      <c r="S9">
        <v>1905</v>
      </c>
    </row>
    <row r="10" spans="1:19" x14ac:dyDescent="0.25">
      <c r="A10" t="s">
        <v>233</v>
      </c>
      <c r="B10" t="s">
        <v>1178</v>
      </c>
      <c r="C10" t="s">
        <v>1169</v>
      </c>
      <c r="E10">
        <v>27</v>
      </c>
      <c r="F10">
        <v>18</v>
      </c>
      <c r="G10">
        <v>23</v>
      </c>
      <c r="H10">
        <v>40</v>
      </c>
      <c r="I10">
        <v>40</v>
      </c>
      <c r="J10">
        <v>37</v>
      </c>
      <c r="K10">
        <v>39</v>
      </c>
      <c r="L10">
        <v>25</v>
      </c>
      <c r="M10">
        <v>25</v>
      </c>
      <c r="N10">
        <v>38</v>
      </c>
      <c r="O10">
        <v>26</v>
      </c>
      <c r="P10">
        <v>36</v>
      </c>
      <c r="Q10">
        <v>28</v>
      </c>
      <c r="R10">
        <v>46</v>
      </c>
      <c r="S10">
        <v>448</v>
      </c>
    </row>
    <row r="11" spans="1:19" x14ac:dyDescent="0.25">
      <c r="A11" t="s">
        <v>144</v>
      </c>
      <c r="B11" t="s">
        <v>833</v>
      </c>
      <c r="C11" t="s">
        <v>1160</v>
      </c>
      <c r="E11">
        <v>80</v>
      </c>
      <c r="F11">
        <v>69</v>
      </c>
      <c r="G11">
        <v>90</v>
      </c>
      <c r="H11">
        <v>84</v>
      </c>
      <c r="I11">
        <v>126</v>
      </c>
      <c r="J11">
        <v>114</v>
      </c>
      <c r="K11">
        <v>124</v>
      </c>
      <c r="L11">
        <v>131</v>
      </c>
      <c r="M11">
        <v>153</v>
      </c>
      <c r="N11">
        <v>133</v>
      </c>
      <c r="O11">
        <v>140</v>
      </c>
      <c r="P11">
        <v>131</v>
      </c>
      <c r="Q11">
        <v>117</v>
      </c>
      <c r="R11">
        <v>152</v>
      </c>
      <c r="S11">
        <v>1644</v>
      </c>
    </row>
    <row r="12" spans="1:19" x14ac:dyDescent="0.25">
      <c r="A12" t="s">
        <v>218</v>
      </c>
      <c r="B12" t="s">
        <v>898</v>
      </c>
      <c r="C12" t="s">
        <v>1169</v>
      </c>
      <c r="E12">
        <v>110</v>
      </c>
      <c r="F12">
        <v>86</v>
      </c>
      <c r="G12">
        <v>90</v>
      </c>
      <c r="H12">
        <v>98</v>
      </c>
      <c r="I12">
        <v>96</v>
      </c>
      <c r="J12">
        <v>111</v>
      </c>
      <c r="K12">
        <v>132</v>
      </c>
      <c r="L12">
        <v>147</v>
      </c>
      <c r="M12">
        <v>144</v>
      </c>
      <c r="N12">
        <v>129</v>
      </c>
      <c r="O12">
        <v>123</v>
      </c>
      <c r="P12">
        <v>141</v>
      </c>
      <c r="Q12">
        <v>121</v>
      </c>
      <c r="R12">
        <v>185</v>
      </c>
      <c r="S12">
        <v>1713</v>
      </c>
    </row>
    <row r="13" spans="1:19" x14ac:dyDescent="0.25">
      <c r="A13" t="s">
        <v>328</v>
      </c>
      <c r="B13" t="s">
        <v>1079</v>
      </c>
      <c r="C13" t="s">
        <v>1168</v>
      </c>
      <c r="E13">
        <v>100</v>
      </c>
      <c r="F13">
        <v>73</v>
      </c>
      <c r="G13">
        <v>95</v>
      </c>
      <c r="H13">
        <v>104</v>
      </c>
      <c r="I13">
        <v>128</v>
      </c>
      <c r="J13">
        <v>139</v>
      </c>
      <c r="K13">
        <v>124</v>
      </c>
      <c r="L13">
        <v>135</v>
      </c>
      <c r="M13">
        <v>154</v>
      </c>
      <c r="N13">
        <v>137</v>
      </c>
      <c r="O13">
        <v>128</v>
      </c>
      <c r="P13">
        <v>108</v>
      </c>
      <c r="Q13">
        <v>126</v>
      </c>
      <c r="R13">
        <v>191</v>
      </c>
      <c r="S13">
        <v>1742</v>
      </c>
    </row>
    <row r="14" spans="1:19" x14ac:dyDescent="0.25">
      <c r="A14" t="s">
        <v>245</v>
      </c>
      <c r="B14" t="s">
        <v>996</v>
      </c>
      <c r="C14" t="s">
        <v>1169</v>
      </c>
      <c r="E14">
        <v>157</v>
      </c>
      <c r="F14">
        <v>158</v>
      </c>
      <c r="G14">
        <v>144</v>
      </c>
      <c r="H14">
        <v>164</v>
      </c>
      <c r="I14">
        <v>160</v>
      </c>
      <c r="J14">
        <v>197</v>
      </c>
      <c r="K14">
        <v>188</v>
      </c>
      <c r="L14">
        <v>205</v>
      </c>
      <c r="M14">
        <v>237</v>
      </c>
      <c r="N14">
        <v>260</v>
      </c>
      <c r="O14">
        <v>209</v>
      </c>
      <c r="P14">
        <v>213</v>
      </c>
      <c r="Q14">
        <v>198</v>
      </c>
      <c r="R14">
        <v>256</v>
      </c>
      <c r="S14">
        <v>2746</v>
      </c>
    </row>
    <row r="15" spans="1:19" x14ac:dyDescent="0.25">
      <c r="A15" t="s">
        <v>104</v>
      </c>
      <c r="B15" t="s">
        <v>931</v>
      </c>
      <c r="C15" t="s">
        <v>1163</v>
      </c>
      <c r="E15">
        <v>1</v>
      </c>
      <c r="F15">
        <v>2</v>
      </c>
      <c r="G15">
        <v>1</v>
      </c>
      <c r="H15">
        <v>3</v>
      </c>
      <c r="J15">
        <v>4</v>
      </c>
      <c r="K15">
        <v>3</v>
      </c>
      <c r="M15">
        <v>2</v>
      </c>
      <c r="N15">
        <v>1</v>
      </c>
      <c r="P15">
        <v>3</v>
      </c>
      <c r="Q15">
        <v>1</v>
      </c>
      <c r="S15">
        <v>21</v>
      </c>
    </row>
    <row r="16" spans="1:19" x14ac:dyDescent="0.25">
      <c r="A16" t="s">
        <v>330</v>
      </c>
      <c r="B16" t="s">
        <v>1081</v>
      </c>
      <c r="C16" t="s">
        <v>1168</v>
      </c>
      <c r="E16">
        <v>23</v>
      </c>
      <c r="F16">
        <v>19</v>
      </c>
      <c r="G16">
        <v>23</v>
      </c>
      <c r="H16">
        <v>21</v>
      </c>
      <c r="I16">
        <v>26</v>
      </c>
      <c r="J16">
        <v>28</v>
      </c>
      <c r="K16">
        <v>25</v>
      </c>
      <c r="L16">
        <v>29</v>
      </c>
      <c r="M16">
        <v>25</v>
      </c>
      <c r="N16">
        <v>18</v>
      </c>
      <c r="O16">
        <v>20</v>
      </c>
      <c r="P16">
        <v>21</v>
      </c>
      <c r="Q16">
        <v>21</v>
      </c>
      <c r="R16">
        <v>17</v>
      </c>
      <c r="S16">
        <v>316</v>
      </c>
    </row>
    <row r="17" spans="1:19" x14ac:dyDescent="0.25">
      <c r="A17" t="s">
        <v>169</v>
      </c>
      <c r="B17" t="s">
        <v>946</v>
      </c>
      <c r="C17" t="s">
        <v>1165</v>
      </c>
      <c r="E17">
        <v>2</v>
      </c>
      <c r="F17">
        <v>0</v>
      </c>
      <c r="H17">
        <v>4</v>
      </c>
      <c r="I17">
        <v>4</v>
      </c>
      <c r="J17">
        <v>1</v>
      </c>
      <c r="K17">
        <v>4</v>
      </c>
      <c r="L17">
        <v>3</v>
      </c>
      <c r="M17">
        <v>3</v>
      </c>
      <c r="S17">
        <v>21</v>
      </c>
    </row>
    <row r="18" spans="1:19" x14ac:dyDescent="0.25">
      <c r="A18" t="s">
        <v>204</v>
      </c>
      <c r="B18" t="s">
        <v>918</v>
      </c>
      <c r="C18" t="s">
        <v>1159</v>
      </c>
      <c r="E18">
        <v>67</v>
      </c>
      <c r="F18">
        <v>42</v>
      </c>
      <c r="G18">
        <v>42</v>
      </c>
      <c r="H18">
        <v>46</v>
      </c>
      <c r="I18">
        <v>48</v>
      </c>
      <c r="J18">
        <v>53</v>
      </c>
      <c r="K18">
        <v>57</v>
      </c>
      <c r="L18">
        <v>38</v>
      </c>
      <c r="M18">
        <v>49</v>
      </c>
      <c r="N18">
        <v>46</v>
      </c>
      <c r="O18">
        <v>53</v>
      </c>
      <c r="P18">
        <v>47</v>
      </c>
      <c r="Q18">
        <v>47</v>
      </c>
      <c r="R18">
        <v>68</v>
      </c>
      <c r="S18">
        <v>703</v>
      </c>
    </row>
    <row r="19" spans="1:19" x14ac:dyDescent="0.25">
      <c r="A19" t="s">
        <v>297</v>
      </c>
      <c r="B19" t="s">
        <v>971</v>
      </c>
      <c r="C19" t="s">
        <v>1157</v>
      </c>
      <c r="E19">
        <v>18</v>
      </c>
      <c r="F19">
        <v>4</v>
      </c>
      <c r="G19">
        <v>7</v>
      </c>
      <c r="H19">
        <v>1</v>
      </c>
      <c r="I19">
        <v>7</v>
      </c>
      <c r="J19">
        <v>8</v>
      </c>
      <c r="K19">
        <v>6</v>
      </c>
      <c r="L19">
        <v>9</v>
      </c>
      <c r="M19">
        <v>7</v>
      </c>
      <c r="N19">
        <v>9</v>
      </c>
      <c r="O19">
        <v>6</v>
      </c>
      <c r="P19">
        <v>9</v>
      </c>
      <c r="Q19">
        <v>5</v>
      </c>
      <c r="R19">
        <v>14</v>
      </c>
      <c r="S19">
        <v>110</v>
      </c>
    </row>
    <row r="20" spans="1:19" x14ac:dyDescent="0.25">
      <c r="A20" t="s">
        <v>282</v>
      </c>
      <c r="B20" t="s">
        <v>844</v>
      </c>
      <c r="C20" t="s">
        <v>1157</v>
      </c>
      <c r="E20">
        <v>7</v>
      </c>
      <c r="F20">
        <v>6</v>
      </c>
      <c r="G20">
        <v>7</v>
      </c>
      <c r="H20">
        <v>4</v>
      </c>
      <c r="I20">
        <v>3</v>
      </c>
      <c r="J20">
        <v>6</v>
      </c>
      <c r="K20">
        <v>4</v>
      </c>
      <c r="L20">
        <v>4</v>
      </c>
      <c r="M20">
        <v>6</v>
      </c>
      <c r="N20">
        <v>3</v>
      </c>
      <c r="O20">
        <v>8</v>
      </c>
      <c r="P20">
        <v>4</v>
      </c>
      <c r="Q20">
        <v>4</v>
      </c>
      <c r="R20">
        <v>8</v>
      </c>
      <c r="S20">
        <v>74</v>
      </c>
    </row>
    <row r="21" spans="1:19" x14ac:dyDescent="0.25">
      <c r="A21" t="s">
        <v>200</v>
      </c>
      <c r="B21" t="s">
        <v>886</v>
      </c>
      <c r="C21" t="s">
        <v>1159</v>
      </c>
      <c r="E21">
        <v>1</v>
      </c>
      <c r="F21">
        <v>2</v>
      </c>
      <c r="G21">
        <v>2</v>
      </c>
      <c r="I21">
        <v>1</v>
      </c>
      <c r="K21">
        <v>1</v>
      </c>
      <c r="N21">
        <v>1</v>
      </c>
      <c r="S21">
        <v>8</v>
      </c>
    </row>
    <row r="22" spans="1:19" x14ac:dyDescent="0.25">
      <c r="A22" t="s">
        <v>308</v>
      </c>
      <c r="B22" t="s">
        <v>1197</v>
      </c>
      <c r="C22" t="s">
        <v>1168</v>
      </c>
      <c r="E22">
        <v>24</v>
      </c>
      <c r="F22">
        <v>24</v>
      </c>
      <c r="G22">
        <v>37</v>
      </c>
      <c r="H22">
        <v>36</v>
      </c>
      <c r="I22">
        <v>36</v>
      </c>
      <c r="J22">
        <v>40</v>
      </c>
      <c r="K22">
        <v>35</v>
      </c>
      <c r="L22">
        <v>45</v>
      </c>
      <c r="M22">
        <v>37</v>
      </c>
      <c r="N22">
        <v>35</v>
      </c>
      <c r="O22">
        <v>29</v>
      </c>
      <c r="P22">
        <v>42</v>
      </c>
      <c r="Q22">
        <v>43</v>
      </c>
      <c r="R22">
        <v>47</v>
      </c>
      <c r="S22">
        <v>510</v>
      </c>
    </row>
    <row r="23" spans="1:19" x14ac:dyDescent="0.25">
      <c r="A23" t="s">
        <v>143</v>
      </c>
      <c r="B23" t="s">
        <v>832</v>
      </c>
      <c r="C23" t="s">
        <v>1160</v>
      </c>
      <c r="E23">
        <v>48</v>
      </c>
      <c r="F23">
        <v>34</v>
      </c>
      <c r="G23">
        <v>43</v>
      </c>
      <c r="H23">
        <v>43</v>
      </c>
      <c r="I23">
        <v>62</v>
      </c>
      <c r="J23">
        <v>41</v>
      </c>
      <c r="K23">
        <v>57</v>
      </c>
      <c r="L23">
        <v>60</v>
      </c>
      <c r="M23">
        <v>46</v>
      </c>
      <c r="N23">
        <v>63</v>
      </c>
      <c r="O23">
        <v>68</v>
      </c>
      <c r="P23">
        <v>59</v>
      </c>
      <c r="Q23">
        <v>58</v>
      </c>
      <c r="R23">
        <v>88</v>
      </c>
      <c r="S23">
        <v>770</v>
      </c>
    </row>
    <row r="24" spans="1:19" x14ac:dyDescent="0.25">
      <c r="A24" t="s">
        <v>197</v>
      </c>
      <c r="B24" t="s">
        <v>823</v>
      </c>
      <c r="C24" t="s">
        <v>1159</v>
      </c>
      <c r="E24">
        <v>3</v>
      </c>
      <c r="F24">
        <v>5</v>
      </c>
      <c r="G24">
        <v>6</v>
      </c>
      <c r="H24">
        <v>5</v>
      </c>
      <c r="I24">
        <v>7</v>
      </c>
      <c r="J24">
        <v>10</v>
      </c>
      <c r="K24">
        <v>2</v>
      </c>
      <c r="L24">
        <v>5</v>
      </c>
      <c r="M24">
        <v>8</v>
      </c>
      <c r="N24">
        <v>7</v>
      </c>
      <c r="O24">
        <v>8</v>
      </c>
      <c r="P24">
        <v>7</v>
      </c>
      <c r="Q24">
        <v>1</v>
      </c>
      <c r="R24">
        <v>1</v>
      </c>
      <c r="S24">
        <v>75</v>
      </c>
    </row>
    <row r="25" spans="1:19" x14ac:dyDescent="0.25">
      <c r="A25" t="s">
        <v>237</v>
      </c>
      <c r="B25" t="s">
        <v>1190</v>
      </c>
      <c r="C25" t="s">
        <v>1169</v>
      </c>
      <c r="E25">
        <v>2</v>
      </c>
      <c r="F25">
        <v>3</v>
      </c>
      <c r="G25">
        <v>2</v>
      </c>
      <c r="I25">
        <v>4</v>
      </c>
      <c r="J25">
        <v>7</v>
      </c>
      <c r="K25">
        <v>3</v>
      </c>
      <c r="L25">
        <v>1</v>
      </c>
      <c r="M25">
        <v>1</v>
      </c>
      <c r="N25">
        <v>4</v>
      </c>
      <c r="S25">
        <v>27</v>
      </c>
    </row>
    <row r="26" spans="1:19" x14ac:dyDescent="0.25">
      <c r="A26" t="s">
        <v>280</v>
      </c>
      <c r="B26" t="s">
        <v>817</v>
      </c>
      <c r="C26" t="s">
        <v>1157</v>
      </c>
      <c r="E26">
        <v>2</v>
      </c>
      <c r="F26">
        <v>2</v>
      </c>
      <c r="G26">
        <v>8</v>
      </c>
      <c r="H26">
        <v>7</v>
      </c>
      <c r="I26">
        <v>4</v>
      </c>
      <c r="J26">
        <v>8</v>
      </c>
      <c r="K26">
        <v>9</v>
      </c>
      <c r="L26">
        <v>13</v>
      </c>
      <c r="M26">
        <v>8</v>
      </c>
      <c r="N26">
        <v>17</v>
      </c>
      <c r="O26">
        <v>6</v>
      </c>
      <c r="P26">
        <v>4</v>
      </c>
      <c r="Q26">
        <v>9</v>
      </c>
      <c r="R26">
        <v>13</v>
      </c>
      <c r="S26">
        <v>110</v>
      </c>
    </row>
    <row r="27" spans="1:19" x14ac:dyDescent="0.25">
      <c r="A27" t="s">
        <v>279</v>
      </c>
      <c r="B27" t="s">
        <v>816</v>
      </c>
      <c r="C27" t="s">
        <v>1157</v>
      </c>
      <c r="E27">
        <v>19</v>
      </c>
      <c r="F27">
        <v>10</v>
      </c>
      <c r="G27">
        <v>16</v>
      </c>
      <c r="H27">
        <v>13</v>
      </c>
      <c r="I27">
        <v>18</v>
      </c>
      <c r="J27">
        <v>16</v>
      </c>
      <c r="K27">
        <v>15</v>
      </c>
      <c r="L27">
        <v>12</v>
      </c>
      <c r="M27">
        <v>13</v>
      </c>
      <c r="N27">
        <v>17</v>
      </c>
      <c r="O27">
        <v>16</v>
      </c>
      <c r="P27">
        <v>14</v>
      </c>
      <c r="Q27">
        <v>11</v>
      </c>
      <c r="R27">
        <v>17</v>
      </c>
      <c r="S27">
        <v>207</v>
      </c>
    </row>
    <row r="28" spans="1:19" x14ac:dyDescent="0.25">
      <c r="A28" t="s">
        <v>147</v>
      </c>
      <c r="B28" t="s">
        <v>839</v>
      </c>
      <c r="C28" t="s">
        <v>1160</v>
      </c>
      <c r="E28">
        <v>14</v>
      </c>
      <c r="F28">
        <v>10</v>
      </c>
      <c r="G28">
        <v>11</v>
      </c>
      <c r="H28">
        <v>17</v>
      </c>
      <c r="I28">
        <v>19</v>
      </c>
      <c r="J28">
        <v>13</v>
      </c>
      <c r="K28">
        <v>28</v>
      </c>
      <c r="L28">
        <v>18</v>
      </c>
      <c r="M28">
        <v>17</v>
      </c>
      <c r="N28">
        <v>25</v>
      </c>
      <c r="O28">
        <v>11</v>
      </c>
      <c r="P28">
        <v>16</v>
      </c>
      <c r="Q28">
        <v>19</v>
      </c>
      <c r="R28">
        <v>23</v>
      </c>
      <c r="S28">
        <v>241</v>
      </c>
    </row>
    <row r="29" spans="1:19" x14ac:dyDescent="0.25">
      <c r="A29" t="s">
        <v>717</v>
      </c>
      <c r="B29" t="s">
        <v>718</v>
      </c>
      <c r="C29" t="s">
        <v>1159</v>
      </c>
      <c r="F29">
        <v>2</v>
      </c>
      <c r="G29">
        <v>6</v>
      </c>
      <c r="H29">
        <v>6</v>
      </c>
      <c r="I29">
        <v>3</v>
      </c>
      <c r="K29">
        <v>2</v>
      </c>
      <c r="L29">
        <v>7</v>
      </c>
      <c r="M29">
        <v>6</v>
      </c>
      <c r="S29">
        <v>32</v>
      </c>
    </row>
    <row r="30" spans="1:19" x14ac:dyDescent="0.25">
      <c r="A30" t="s">
        <v>124</v>
      </c>
      <c r="B30" t="s">
        <v>932</v>
      </c>
      <c r="C30" t="s">
        <v>1160</v>
      </c>
      <c r="D30" t="s">
        <v>624</v>
      </c>
      <c r="F30">
        <v>3</v>
      </c>
      <c r="G30">
        <v>2</v>
      </c>
      <c r="I30">
        <v>1</v>
      </c>
      <c r="M30">
        <v>1</v>
      </c>
      <c r="N30">
        <v>1</v>
      </c>
      <c r="S30">
        <v>8</v>
      </c>
    </row>
    <row r="31" spans="1:19" x14ac:dyDescent="0.25">
      <c r="A31" t="s">
        <v>206</v>
      </c>
      <c r="B31" t="s">
        <v>921</v>
      </c>
      <c r="C31" t="s">
        <v>1159</v>
      </c>
      <c r="E31">
        <v>121</v>
      </c>
      <c r="F31">
        <v>95</v>
      </c>
      <c r="G31">
        <v>100</v>
      </c>
      <c r="H31">
        <v>141</v>
      </c>
      <c r="I31">
        <v>155</v>
      </c>
      <c r="J31">
        <v>126</v>
      </c>
      <c r="K31">
        <v>119</v>
      </c>
      <c r="L31">
        <v>132</v>
      </c>
      <c r="M31">
        <v>106</v>
      </c>
      <c r="N31">
        <v>118</v>
      </c>
      <c r="O31">
        <v>113</v>
      </c>
      <c r="P31">
        <v>97</v>
      </c>
      <c r="Q31">
        <v>109</v>
      </c>
      <c r="R31">
        <v>157</v>
      </c>
      <c r="S31">
        <v>1689</v>
      </c>
    </row>
    <row r="32" spans="1:19" x14ac:dyDescent="0.25">
      <c r="A32" t="s">
        <v>60</v>
      </c>
      <c r="B32" t="s">
        <v>1038</v>
      </c>
      <c r="C32" t="s">
        <v>1154</v>
      </c>
      <c r="E32">
        <v>153</v>
      </c>
      <c r="F32">
        <v>123</v>
      </c>
      <c r="G32">
        <v>129</v>
      </c>
      <c r="H32">
        <v>187</v>
      </c>
      <c r="I32">
        <v>205</v>
      </c>
      <c r="J32">
        <v>150</v>
      </c>
      <c r="K32">
        <v>154</v>
      </c>
      <c r="L32">
        <v>160</v>
      </c>
      <c r="M32">
        <v>160</v>
      </c>
      <c r="N32">
        <v>135</v>
      </c>
      <c r="O32">
        <v>159</v>
      </c>
      <c r="P32">
        <v>150</v>
      </c>
      <c r="Q32">
        <v>129</v>
      </c>
      <c r="R32">
        <v>152</v>
      </c>
      <c r="S32">
        <v>2146</v>
      </c>
    </row>
    <row r="33" spans="1:19" x14ac:dyDescent="0.25">
      <c r="A33" t="s">
        <v>175</v>
      </c>
      <c r="B33" t="s">
        <v>952</v>
      </c>
      <c r="C33" t="s">
        <v>1165</v>
      </c>
      <c r="E33">
        <v>25</v>
      </c>
      <c r="F33">
        <v>22</v>
      </c>
      <c r="G33">
        <v>39</v>
      </c>
      <c r="H33">
        <v>24</v>
      </c>
      <c r="I33">
        <v>43</v>
      </c>
      <c r="J33">
        <v>40</v>
      </c>
      <c r="K33">
        <v>44</v>
      </c>
      <c r="L33">
        <v>38</v>
      </c>
      <c r="M33">
        <v>36</v>
      </c>
      <c r="N33">
        <v>32</v>
      </c>
      <c r="O33">
        <v>36</v>
      </c>
      <c r="P33">
        <v>32</v>
      </c>
      <c r="Q33">
        <v>33</v>
      </c>
      <c r="R33">
        <v>33</v>
      </c>
      <c r="S33">
        <v>477</v>
      </c>
    </row>
    <row r="34" spans="1:19" x14ac:dyDescent="0.25">
      <c r="A34" t="s">
        <v>173</v>
      </c>
      <c r="B34" t="s">
        <v>950</v>
      </c>
      <c r="C34" t="s">
        <v>1165</v>
      </c>
      <c r="E34">
        <v>20</v>
      </c>
      <c r="F34">
        <v>18</v>
      </c>
      <c r="G34">
        <v>24</v>
      </c>
      <c r="H34">
        <v>29</v>
      </c>
      <c r="I34">
        <v>24</v>
      </c>
      <c r="J34">
        <v>22</v>
      </c>
      <c r="K34">
        <v>34</v>
      </c>
      <c r="L34">
        <v>30</v>
      </c>
      <c r="M34">
        <v>34</v>
      </c>
      <c r="N34">
        <v>34</v>
      </c>
      <c r="O34">
        <v>36</v>
      </c>
      <c r="P34">
        <v>31</v>
      </c>
      <c r="Q34">
        <v>31</v>
      </c>
      <c r="R34">
        <v>52</v>
      </c>
      <c r="S34">
        <v>419</v>
      </c>
    </row>
    <row r="35" spans="1:19" x14ac:dyDescent="0.25">
      <c r="A35" t="s">
        <v>1182</v>
      </c>
      <c r="B35" t="s">
        <v>1183</v>
      </c>
      <c r="C35" t="s">
        <v>1165</v>
      </c>
      <c r="F35">
        <v>0</v>
      </c>
      <c r="Q35">
        <v>3</v>
      </c>
      <c r="R35">
        <v>35</v>
      </c>
      <c r="S35">
        <v>38</v>
      </c>
    </row>
    <row r="36" spans="1:19" x14ac:dyDescent="0.25">
      <c r="A36" t="s">
        <v>62</v>
      </c>
      <c r="B36" t="s">
        <v>1040</v>
      </c>
      <c r="C36" t="s">
        <v>1154</v>
      </c>
      <c r="E36">
        <v>59</v>
      </c>
      <c r="F36">
        <v>69</v>
      </c>
      <c r="G36">
        <v>60</v>
      </c>
      <c r="H36">
        <v>71</v>
      </c>
      <c r="I36">
        <v>76</v>
      </c>
      <c r="J36">
        <v>61</v>
      </c>
      <c r="K36">
        <v>70</v>
      </c>
      <c r="L36">
        <v>69</v>
      </c>
      <c r="M36">
        <v>48</v>
      </c>
      <c r="N36">
        <v>61</v>
      </c>
      <c r="O36">
        <v>59</v>
      </c>
      <c r="P36">
        <v>60</v>
      </c>
      <c r="Q36">
        <v>47</v>
      </c>
      <c r="R36">
        <v>61</v>
      </c>
      <c r="S36">
        <v>871</v>
      </c>
    </row>
    <row r="37" spans="1:19" x14ac:dyDescent="0.25">
      <c r="A37" t="s">
        <v>71</v>
      </c>
      <c r="B37" t="s">
        <v>1050</v>
      </c>
      <c r="C37" t="s">
        <v>1154</v>
      </c>
      <c r="E37">
        <v>4</v>
      </c>
      <c r="F37">
        <v>7</v>
      </c>
      <c r="G37">
        <v>3</v>
      </c>
      <c r="H37">
        <v>11</v>
      </c>
      <c r="I37">
        <v>16</v>
      </c>
      <c r="J37">
        <v>7</v>
      </c>
      <c r="K37">
        <v>13</v>
      </c>
      <c r="L37">
        <v>15</v>
      </c>
      <c r="M37">
        <v>6</v>
      </c>
      <c r="N37">
        <v>6</v>
      </c>
      <c r="O37">
        <v>14</v>
      </c>
      <c r="P37">
        <v>8</v>
      </c>
      <c r="Q37">
        <v>10</v>
      </c>
      <c r="R37">
        <v>17</v>
      </c>
      <c r="S37">
        <v>137</v>
      </c>
    </row>
    <row r="38" spans="1:19" x14ac:dyDescent="0.25">
      <c r="A38" t="s">
        <v>202</v>
      </c>
      <c r="B38" t="s">
        <v>888</v>
      </c>
      <c r="C38" t="s">
        <v>1159</v>
      </c>
      <c r="E38">
        <v>10</v>
      </c>
      <c r="F38">
        <v>11</v>
      </c>
      <c r="G38">
        <v>4</v>
      </c>
      <c r="H38">
        <v>10</v>
      </c>
      <c r="I38">
        <v>7</v>
      </c>
      <c r="J38">
        <v>6</v>
      </c>
      <c r="K38">
        <v>10</v>
      </c>
      <c r="L38">
        <v>6</v>
      </c>
      <c r="M38">
        <v>12</v>
      </c>
      <c r="N38">
        <v>7</v>
      </c>
      <c r="O38">
        <v>5</v>
      </c>
      <c r="P38">
        <v>7</v>
      </c>
      <c r="Q38">
        <v>12</v>
      </c>
      <c r="R38">
        <v>12</v>
      </c>
      <c r="S38">
        <v>119</v>
      </c>
    </row>
    <row r="39" spans="1:19" x14ac:dyDescent="0.25">
      <c r="A39" t="s">
        <v>254</v>
      </c>
      <c r="B39" t="s">
        <v>805</v>
      </c>
      <c r="C39" t="s">
        <v>1155</v>
      </c>
      <c r="E39">
        <v>23</v>
      </c>
      <c r="F39">
        <v>20</v>
      </c>
      <c r="G39">
        <v>32</v>
      </c>
      <c r="H39">
        <v>34</v>
      </c>
      <c r="I39">
        <v>30</v>
      </c>
      <c r="J39">
        <v>40</v>
      </c>
      <c r="K39">
        <v>30</v>
      </c>
      <c r="L39">
        <v>31</v>
      </c>
      <c r="M39">
        <v>27</v>
      </c>
      <c r="N39">
        <v>18</v>
      </c>
      <c r="O39">
        <v>29</v>
      </c>
      <c r="P39">
        <v>33</v>
      </c>
      <c r="Q39">
        <v>25</v>
      </c>
      <c r="R39">
        <v>37</v>
      </c>
      <c r="S39">
        <v>409</v>
      </c>
    </row>
    <row r="40" spans="1:19" x14ac:dyDescent="0.25">
      <c r="A40" t="s">
        <v>103</v>
      </c>
      <c r="B40" t="s">
        <v>929</v>
      </c>
      <c r="C40" t="s">
        <v>1163</v>
      </c>
      <c r="E40">
        <v>14</v>
      </c>
      <c r="F40">
        <v>10</v>
      </c>
      <c r="G40">
        <v>9</v>
      </c>
      <c r="H40">
        <v>11</v>
      </c>
      <c r="I40">
        <v>10</v>
      </c>
      <c r="J40">
        <v>11</v>
      </c>
      <c r="K40">
        <v>11</v>
      </c>
      <c r="L40">
        <v>12</v>
      </c>
      <c r="M40">
        <v>11</v>
      </c>
      <c r="N40">
        <v>14</v>
      </c>
      <c r="O40">
        <v>8</v>
      </c>
      <c r="P40">
        <v>9</v>
      </c>
      <c r="Q40">
        <v>4</v>
      </c>
      <c r="R40">
        <v>11</v>
      </c>
      <c r="S40">
        <v>145</v>
      </c>
    </row>
    <row r="41" spans="1:19" x14ac:dyDescent="0.25">
      <c r="A41" t="s">
        <v>242</v>
      </c>
      <c r="B41" t="s">
        <v>993</v>
      </c>
      <c r="C41" t="s">
        <v>1169</v>
      </c>
      <c r="E41">
        <v>155</v>
      </c>
      <c r="F41">
        <v>143</v>
      </c>
      <c r="G41">
        <v>138</v>
      </c>
      <c r="H41">
        <v>147</v>
      </c>
      <c r="I41">
        <v>151</v>
      </c>
      <c r="J41">
        <v>159</v>
      </c>
      <c r="K41">
        <v>159</v>
      </c>
      <c r="L41">
        <v>145</v>
      </c>
      <c r="M41">
        <v>135</v>
      </c>
      <c r="N41">
        <v>149</v>
      </c>
      <c r="O41">
        <v>140</v>
      </c>
      <c r="P41">
        <v>132</v>
      </c>
      <c r="Q41">
        <v>90</v>
      </c>
      <c r="R41">
        <v>133</v>
      </c>
      <c r="S41">
        <v>1976</v>
      </c>
    </row>
    <row r="42" spans="1:19" x14ac:dyDescent="0.25">
      <c r="A42" t="s">
        <v>86</v>
      </c>
      <c r="B42" t="s">
        <v>1093</v>
      </c>
      <c r="C42" t="s">
        <v>1154</v>
      </c>
      <c r="E42">
        <v>6</v>
      </c>
      <c r="F42">
        <v>3</v>
      </c>
      <c r="G42">
        <v>4</v>
      </c>
      <c r="H42">
        <v>3</v>
      </c>
      <c r="I42">
        <v>6</v>
      </c>
      <c r="J42">
        <v>4</v>
      </c>
      <c r="K42">
        <v>7</v>
      </c>
      <c r="L42">
        <v>5</v>
      </c>
      <c r="M42">
        <v>6</v>
      </c>
      <c r="N42">
        <v>10</v>
      </c>
      <c r="O42">
        <v>6</v>
      </c>
      <c r="P42">
        <v>6</v>
      </c>
      <c r="Q42">
        <v>10</v>
      </c>
      <c r="R42">
        <v>7</v>
      </c>
      <c r="S42">
        <v>83</v>
      </c>
    </row>
    <row r="43" spans="1:19" x14ac:dyDescent="0.25">
      <c r="A43" t="s">
        <v>268</v>
      </c>
      <c r="B43" t="s">
        <v>1074</v>
      </c>
      <c r="C43" t="s">
        <v>1155</v>
      </c>
      <c r="E43">
        <v>28</v>
      </c>
      <c r="F43">
        <v>18</v>
      </c>
      <c r="G43">
        <v>10</v>
      </c>
      <c r="H43">
        <v>16</v>
      </c>
      <c r="I43">
        <v>10</v>
      </c>
      <c r="J43">
        <v>18</v>
      </c>
      <c r="K43">
        <v>11</v>
      </c>
      <c r="L43">
        <v>16</v>
      </c>
      <c r="M43">
        <v>18</v>
      </c>
      <c r="N43">
        <v>21</v>
      </c>
      <c r="O43">
        <v>13</v>
      </c>
      <c r="P43">
        <v>16</v>
      </c>
      <c r="Q43">
        <v>18</v>
      </c>
      <c r="R43">
        <v>23</v>
      </c>
      <c r="S43">
        <v>236</v>
      </c>
    </row>
    <row r="44" spans="1:19" x14ac:dyDescent="0.25">
      <c r="A44" t="s">
        <v>90</v>
      </c>
      <c r="B44" t="s">
        <v>1097</v>
      </c>
      <c r="C44" t="s">
        <v>1154</v>
      </c>
      <c r="F44">
        <v>3</v>
      </c>
      <c r="G44">
        <v>2</v>
      </c>
      <c r="H44">
        <v>1</v>
      </c>
      <c r="I44">
        <v>5</v>
      </c>
      <c r="J44">
        <v>4</v>
      </c>
      <c r="K44">
        <v>1</v>
      </c>
      <c r="L44">
        <v>2</v>
      </c>
      <c r="M44">
        <v>2</v>
      </c>
      <c r="N44">
        <v>5</v>
      </c>
      <c r="O44">
        <v>1</v>
      </c>
      <c r="P44">
        <v>1</v>
      </c>
      <c r="Q44">
        <v>1</v>
      </c>
      <c r="R44">
        <v>1</v>
      </c>
      <c r="S44">
        <v>29</v>
      </c>
    </row>
    <row r="45" spans="1:19" x14ac:dyDescent="0.25">
      <c r="A45" t="s">
        <v>78</v>
      </c>
      <c r="B45" t="s">
        <v>1207</v>
      </c>
      <c r="C45" t="s">
        <v>1154</v>
      </c>
      <c r="F45">
        <v>0</v>
      </c>
      <c r="H45">
        <v>2</v>
      </c>
      <c r="I45">
        <v>2</v>
      </c>
      <c r="J45">
        <v>1</v>
      </c>
      <c r="K45">
        <v>1</v>
      </c>
      <c r="M45">
        <v>2</v>
      </c>
      <c r="N45">
        <v>2</v>
      </c>
      <c r="O45">
        <v>1</v>
      </c>
      <c r="P45">
        <v>2</v>
      </c>
      <c r="Q45">
        <v>3</v>
      </c>
      <c r="S45">
        <v>16</v>
      </c>
    </row>
    <row r="46" spans="1:19" x14ac:dyDescent="0.25">
      <c r="A46" t="s">
        <v>270</v>
      </c>
      <c r="B46" t="s">
        <v>1213</v>
      </c>
      <c r="C46" t="s">
        <v>1155</v>
      </c>
      <c r="E46">
        <v>9</v>
      </c>
      <c r="F46">
        <v>12</v>
      </c>
      <c r="G46">
        <v>8</v>
      </c>
      <c r="H46">
        <v>7</v>
      </c>
      <c r="I46">
        <v>5</v>
      </c>
      <c r="J46">
        <v>6</v>
      </c>
      <c r="K46">
        <v>11</v>
      </c>
      <c r="L46">
        <v>9</v>
      </c>
      <c r="M46">
        <v>7</v>
      </c>
      <c r="N46">
        <v>6</v>
      </c>
      <c r="O46">
        <v>10</v>
      </c>
      <c r="P46">
        <v>5</v>
      </c>
      <c r="Q46">
        <v>2</v>
      </c>
      <c r="R46">
        <v>6</v>
      </c>
      <c r="S46">
        <v>103</v>
      </c>
    </row>
    <row r="47" spans="1:19" x14ac:dyDescent="0.25">
      <c r="A47" t="s">
        <v>74</v>
      </c>
      <c r="B47" t="s">
        <v>1053</v>
      </c>
      <c r="C47" t="s">
        <v>1154</v>
      </c>
      <c r="E47">
        <v>15</v>
      </c>
      <c r="F47">
        <v>16</v>
      </c>
      <c r="G47">
        <v>20</v>
      </c>
      <c r="H47">
        <v>20</v>
      </c>
      <c r="I47">
        <v>32</v>
      </c>
      <c r="J47">
        <v>21</v>
      </c>
      <c r="K47">
        <v>30</v>
      </c>
      <c r="L47">
        <v>17</v>
      </c>
      <c r="M47">
        <v>16</v>
      </c>
      <c r="N47">
        <v>15</v>
      </c>
      <c r="O47">
        <v>17</v>
      </c>
      <c r="P47">
        <v>9</v>
      </c>
      <c r="Q47">
        <v>19</v>
      </c>
      <c r="R47">
        <v>8</v>
      </c>
      <c r="S47">
        <v>255</v>
      </c>
    </row>
    <row r="48" spans="1:19" x14ac:dyDescent="0.25">
      <c r="A48" t="s">
        <v>307</v>
      </c>
      <c r="B48" t="s">
        <v>1007</v>
      </c>
      <c r="C48" t="s">
        <v>1168</v>
      </c>
      <c r="E48">
        <v>1</v>
      </c>
      <c r="F48">
        <v>4</v>
      </c>
      <c r="G48">
        <v>6</v>
      </c>
      <c r="H48">
        <v>4</v>
      </c>
      <c r="I48">
        <v>3</v>
      </c>
      <c r="J48">
        <v>9</v>
      </c>
      <c r="K48">
        <v>5</v>
      </c>
      <c r="L48">
        <v>7</v>
      </c>
      <c r="M48">
        <v>12</v>
      </c>
      <c r="N48">
        <v>10</v>
      </c>
      <c r="O48">
        <v>5</v>
      </c>
      <c r="P48">
        <v>8</v>
      </c>
      <c r="Q48">
        <v>2</v>
      </c>
      <c r="R48">
        <v>10</v>
      </c>
      <c r="S48">
        <v>86</v>
      </c>
    </row>
    <row r="49" spans="1:19" x14ac:dyDescent="0.25">
      <c r="A49" t="s">
        <v>312</v>
      </c>
      <c r="B49" t="s">
        <v>1012</v>
      </c>
      <c r="C49" t="s">
        <v>1168</v>
      </c>
      <c r="E49">
        <v>2</v>
      </c>
      <c r="F49">
        <v>4</v>
      </c>
      <c r="G49">
        <v>5</v>
      </c>
      <c r="H49">
        <v>2</v>
      </c>
      <c r="J49">
        <v>7</v>
      </c>
      <c r="K49">
        <v>5</v>
      </c>
      <c r="L49">
        <v>6</v>
      </c>
      <c r="M49">
        <v>6</v>
      </c>
      <c r="N49">
        <v>7</v>
      </c>
      <c r="S49">
        <v>44</v>
      </c>
    </row>
    <row r="50" spans="1:19" x14ac:dyDescent="0.25">
      <c r="A50" t="s">
        <v>158</v>
      </c>
      <c r="B50" t="s">
        <v>877</v>
      </c>
      <c r="C50" t="s">
        <v>1165</v>
      </c>
      <c r="F50">
        <v>4</v>
      </c>
      <c r="G50">
        <v>7</v>
      </c>
      <c r="H50">
        <v>2</v>
      </c>
      <c r="I50">
        <v>2</v>
      </c>
      <c r="J50">
        <v>2</v>
      </c>
      <c r="K50">
        <v>4</v>
      </c>
      <c r="L50">
        <v>3</v>
      </c>
      <c r="S50">
        <v>24</v>
      </c>
    </row>
    <row r="51" spans="1:19" x14ac:dyDescent="0.25">
      <c r="A51" t="s">
        <v>288</v>
      </c>
      <c r="B51" t="s">
        <v>1164</v>
      </c>
      <c r="C51" t="s">
        <v>1157</v>
      </c>
      <c r="E51">
        <v>1</v>
      </c>
      <c r="F51">
        <v>1</v>
      </c>
      <c r="I51">
        <v>3</v>
      </c>
      <c r="J51">
        <v>1</v>
      </c>
      <c r="K51">
        <v>2</v>
      </c>
      <c r="O51">
        <v>3</v>
      </c>
      <c r="P51">
        <v>4</v>
      </c>
      <c r="Q51">
        <v>2</v>
      </c>
      <c r="S51">
        <v>17</v>
      </c>
    </row>
    <row r="52" spans="1:19" x14ac:dyDescent="0.25">
      <c r="A52" t="s">
        <v>302</v>
      </c>
      <c r="B52" t="s">
        <v>883</v>
      </c>
      <c r="C52" t="s">
        <v>1168</v>
      </c>
      <c r="E52">
        <v>8</v>
      </c>
      <c r="F52">
        <v>6</v>
      </c>
      <c r="G52">
        <v>16</v>
      </c>
      <c r="H52">
        <v>4</v>
      </c>
      <c r="I52">
        <v>6</v>
      </c>
      <c r="J52">
        <v>11</v>
      </c>
      <c r="K52">
        <v>8</v>
      </c>
      <c r="L52">
        <v>13</v>
      </c>
      <c r="M52">
        <v>10</v>
      </c>
      <c r="N52">
        <v>4</v>
      </c>
      <c r="O52">
        <v>12</v>
      </c>
      <c r="P52">
        <v>17</v>
      </c>
      <c r="Q52">
        <v>13</v>
      </c>
      <c r="R52">
        <v>23</v>
      </c>
      <c r="S52">
        <v>151</v>
      </c>
    </row>
    <row r="53" spans="1:19" x14ac:dyDescent="0.25">
      <c r="A53" t="s">
        <v>195</v>
      </c>
      <c r="B53" t="s">
        <v>821</v>
      </c>
      <c r="C53" t="s">
        <v>1159</v>
      </c>
      <c r="E53">
        <v>1</v>
      </c>
      <c r="F53">
        <v>0</v>
      </c>
      <c r="G53">
        <v>2</v>
      </c>
      <c r="H53">
        <v>2</v>
      </c>
      <c r="I53">
        <v>4</v>
      </c>
      <c r="J53">
        <v>5</v>
      </c>
      <c r="K53">
        <v>4</v>
      </c>
      <c r="L53">
        <v>4</v>
      </c>
      <c r="M53">
        <v>1</v>
      </c>
      <c r="N53">
        <v>2</v>
      </c>
      <c r="O53">
        <v>3</v>
      </c>
      <c r="P53">
        <v>2</v>
      </c>
      <c r="Q53">
        <v>2</v>
      </c>
      <c r="S53">
        <v>32</v>
      </c>
    </row>
    <row r="54" spans="1:19" x14ac:dyDescent="0.25">
      <c r="A54" t="s">
        <v>46</v>
      </c>
      <c r="B54" t="s">
        <v>956</v>
      </c>
      <c r="C54" t="s">
        <v>1154</v>
      </c>
      <c r="F54">
        <v>3</v>
      </c>
      <c r="H54">
        <v>2</v>
      </c>
      <c r="J54">
        <v>1</v>
      </c>
      <c r="K54">
        <v>3</v>
      </c>
      <c r="L54">
        <v>3</v>
      </c>
      <c r="M54">
        <v>1</v>
      </c>
      <c r="N54">
        <v>1</v>
      </c>
      <c r="O54">
        <v>1</v>
      </c>
      <c r="P54">
        <v>3</v>
      </c>
      <c r="Q54">
        <v>4</v>
      </c>
      <c r="S54">
        <v>22</v>
      </c>
    </row>
    <row r="55" spans="1:19" x14ac:dyDescent="0.25">
      <c r="A55" t="s">
        <v>39</v>
      </c>
      <c r="B55" t="s">
        <v>850</v>
      </c>
      <c r="C55" t="s">
        <v>1154</v>
      </c>
      <c r="F55">
        <v>1</v>
      </c>
      <c r="G55">
        <v>2</v>
      </c>
      <c r="I55">
        <v>3</v>
      </c>
      <c r="J55">
        <v>2</v>
      </c>
      <c r="K55">
        <v>4</v>
      </c>
      <c r="L55">
        <v>6</v>
      </c>
      <c r="M55">
        <v>1</v>
      </c>
      <c r="N55">
        <v>5</v>
      </c>
      <c r="O55">
        <v>3</v>
      </c>
      <c r="P55">
        <v>1</v>
      </c>
      <c r="Q55">
        <v>1</v>
      </c>
      <c r="R55">
        <v>2</v>
      </c>
      <c r="S55">
        <v>31</v>
      </c>
    </row>
    <row r="56" spans="1:19" x14ac:dyDescent="0.25">
      <c r="A56" t="s">
        <v>52</v>
      </c>
      <c r="B56" t="s">
        <v>983</v>
      </c>
      <c r="C56" t="s">
        <v>1154</v>
      </c>
      <c r="E56">
        <v>2</v>
      </c>
      <c r="F56">
        <v>2</v>
      </c>
      <c r="G56">
        <v>2</v>
      </c>
      <c r="H56">
        <v>3</v>
      </c>
      <c r="I56">
        <v>6</v>
      </c>
      <c r="J56">
        <v>4</v>
      </c>
      <c r="K56">
        <v>2</v>
      </c>
      <c r="L56">
        <v>4</v>
      </c>
      <c r="M56">
        <v>2</v>
      </c>
      <c r="N56">
        <v>4</v>
      </c>
      <c r="O56">
        <v>7</v>
      </c>
      <c r="P56">
        <v>2</v>
      </c>
      <c r="Q56">
        <v>6</v>
      </c>
      <c r="R56">
        <v>5</v>
      </c>
      <c r="S56">
        <v>51</v>
      </c>
    </row>
    <row r="57" spans="1:19" x14ac:dyDescent="0.25">
      <c r="A57" t="s">
        <v>98</v>
      </c>
      <c r="B57" t="s">
        <v>1123</v>
      </c>
      <c r="C57" t="s">
        <v>1163</v>
      </c>
      <c r="E57">
        <v>1</v>
      </c>
      <c r="F57">
        <v>0</v>
      </c>
      <c r="G57">
        <v>2</v>
      </c>
      <c r="K57">
        <v>1</v>
      </c>
      <c r="S57">
        <v>4</v>
      </c>
    </row>
    <row r="58" spans="1:19" x14ac:dyDescent="0.25">
      <c r="A58" t="s">
        <v>325</v>
      </c>
      <c r="B58" t="s">
        <v>1029</v>
      </c>
      <c r="C58" t="s">
        <v>1168</v>
      </c>
      <c r="E58">
        <v>3</v>
      </c>
      <c r="F58">
        <v>4</v>
      </c>
      <c r="G58">
        <v>3</v>
      </c>
      <c r="H58">
        <v>5</v>
      </c>
      <c r="I58">
        <v>10</v>
      </c>
      <c r="J58">
        <v>4</v>
      </c>
      <c r="K58">
        <v>3</v>
      </c>
      <c r="L58">
        <v>9</v>
      </c>
      <c r="M58">
        <v>2</v>
      </c>
      <c r="N58">
        <v>8</v>
      </c>
      <c r="O58">
        <v>4</v>
      </c>
      <c r="P58">
        <v>6</v>
      </c>
      <c r="Q58">
        <v>6</v>
      </c>
      <c r="R58">
        <v>9</v>
      </c>
      <c r="S58">
        <v>76</v>
      </c>
    </row>
    <row r="59" spans="1:19" x14ac:dyDescent="0.25">
      <c r="A59" t="s">
        <v>50</v>
      </c>
      <c r="B59" t="s">
        <v>960</v>
      </c>
      <c r="C59" t="s">
        <v>1154</v>
      </c>
      <c r="E59">
        <v>5</v>
      </c>
      <c r="F59">
        <v>5</v>
      </c>
      <c r="G59">
        <v>2</v>
      </c>
      <c r="H59">
        <v>7</v>
      </c>
      <c r="I59">
        <v>13</v>
      </c>
      <c r="J59">
        <v>5</v>
      </c>
      <c r="K59">
        <v>2</v>
      </c>
      <c r="L59">
        <v>4</v>
      </c>
      <c r="M59">
        <v>7</v>
      </c>
      <c r="N59">
        <v>4</v>
      </c>
      <c r="O59">
        <v>7</v>
      </c>
      <c r="P59">
        <v>5</v>
      </c>
      <c r="Q59">
        <v>6</v>
      </c>
      <c r="R59">
        <v>5</v>
      </c>
      <c r="S59">
        <v>77</v>
      </c>
    </row>
    <row r="60" spans="1:19" x14ac:dyDescent="0.25">
      <c r="A60" t="s">
        <v>250</v>
      </c>
      <c r="B60" t="s">
        <v>835</v>
      </c>
      <c r="C60" t="s">
        <v>1155</v>
      </c>
      <c r="D60" t="s">
        <v>624</v>
      </c>
      <c r="E60">
        <v>3</v>
      </c>
      <c r="F60">
        <v>5</v>
      </c>
      <c r="G60">
        <v>3</v>
      </c>
      <c r="H60">
        <v>6</v>
      </c>
      <c r="I60">
        <v>7</v>
      </c>
      <c r="J60">
        <v>2</v>
      </c>
      <c r="K60">
        <v>5</v>
      </c>
      <c r="L60">
        <v>2</v>
      </c>
      <c r="M60">
        <v>1</v>
      </c>
      <c r="N60">
        <v>2</v>
      </c>
      <c r="O60">
        <v>2</v>
      </c>
      <c r="P60">
        <v>5</v>
      </c>
      <c r="Q60">
        <v>2</v>
      </c>
      <c r="R60">
        <v>6</v>
      </c>
      <c r="S60">
        <v>51</v>
      </c>
    </row>
    <row r="61" spans="1:19" x14ac:dyDescent="0.25">
      <c r="A61" t="s">
        <v>66</v>
      </c>
      <c r="B61" t="s">
        <v>1044</v>
      </c>
      <c r="C61" t="s">
        <v>1154</v>
      </c>
      <c r="E61">
        <v>16</v>
      </c>
      <c r="F61">
        <v>21</v>
      </c>
      <c r="G61">
        <v>20</v>
      </c>
      <c r="H61">
        <v>26</v>
      </c>
      <c r="I61">
        <v>26</v>
      </c>
      <c r="J61">
        <v>24</v>
      </c>
      <c r="K61">
        <v>18</v>
      </c>
      <c r="L61">
        <v>17</v>
      </c>
      <c r="M61">
        <v>24</v>
      </c>
      <c r="N61">
        <v>16</v>
      </c>
      <c r="O61">
        <v>22</v>
      </c>
      <c r="P61">
        <v>22</v>
      </c>
      <c r="Q61">
        <v>21</v>
      </c>
      <c r="R61">
        <v>27</v>
      </c>
      <c r="S61">
        <v>300</v>
      </c>
    </row>
    <row r="62" spans="1:19" x14ac:dyDescent="0.25">
      <c r="A62" t="s">
        <v>240</v>
      </c>
      <c r="B62" t="s">
        <v>991</v>
      </c>
      <c r="C62" t="s">
        <v>1169</v>
      </c>
      <c r="E62">
        <v>18</v>
      </c>
      <c r="F62">
        <v>18</v>
      </c>
      <c r="G62">
        <v>14</v>
      </c>
      <c r="H62">
        <v>12</v>
      </c>
      <c r="I62">
        <v>15</v>
      </c>
      <c r="J62">
        <v>14</v>
      </c>
      <c r="K62">
        <v>21</v>
      </c>
      <c r="L62">
        <v>21</v>
      </c>
      <c r="M62">
        <v>18</v>
      </c>
      <c r="N62">
        <v>23</v>
      </c>
      <c r="S62">
        <v>174</v>
      </c>
    </row>
    <row r="63" spans="1:19" x14ac:dyDescent="0.25">
      <c r="A63" t="s">
        <v>252</v>
      </c>
      <c r="B63" t="s">
        <v>1072</v>
      </c>
      <c r="C63" t="s">
        <v>1155</v>
      </c>
      <c r="D63" t="s">
        <v>624</v>
      </c>
      <c r="F63">
        <v>0</v>
      </c>
      <c r="I63">
        <v>1</v>
      </c>
      <c r="J63">
        <v>1</v>
      </c>
      <c r="S63">
        <v>2</v>
      </c>
    </row>
    <row r="64" spans="1:19" x14ac:dyDescent="0.25">
      <c r="A64" t="s">
        <v>63</v>
      </c>
      <c r="B64" t="s">
        <v>1201</v>
      </c>
      <c r="C64" t="s">
        <v>1154</v>
      </c>
      <c r="E64">
        <v>51</v>
      </c>
      <c r="F64">
        <v>31</v>
      </c>
      <c r="G64">
        <v>27</v>
      </c>
      <c r="H64">
        <v>43</v>
      </c>
      <c r="I64">
        <v>43</v>
      </c>
      <c r="J64">
        <v>48</v>
      </c>
      <c r="K64">
        <v>39</v>
      </c>
      <c r="L64">
        <v>37</v>
      </c>
      <c r="M64">
        <v>40</v>
      </c>
      <c r="N64">
        <v>48</v>
      </c>
      <c r="O64">
        <v>43</v>
      </c>
      <c r="P64">
        <v>35</v>
      </c>
      <c r="Q64">
        <v>43</v>
      </c>
      <c r="R64">
        <v>53</v>
      </c>
      <c r="S64">
        <v>581</v>
      </c>
    </row>
    <row r="65" spans="1:19" x14ac:dyDescent="0.25">
      <c r="A65" t="s">
        <v>108</v>
      </c>
      <c r="B65" t="s">
        <v>1218</v>
      </c>
      <c r="C65" t="s">
        <v>1163</v>
      </c>
      <c r="E65">
        <v>33</v>
      </c>
      <c r="F65">
        <v>17</v>
      </c>
      <c r="G65">
        <v>24</v>
      </c>
      <c r="H65">
        <v>34</v>
      </c>
      <c r="I65">
        <v>36</v>
      </c>
      <c r="J65">
        <v>34</v>
      </c>
      <c r="K65">
        <v>30</v>
      </c>
      <c r="L65">
        <v>34</v>
      </c>
      <c r="M65">
        <v>36</v>
      </c>
      <c r="N65">
        <v>32</v>
      </c>
      <c r="O65">
        <v>22</v>
      </c>
      <c r="P65">
        <v>22</v>
      </c>
      <c r="Q65">
        <v>29</v>
      </c>
      <c r="R65">
        <v>27</v>
      </c>
      <c r="S65">
        <v>410</v>
      </c>
    </row>
    <row r="66" spans="1:19" x14ac:dyDescent="0.25">
      <c r="A66" t="s">
        <v>284</v>
      </c>
      <c r="B66" t="s">
        <v>846</v>
      </c>
      <c r="C66" t="s">
        <v>1157</v>
      </c>
      <c r="E66">
        <v>52</v>
      </c>
      <c r="F66">
        <v>53</v>
      </c>
      <c r="G66">
        <v>39</v>
      </c>
      <c r="H66">
        <v>50</v>
      </c>
      <c r="I66">
        <v>47</v>
      </c>
      <c r="J66">
        <v>52</v>
      </c>
      <c r="K66">
        <v>56</v>
      </c>
      <c r="L66">
        <v>49</v>
      </c>
      <c r="M66">
        <v>42</v>
      </c>
      <c r="N66">
        <v>51</v>
      </c>
      <c r="O66">
        <v>62</v>
      </c>
      <c r="P66">
        <v>49</v>
      </c>
      <c r="Q66">
        <v>40</v>
      </c>
      <c r="R66">
        <v>68</v>
      </c>
      <c r="S66">
        <v>710</v>
      </c>
    </row>
    <row r="67" spans="1:19" x14ac:dyDescent="0.25">
      <c r="A67" t="s">
        <v>99</v>
      </c>
      <c r="B67" t="s">
        <v>925</v>
      </c>
      <c r="C67" t="s">
        <v>1163</v>
      </c>
      <c r="E67">
        <v>2</v>
      </c>
      <c r="F67">
        <v>0</v>
      </c>
      <c r="J67">
        <v>2</v>
      </c>
      <c r="L67">
        <v>1</v>
      </c>
      <c r="M67">
        <v>1</v>
      </c>
      <c r="N67">
        <v>1</v>
      </c>
      <c r="P67">
        <v>1</v>
      </c>
      <c r="Q67">
        <v>1</v>
      </c>
      <c r="R67">
        <v>1</v>
      </c>
      <c r="S67">
        <v>10</v>
      </c>
    </row>
    <row r="68" spans="1:19" x14ac:dyDescent="0.25">
      <c r="A68" t="s">
        <v>246</v>
      </c>
      <c r="B68" t="s">
        <v>997</v>
      </c>
      <c r="C68" t="s">
        <v>1169</v>
      </c>
      <c r="E68">
        <v>22</v>
      </c>
      <c r="F68">
        <v>14</v>
      </c>
      <c r="G68">
        <v>15</v>
      </c>
      <c r="H68">
        <v>11</v>
      </c>
      <c r="I68">
        <v>21</v>
      </c>
      <c r="J68">
        <v>22</v>
      </c>
      <c r="K68">
        <v>17</v>
      </c>
      <c r="L68">
        <v>15</v>
      </c>
      <c r="M68">
        <v>16</v>
      </c>
      <c r="N68">
        <v>16</v>
      </c>
      <c r="O68">
        <v>18</v>
      </c>
      <c r="P68">
        <v>15</v>
      </c>
      <c r="Q68">
        <v>13</v>
      </c>
      <c r="R68">
        <v>17</v>
      </c>
      <c r="S68">
        <v>232</v>
      </c>
    </row>
    <row r="69" spans="1:19" x14ac:dyDescent="0.25">
      <c r="A69" t="s">
        <v>317</v>
      </c>
      <c r="B69" t="s">
        <v>1021</v>
      </c>
      <c r="C69" t="s">
        <v>1168</v>
      </c>
      <c r="E69">
        <v>229</v>
      </c>
      <c r="F69">
        <v>151</v>
      </c>
      <c r="G69">
        <v>165</v>
      </c>
      <c r="H69">
        <v>162</v>
      </c>
      <c r="I69">
        <v>232</v>
      </c>
      <c r="J69">
        <v>237</v>
      </c>
      <c r="K69">
        <v>223</v>
      </c>
      <c r="L69">
        <v>225</v>
      </c>
      <c r="M69">
        <v>243</v>
      </c>
      <c r="N69">
        <v>237</v>
      </c>
      <c r="O69">
        <v>209</v>
      </c>
      <c r="P69">
        <v>203</v>
      </c>
      <c r="Q69">
        <v>194</v>
      </c>
      <c r="R69">
        <v>269</v>
      </c>
      <c r="S69">
        <v>2979</v>
      </c>
    </row>
    <row r="70" spans="1:19" x14ac:dyDescent="0.25">
      <c r="A70" t="s">
        <v>101</v>
      </c>
      <c r="B70" t="s">
        <v>927</v>
      </c>
      <c r="C70" t="s">
        <v>1163</v>
      </c>
      <c r="E70">
        <v>22</v>
      </c>
      <c r="F70">
        <v>30</v>
      </c>
      <c r="G70">
        <v>29</v>
      </c>
      <c r="H70">
        <v>30</v>
      </c>
      <c r="I70">
        <v>23</v>
      </c>
      <c r="J70">
        <v>35</v>
      </c>
      <c r="K70">
        <v>35</v>
      </c>
      <c r="L70">
        <v>34</v>
      </c>
      <c r="M70">
        <v>33</v>
      </c>
      <c r="N70">
        <v>28</v>
      </c>
      <c r="O70">
        <v>24</v>
      </c>
      <c r="P70">
        <v>33</v>
      </c>
      <c r="Q70">
        <v>18</v>
      </c>
      <c r="R70">
        <v>29</v>
      </c>
      <c r="S70">
        <v>403</v>
      </c>
    </row>
    <row r="71" spans="1:19" x14ac:dyDescent="0.25">
      <c r="A71" t="s">
        <v>156</v>
      </c>
      <c r="B71" t="s">
        <v>874</v>
      </c>
      <c r="C71" t="s">
        <v>1165</v>
      </c>
      <c r="E71">
        <v>14</v>
      </c>
      <c r="F71">
        <v>20</v>
      </c>
      <c r="G71">
        <v>21</v>
      </c>
      <c r="H71">
        <v>20</v>
      </c>
      <c r="I71">
        <v>16</v>
      </c>
      <c r="J71">
        <v>17</v>
      </c>
      <c r="K71">
        <v>11</v>
      </c>
      <c r="L71">
        <v>18</v>
      </c>
      <c r="M71">
        <v>17</v>
      </c>
      <c r="N71">
        <v>19</v>
      </c>
      <c r="O71">
        <v>18</v>
      </c>
      <c r="P71">
        <v>26</v>
      </c>
      <c r="Q71">
        <v>36</v>
      </c>
      <c r="R71">
        <v>30</v>
      </c>
      <c r="S71">
        <v>283</v>
      </c>
    </row>
    <row r="72" spans="1:19" x14ac:dyDescent="0.25">
      <c r="A72" t="s">
        <v>91</v>
      </c>
      <c r="B72" t="s">
        <v>1098</v>
      </c>
      <c r="C72" t="s">
        <v>1154</v>
      </c>
      <c r="E72">
        <v>1</v>
      </c>
      <c r="F72">
        <v>0</v>
      </c>
      <c r="G72">
        <v>4</v>
      </c>
      <c r="H72">
        <v>1</v>
      </c>
      <c r="I72">
        <v>1</v>
      </c>
      <c r="J72">
        <v>1</v>
      </c>
      <c r="L72">
        <v>2</v>
      </c>
      <c r="M72">
        <v>3</v>
      </c>
      <c r="N72">
        <v>1</v>
      </c>
      <c r="S72">
        <v>14</v>
      </c>
    </row>
    <row r="73" spans="1:19" x14ac:dyDescent="0.25">
      <c r="A73" t="s">
        <v>277</v>
      </c>
      <c r="B73" t="s">
        <v>814</v>
      </c>
      <c r="C73" t="s">
        <v>1157</v>
      </c>
      <c r="E73">
        <v>2</v>
      </c>
      <c r="F73">
        <v>4</v>
      </c>
      <c r="G73">
        <v>2</v>
      </c>
      <c r="H73">
        <v>4</v>
      </c>
      <c r="I73">
        <v>4</v>
      </c>
      <c r="K73">
        <v>4</v>
      </c>
      <c r="L73">
        <v>2</v>
      </c>
      <c r="M73">
        <v>5</v>
      </c>
      <c r="N73">
        <v>3</v>
      </c>
      <c r="O73">
        <v>1</v>
      </c>
      <c r="P73">
        <v>2</v>
      </c>
      <c r="R73">
        <v>4</v>
      </c>
      <c r="S73">
        <v>37</v>
      </c>
    </row>
    <row r="74" spans="1:19" x14ac:dyDescent="0.25">
      <c r="A74" t="s">
        <v>212</v>
      </c>
      <c r="B74" t="s">
        <v>892</v>
      </c>
      <c r="C74" t="s">
        <v>1169</v>
      </c>
      <c r="E74">
        <v>60</v>
      </c>
      <c r="F74">
        <v>40</v>
      </c>
      <c r="G74">
        <v>35</v>
      </c>
      <c r="H74">
        <v>44</v>
      </c>
      <c r="I74">
        <v>48</v>
      </c>
      <c r="J74">
        <v>49</v>
      </c>
      <c r="K74">
        <v>41</v>
      </c>
      <c r="L74">
        <v>45</v>
      </c>
      <c r="M74">
        <v>50</v>
      </c>
      <c r="N74">
        <v>52</v>
      </c>
      <c r="O74">
        <v>39</v>
      </c>
      <c r="P74">
        <v>44</v>
      </c>
      <c r="Q74">
        <v>53</v>
      </c>
      <c r="R74">
        <v>56</v>
      </c>
      <c r="S74">
        <v>656</v>
      </c>
    </row>
    <row r="75" spans="1:19" x14ac:dyDescent="0.25">
      <c r="A75" t="s">
        <v>291</v>
      </c>
      <c r="B75" t="s">
        <v>866</v>
      </c>
      <c r="C75" t="s">
        <v>1157</v>
      </c>
      <c r="E75">
        <v>21</v>
      </c>
      <c r="F75">
        <v>22</v>
      </c>
      <c r="G75">
        <v>35</v>
      </c>
      <c r="H75">
        <v>26</v>
      </c>
      <c r="I75">
        <v>36</v>
      </c>
      <c r="J75">
        <v>30</v>
      </c>
      <c r="K75">
        <v>21</v>
      </c>
      <c r="L75">
        <v>28</v>
      </c>
      <c r="M75">
        <v>28</v>
      </c>
      <c r="N75">
        <v>13</v>
      </c>
      <c r="O75">
        <v>17</v>
      </c>
      <c r="P75">
        <v>22</v>
      </c>
      <c r="Q75">
        <v>18</v>
      </c>
      <c r="R75">
        <v>40</v>
      </c>
      <c r="S75">
        <v>357</v>
      </c>
    </row>
    <row r="76" spans="1:19" x14ac:dyDescent="0.25">
      <c r="A76" t="s">
        <v>164</v>
      </c>
      <c r="B76" t="s">
        <v>941</v>
      </c>
      <c r="C76" t="s">
        <v>1165</v>
      </c>
      <c r="E76">
        <v>1</v>
      </c>
      <c r="F76">
        <v>1</v>
      </c>
      <c r="G76">
        <v>1</v>
      </c>
      <c r="J76">
        <v>1</v>
      </c>
      <c r="K76">
        <v>2</v>
      </c>
      <c r="L76">
        <v>2</v>
      </c>
      <c r="S76">
        <v>8</v>
      </c>
    </row>
    <row r="77" spans="1:19" x14ac:dyDescent="0.25">
      <c r="A77" t="s">
        <v>314</v>
      </c>
      <c r="B77" t="s">
        <v>1018</v>
      </c>
      <c r="C77" t="s">
        <v>1168</v>
      </c>
      <c r="E77">
        <v>178</v>
      </c>
      <c r="F77">
        <v>139</v>
      </c>
      <c r="G77">
        <v>160</v>
      </c>
      <c r="H77">
        <v>204</v>
      </c>
      <c r="I77">
        <v>205</v>
      </c>
      <c r="J77">
        <v>198</v>
      </c>
      <c r="K77">
        <v>214</v>
      </c>
      <c r="L77">
        <v>175</v>
      </c>
      <c r="M77">
        <v>206</v>
      </c>
      <c r="N77">
        <v>205</v>
      </c>
      <c r="O77">
        <v>153</v>
      </c>
      <c r="P77">
        <v>176</v>
      </c>
      <c r="Q77">
        <v>147</v>
      </c>
      <c r="R77">
        <v>213</v>
      </c>
      <c r="S77">
        <v>2573</v>
      </c>
    </row>
    <row r="78" spans="1:19" x14ac:dyDescent="0.25">
      <c r="A78" t="s">
        <v>142</v>
      </c>
      <c r="B78" t="s">
        <v>1162</v>
      </c>
      <c r="C78" t="s">
        <v>1160</v>
      </c>
      <c r="E78">
        <v>156</v>
      </c>
      <c r="F78">
        <v>151</v>
      </c>
      <c r="G78">
        <v>181</v>
      </c>
      <c r="H78">
        <v>236</v>
      </c>
      <c r="I78">
        <v>239</v>
      </c>
      <c r="J78">
        <v>233</v>
      </c>
      <c r="K78">
        <v>241</v>
      </c>
      <c r="L78">
        <v>271</v>
      </c>
      <c r="M78">
        <v>294</v>
      </c>
      <c r="N78">
        <v>221</v>
      </c>
      <c r="O78">
        <v>258</v>
      </c>
      <c r="P78">
        <v>240</v>
      </c>
      <c r="Q78">
        <v>228</v>
      </c>
      <c r="R78">
        <v>306</v>
      </c>
      <c r="S78">
        <v>3255</v>
      </c>
    </row>
    <row r="79" spans="1:19" x14ac:dyDescent="0.25">
      <c r="A79" t="s">
        <v>77</v>
      </c>
      <c r="B79" t="s">
        <v>1206</v>
      </c>
      <c r="C79" t="s">
        <v>1154</v>
      </c>
      <c r="F79">
        <v>0</v>
      </c>
      <c r="H79">
        <v>1</v>
      </c>
      <c r="S79">
        <v>1</v>
      </c>
    </row>
    <row r="80" spans="1:19" x14ac:dyDescent="0.25">
      <c r="A80" t="s">
        <v>211</v>
      </c>
      <c r="B80" t="s">
        <v>891</v>
      </c>
      <c r="C80" t="s">
        <v>1169</v>
      </c>
      <c r="E80">
        <v>222</v>
      </c>
      <c r="F80">
        <v>157</v>
      </c>
      <c r="G80">
        <v>161</v>
      </c>
      <c r="H80">
        <v>153</v>
      </c>
      <c r="I80">
        <v>176</v>
      </c>
      <c r="J80">
        <v>209</v>
      </c>
      <c r="K80">
        <v>210</v>
      </c>
      <c r="L80">
        <v>213</v>
      </c>
      <c r="M80">
        <v>236</v>
      </c>
      <c r="N80">
        <v>253</v>
      </c>
      <c r="O80">
        <v>205</v>
      </c>
      <c r="P80">
        <v>219</v>
      </c>
      <c r="Q80">
        <v>190</v>
      </c>
      <c r="R80">
        <v>286</v>
      </c>
      <c r="S80">
        <v>2890</v>
      </c>
    </row>
    <row r="81" spans="1:19" x14ac:dyDescent="0.25">
      <c r="A81" t="s">
        <v>329</v>
      </c>
      <c r="B81" t="s">
        <v>1080</v>
      </c>
      <c r="C81" t="s">
        <v>1168</v>
      </c>
      <c r="E81">
        <v>41</v>
      </c>
      <c r="F81">
        <v>43</v>
      </c>
      <c r="G81">
        <v>33</v>
      </c>
      <c r="H81">
        <v>36</v>
      </c>
      <c r="I81">
        <v>52</v>
      </c>
      <c r="J81">
        <v>51</v>
      </c>
      <c r="K81">
        <v>54</v>
      </c>
      <c r="L81">
        <v>46</v>
      </c>
      <c r="M81">
        <v>56</v>
      </c>
      <c r="N81">
        <v>44</v>
      </c>
      <c r="O81">
        <v>56</v>
      </c>
      <c r="P81">
        <v>41</v>
      </c>
      <c r="Q81">
        <v>51</v>
      </c>
      <c r="R81">
        <v>54</v>
      </c>
      <c r="S81">
        <v>658</v>
      </c>
    </row>
    <row r="82" spans="1:19" x14ac:dyDescent="0.25">
      <c r="A82" t="s">
        <v>248</v>
      </c>
      <c r="B82" t="s">
        <v>999</v>
      </c>
      <c r="C82" t="s">
        <v>1169</v>
      </c>
      <c r="E82">
        <v>38</v>
      </c>
      <c r="F82">
        <v>27</v>
      </c>
      <c r="G82">
        <v>23</v>
      </c>
      <c r="H82">
        <v>39</v>
      </c>
      <c r="I82">
        <v>20</v>
      </c>
      <c r="J82">
        <v>28</v>
      </c>
      <c r="K82">
        <v>42</v>
      </c>
      <c r="L82">
        <v>24</v>
      </c>
      <c r="M82">
        <v>33</v>
      </c>
      <c r="N82">
        <v>37</v>
      </c>
      <c r="O82">
        <v>41</v>
      </c>
      <c r="P82">
        <v>27</v>
      </c>
      <c r="Q82">
        <v>21</v>
      </c>
      <c r="R82">
        <v>25</v>
      </c>
      <c r="S82">
        <v>425</v>
      </c>
    </row>
    <row r="83" spans="1:19" x14ac:dyDescent="0.25">
      <c r="A83" t="s">
        <v>259</v>
      </c>
      <c r="B83" t="s">
        <v>810</v>
      </c>
      <c r="C83" t="s">
        <v>1155</v>
      </c>
      <c r="E83">
        <v>12</v>
      </c>
      <c r="F83">
        <v>5</v>
      </c>
      <c r="G83">
        <v>3</v>
      </c>
      <c r="H83">
        <v>5</v>
      </c>
      <c r="I83">
        <v>3</v>
      </c>
      <c r="J83">
        <v>6</v>
      </c>
      <c r="K83">
        <v>10</v>
      </c>
      <c r="L83">
        <v>4</v>
      </c>
      <c r="M83">
        <v>5</v>
      </c>
      <c r="N83">
        <v>13</v>
      </c>
      <c r="O83">
        <v>7</v>
      </c>
      <c r="P83">
        <v>9</v>
      </c>
      <c r="Q83">
        <v>13</v>
      </c>
      <c r="R83">
        <v>18</v>
      </c>
      <c r="S83">
        <v>113</v>
      </c>
    </row>
    <row r="84" spans="1:19" x14ac:dyDescent="0.25">
      <c r="A84" t="s">
        <v>244</v>
      </c>
      <c r="B84" t="s">
        <v>995</v>
      </c>
      <c r="C84" t="s">
        <v>1169</v>
      </c>
      <c r="E84">
        <v>75</v>
      </c>
      <c r="F84">
        <v>59</v>
      </c>
      <c r="G84">
        <v>72</v>
      </c>
      <c r="H84">
        <v>64</v>
      </c>
      <c r="I84">
        <v>87</v>
      </c>
      <c r="J84">
        <v>77</v>
      </c>
      <c r="K84">
        <v>70</v>
      </c>
      <c r="L84">
        <v>72</v>
      </c>
      <c r="M84">
        <v>74</v>
      </c>
      <c r="N84">
        <v>67</v>
      </c>
      <c r="O84">
        <v>69</v>
      </c>
      <c r="P84">
        <v>81</v>
      </c>
      <c r="Q84">
        <v>68</v>
      </c>
      <c r="R84">
        <v>81</v>
      </c>
      <c r="S84">
        <v>1016</v>
      </c>
    </row>
    <row r="85" spans="1:19" x14ac:dyDescent="0.25">
      <c r="A85" t="s">
        <v>61</v>
      </c>
      <c r="B85" t="s">
        <v>1039</v>
      </c>
      <c r="C85" t="s">
        <v>1154</v>
      </c>
      <c r="E85">
        <v>7</v>
      </c>
      <c r="F85">
        <v>8</v>
      </c>
      <c r="G85">
        <v>3</v>
      </c>
      <c r="H85">
        <v>6</v>
      </c>
      <c r="I85">
        <v>8</v>
      </c>
      <c r="J85">
        <v>17</v>
      </c>
      <c r="K85">
        <v>8</v>
      </c>
      <c r="L85">
        <v>9</v>
      </c>
      <c r="M85">
        <v>9</v>
      </c>
      <c r="N85">
        <v>5</v>
      </c>
      <c r="O85">
        <v>12</v>
      </c>
      <c r="P85">
        <v>8</v>
      </c>
      <c r="Q85">
        <v>6</v>
      </c>
      <c r="R85">
        <v>7</v>
      </c>
      <c r="S85">
        <v>113</v>
      </c>
    </row>
    <row r="86" spans="1:19" x14ac:dyDescent="0.25">
      <c r="A86" t="s">
        <v>88</v>
      </c>
      <c r="B86" t="s">
        <v>1095</v>
      </c>
      <c r="C86" t="s">
        <v>1154</v>
      </c>
      <c r="E86">
        <v>1</v>
      </c>
      <c r="F86">
        <v>1</v>
      </c>
      <c r="G86">
        <v>2</v>
      </c>
      <c r="H86">
        <v>2</v>
      </c>
      <c r="J86">
        <v>2</v>
      </c>
      <c r="K86">
        <v>1</v>
      </c>
      <c r="L86">
        <v>1</v>
      </c>
      <c r="O86">
        <v>2</v>
      </c>
      <c r="Q86">
        <v>1</v>
      </c>
      <c r="R86">
        <v>1</v>
      </c>
      <c r="S86">
        <v>14</v>
      </c>
    </row>
    <row r="87" spans="1:19" x14ac:dyDescent="0.25">
      <c r="A87" t="s">
        <v>126</v>
      </c>
      <c r="B87" t="s">
        <v>934</v>
      </c>
      <c r="C87" t="s">
        <v>1160</v>
      </c>
      <c r="D87" t="s">
        <v>624</v>
      </c>
      <c r="F87">
        <v>1</v>
      </c>
      <c r="G87">
        <v>1</v>
      </c>
      <c r="H87">
        <v>1</v>
      </c>
      <c r="I87">
        <v>2</v>
      </c>
      <c r="K87">
        <v>1</v>
      </c>
      <c r="L87">
        <v>1</v>
      </c>
      <c r="O87">
        <v>4</v>
      </c>
      <c r="Q87">
        <v>1</v>
      </c>
      <c r="S87">
        <v>12</v>
      </c>
    </row>
    <row r="88" spans="1:19" x14ac:dyDescent="0.25">
      <c r="A88" t="s">
        <v>95</v>
      </c>
      <c r="B88" t="s">
        <v>937</v>
      </c>
      <c r="C88" t="s">
        <v>1163</v>
      </c>
      <c r="D88" t="s">
        <v>624</v>
      </c>
      <c r="E88">
        <v>6</v>
      </c>
      <c r="F88">
        <v>8</v>
      </c>
      <c r="G88">
        <v>16</v>
      </c>
      <c r="H88">
        <v>16</v>
      </c>
      <c r="I88">
        <v>17</v>
      </c>
      <c r="J88">
        <v>23</v>
      </c>
      <c r="K88">
        <v>26</v>
      </c>
      <c r="L88">
        <v>24</v>
      </c>
      <c r="M88">
        <v>31</v>
      </c>
      <c r="N88">
        <v>26</v>
      </c>
      <c r="O88">
        <v>38</v>
      </c>
      <c r="P88">
        <v>40</v>
      </c>
      <c r="Q88">
        <v>20</v>
      </c>
      <c r="R88">
        <v>19</v>
      </c>
      <c r="S88">
        <v>310</v>
      </c>
    </row>
    <row r="89" spans="1:19" x14ac:dyDescent="0.25">
      <c r="A89" t="s">
        <v>293</v>
      </c>
      <c r="B89" t="s">
        <v>868</v>
      </c>
      <c r="C89" t="s">
        <v>1157</v>
      </c>
      <c r="E89">
        <v>2</v>
      </c>
      <c r="F89">
        <v>4</v>
      </c>
      <c r="G89">
        <v>6</v>
      </c>
      <c r="H89">
        <v>5</v>
      </c>
      <c r="I89">
        <v>14</v>
      </c>
      <c r="J89">
        <v>5</v>
      </c>
      <c r="K89">
        <v>9</v>
      </c>
      <c r="L89">
        <v>4</v>
      </c>
      <c r="M89">
        <v>13</v>
      </c>
      <c r="N89">
        <v>9</v>
      </c>
      <c r="O89">
        <v>14</v>
      </c>
      <c r="P89">
        <v>11</v>
      </c>
      <c r="Q89">
        <v>5</v>
      </c>
      <c r="R89">
        <v>6</v>
      </c>
      <c r="S89">
        <v>107</v>
      </c>
    </row>
    <row r="90" spans="1:19" x14ac:dyDescent="0.25">
      <c r="A90" t="s">
        <v>111</v>
      </c>
      <c r="B90" t="s">
        <v>1109</v>
      </c>
      <c r="C90" t="s">
        <v>1163</v>
      </c>
      <c r="E90">
        <v>21</v>
      </c>
      <c r="F90">
        <v>18</v>
      </c>
      <c r="G90">
        <v>31</v>
      </c>
      <c r="H90">
        <v>31</v>
      </c>
      <c r="I90">
        <v>30</v>
      </c>
      <c r="J90">
        <v>40</v>
      </c>
      <c r="K90">
        <v>59</v>
      </c>
      <c r="L90">
        <v>51</v>
      </c>
      <c r="M90">
        <v>48</v>
      </c>
      <c r="N90">
        <v>41</v>
      </c>
      <c r="O90">
        <v>44</v>
      </c>
      <c r="P90">
        <v>39</v>
      </c>
      <c r="Q90">
        <v>35</v>
      </c>
      <c r="R90">
        <v>40</v>
      </c>
      <c r="S90">
        <v>528</v>
      </c>
    </row>
    <row r="91" spans="1:19" x14ac:dyDescent="0.25">
      <c r="A91" t="s">
        <v>115</v>
      </c>
      <c r="B91" t="s">
        <v>1113</v>
      </c>
      <c r="C91" t="s">
        <v>1163</v>
      </c>
      <c r="E91">
        <v>17</v>
      </c>
      <c r="F91">
        <v>8</v>
      </c>
      <c r="G91">
        <v>15</v>
      </c>
      <c r="H91">
        <v>23</v>
      </c>
      <c r="I91">
        <v>8</v>
      </c>
      <c r="J91">
        <v>12</v>
      </c>
      <c r="K91">
        <v>22</v>
      </c>
      <c r="L91">
        <v>11</v>
      </c>
      <c r="M91">
        <v>12</v>
      </c>
      <c r="N91">
        <v>22</v>
      </c>
      <c r="O91">
        <v>14</v>
      </c>
      <c r="P91">
        <v>16</v>
      </c>
      <c r="Q91">
        <v>14</v>
      </c>
      <c r="R91">
        <v>13</v>
      </c>
      <c r="S91">
        <v>207</v>
      </c>
    </row>
    <row r="92" spans="1:19" x14ac:dyDescent="0.25">
      <c r="A92" t="s">
        <v>326</v>
      </c>
      <c r="B92" t="s">
        <v>1030</v>
      </c>
      <c r="C92" t="s">
        <v>1168</v>
      </c>
      <c r="E92">
        <v>34</v>
      </c>
      <c r="F92">
        <v>18</v>
      </c>
      <c r="G92">
        <v>18</v>
      </c>
      <c r="H92">
        <v>27</v>
      </c>
      <c r="I92">
        <v>31</v>
      </c>
      <c r="J92">
        <v>22</v>
      </c>
      <c r="K92">
        <v>27</v>
      </c>
      <c r="L92">
        <v>28</v>
      </c>
      <c r="M92">
        <v>25</v>
      </c>
      <c r="N92">
        <v>24</v>
      </c>
      <c r="O92">
        <v>21</v>
      </c>
      <c r="P92">
        <v>35</v>
      </c>
      <c r="Q92">
        <v>31</v>
      </c>
      <c r="R92">
        <v>50</v>
      </c>
      <c r="S92">
        <v>391</v>
      </c>
    </row>
    <row r="93" spans="1:19" x14ac:dyDescent="0.25">
      <c r="A93" t="s">
        <v>177</v>
      </c>
      <c r="B93" t="s">
        <v>962</v>
      </c>
      <c r="C93" t="s">
        <v>1165</v>
      </c>
      <c r="F93">
        <v>1</v>
      </c>
      <c r="G93">
        <v>3</v>
      </c>
      <c r="H93">
        <v>4</v>
      </c>
      <c r="I93">
        <v>2</v>
      </c>
      <c r="J93">
        <v>4</v>
      </c>
      <c r="K93">
        <v>3</v>
      </c>
      <c r="L93">
        <v>3</v>
      </c>
      <c r="M93">
        <v>1</v>
      </c>
      <c r="N93">
        <v>3</v>
      </c>
      <c r="S93">
        <v>24</v>
      </c>
    </row>
    <row r="94" spans="1:19" x14ac:dyDescent="0.25">
      <c r="A94" t="s">
        <v>56</v>
      </c>
      <c r="B94" t="s">
        <v>1034</v>
      </c>
      <c r="C94" t="s">
        <v>1154</v>
      </c>
      <c r="F94">
        <v>0</v>
      </c>
      <c r="J94">
        <v>1</v>
      </c>
      <c r="L94">
        <v>1</v>
      </c>
      <c r="S94">
        <v>2</v>
      </c>
    </row>
    <row r="95" spans="1:19" x14ac:dyDescent="0.25">
      <c r="A95" t="s">
        <v>120</v>
      </c>
      <c r="B95" t="s">
        <v>829</v>
      </c>
      <c r="C95" t="s">
        <v>1160</v>
      </c>
      <c r="D95" t="s">
        <v>624</v>
      </c>
      <c r="F95">
        <v>0</v>
      </c>
      <c r="G95">
        <v>1</v>
      </c>
      <c r="H95">
        <v>3</v>
      </c>
      <c r="K95">
        <v>3</v>
      </c>
      <c r="L95">
        <v>4</v>
      </c>
      <c r="M95">
        <v>4</v>
      </c>
      <c r="N95">
        <v>5</v>
      </c>
      <c r="S95">
        <v>20</v>
      </c>
    </row>
    <row r="96" spans="1:19" x14ac:dyDescent="0.25">
      <c r="A96" t="s">
        <v>191</v>
      </c>
      <c r="B96" t="s">
        <v>1066</v>
      </c>
      <c r="C96" t="s">
        <v>1165</v>
      </c>
      <c r="E96">
        <v>11</v>
      </c>
      <c r="F96">
        <v>9</v>
      </c>
      <c r="G96">
        <v>12</v>
      </c>
      <c r="H96">
        <v>7</v>
      </c>
      <c r="I96">
        <v>9</v>
      </c>
      <c r="J96">
        <v>13</v>
      </c>
      <c r="K96">
        <v>3</v>
      </c>
      <c r="L96">
        <v>6</v>
      </c>
      <c r="M96">
        <v>6</v>
      </c>
      <c r="N96">
        <v>12</v>
      </c>
      <c r="S96">
        <v>88</v>
      </c>
    </row>
    <row r="97" spans="1:19" x14ac:dyDescent="0.25">
      <c r="A97" t="s">
        <v>49</v>
      </c>
      <c r="B97" t="s">
        <v>959</v>
      </c>
      <c r="C97" t="s">
        <v>1154</v>
      </c>
      <c r="F97">
        <v>1</v>
      </c>
      <c r="G97">
        <v>2</v>
      </c>
      <c r="H97">
        <v>2</v>
      </c>
      <c r="I97">
        <v>3</v>
      </c>
      <c r="J97">
        <v>1</v>
      </c>
      <c r="K97">
        <v>5</v>
      </c>
      <c r="L97">
        <v>1</v>
      </c>
      <c r="N97">
        <v>1</v>
      </c>
      <c r="O97">
        <v>2</v>
      </c>
      <c r="P97">
        <v>1</v>
      </c>
      <c r="Q97">
        <v>3</v>
      </c>
      <c r="R97">
        <v>1</v>
      </c>
      <c r="S97">
        <v>23</v>
      </c>
    </row>
    <row r="98" spans="1:19" x14ac:dyDescent="0.25">
      <c r="A98" t="s">
        <v>114</v>
      </c>
      <c r="B98" t="s">
        <v>1112</v>
      </c>
      <c r="C98" t="s">
        <v>1163</v>
      </c>
      <c r="E98">
        <v>10</v>
      </c>
      <c r="F98">
        <v>12</v>
      </c>
      <c r="G98">
        <v>8</v>
      </c>
      <c r="H98">
        <v>4</v>
      </c>
      <c r="I98">
        <v>13</v>
      </c>
      <c r="J98">
        <v>5</v>
      </c>
      <c r="K98">
        <v>13</v>
      </c>
      <c r="L98">
        <v>16</v>
      </c>
      <c r="M98">
        <v>6</v>
      </c>
      <c r="N98">
        <v>10</v>
      </c>
      <c r="O98">
        <v>11</v>
      </c>
      <c r="P98">
        <v>8</v>
      </c>
      <c r="Q98">
        <v>11</v>
      </c>
      <c r="R98">
        <v>4</v>
      </c>
      <c r="S98">
        <v>131</v>
      </c>
    </row>
    <row r="99" spans="1:19" x14ac:dyDescent="0.25">
      <c r="A99" t="s">
        <v>214</v>
      </c>
      <c r="B99" t="s">
        <v>894</v>
      </c>
      <c r="C99" t="s">
        <v>1169</v>
      </c>
      <c r="E99">
        <v>165</v>
      </c>
      <c r="F99">
        <v>118</v>
      </c>
      <c r="G99">
        <v>136</v>
      </c>
      <c r="H99">
        <v>174</v>
      </c>
      <c r="I99">
        <v>184</v>
      </c>
      <c r="J99">
        <v>222</v>
      </c>
      <c r="K99">
        <v>227</v>
      </c>
      <c r="L99">
        <v>175</v>
      </c>
      <c r="M99">
        <v>218</v>
      </c>
      <c r="N99">
        <v>207</v>
      </c>
      <c r="O99">
        <v>199</v>
      </c>
      <c r="P99">
        <v>177</v>
      </c>
      <c r="Q99">
        <v>188</v>
      </c>
      <c r="R99">
        <v>284</v>
      </c>
      <c r="S99">
        <v>2674</v>
      </c>
    </row>
    <row r="100" spans="1:19" x14ac:dyDescent="0.25">
      <c r="A100" t="s">
        <v>139</v>
      </c>
      <c r="B100" t="s">
        <v>827</v>
      </c>
      <c r="C100" t="s">
        <v>1160</v>
      </c>
      <c r="E100">
        <v>13</v>
      </c>
      <c r="F100">
        <v>5</v>
      </c>
      <c r="G100">
        <v>9</v>
      </c>
      <c r="H100">
        <v>11</v>
      </c>
      <c r="I100">
        <v>24</v>
      </c>
      <c r="J100">
        <v>13</v>
      </c>
      <c r="K100">
        <v>12</v>
      </c>
      <c r="L100">
        <v>30</v>
      </c>
      <c r="M100">
        <v>13</v>
      </c>
      <c r="N100">
        <v>14</v>
      </c>
      <c r="O100">
        <v>7</v>
      </c>
      <c r="P100">
        <v>14</v>
      </c>
      <c r="Q100">
        <v>12</v>
      </c>
      <c r="R100">
        <v>11</v>
      </c>
      <c r="S100">
        <v>188</v>
      </c>
    </row>
    <row r="101" spans="1:19" x14ac:dyDescent="0.25">
      <c r="A101" t="s">
        <v>181</v>
      </c>
      <c r="B101" t="s">
        <v>967</v>
      </c>
      <c r="C101" t="s">
        <v>1165</v>
      </c>
      <c r="F101">
        <v>4</v>
      </c>
      <c r="G101">
        <v>2</v>
      </c>
      <c r="H101">
        <v>4</v>
      </c>
      <c r="I101">
        <v>3</v>
      </c>
      <c r="J101">
        <v>3</v>
      </c>
      <c r="K101">
        <v>4</v>
      </c>
      <c r="L101">
        <v>6</v>
      </c>
      <c r="M101">
        <v>5</v>
      </c>
      <c r="N101">
        <v>7</v>
      </c>
      <c r="S101">
        <v>38</v>
      </c>
    </row>
    <row r="102" spans="1:19" x14ac:dyDescent="0.25">
      <c r="A102" t="s">
        <v>152</v>
      </c>
      <c r="B102" t="s">
        <v>870</v>
      </c>
      <c r="C102" t="s">
        <v>1165</v>
      </c>
      <c r="E102">
        <v>10</v>
      </c>
      <c r="F102">
        <v>4</v>
      </c>
      <c r="G102">
        <v>11</v>
      </c>
      <c r="H102">
        <v>12</v>
      </c>
      <c r="I102">
        <v>11</v>
      </c>
      <c r="J102">
        <v>15</v>
      </c>
      <c r="K102">
        <v>23</v>
      </c>
      <c r="L102">
        <v>20</v>
      </c>
      <c r="M102">
        <v>25</v>
      </c>
      <c r="N102">
        <v>19</v>
      </c>
      <c r="O102">
        <v>27</v>
      </c>
      <c r="P102">
        <v>21</v>
      </c>
      <c r="Q102">
        <v>17</v>
      </c>
      <c r="R102">
        <v>20</v>
      </c>
      <c r="S102">
        <v>235</v>
      </c>
    </row>
    <row r="103" spans="1:19" x14ac:dyDescent="0.25">
      <c r="A103" t="s">
        <v>720</v>
      </c>
      <c r="B103" t="s">
        <v>1192</v>
      </c>
      <c r="C103" t="s">
        <v>1169</v>
      </c>
      <c r="F103">
        <v>3</v>
      </c>
      <c r="G103">
        <v>6</v>
      </c>
      <c r="S103">
        <v>9</v>
      </c>
    </row>
    <row r="104" spans="1:19" x14ac:dyDescent="0.25">
      <c r="A104" t="s">
        <v>722</v>
      </c>
      <c r="B104" t="s">
        <v>1176</v>
      </c>
      <c r="C104" t="s">
        <v>1169</v>
      </c>
      <c r="F104">
        <v>2</v>
      </c>
      <c r="G104">
        <v>4</v>
      </c>
      <c r="H104">
        <v>4</v>
      </c>
      <c r="I104">
        <v>6</v>
      </c>
      <c r="J104">
        <v>5</v>
      </c>
      <c r="S104">
        <v>21</v>
      </c>
    </row>
    <row r="105" spans="1:19" x14ac:dyDescent="0.25">
      <c r="A105" t="s">
        <v>724</v>
      </c>
      <c r="B105" t="s">
        <v>1177</v>
      </c>
      <c r="C105" t="s">
        <v>1169</v>
      </c>
      <c r="F105">
        <v>2</v>
      </c>
      <c r="G105">
        <v>4</v>
      </c>
      <c r="H105">
        <v>2</v>
      </c>
      <c r="S105">
        <v>8</v>
      </c>
    </row>
    <row r="106" spans="1:19" x14ac:dyDescent="0.25">
      <c r="A106" t="s">
        <v>41</v>
      </c>
      <c r="B106" t="s">
        <v>852</v>
      </c>
      <c r="C106" t="s">
        <v>1154</v>
      </c>
      <c r="F106">
        <v>1</v>
      </c>
      <c r="G106">
        <v>3</v>
      </c>
      <c r="H106">
        <v>1</v>
      </c>
      <c r="I106">
        <v>1</v>
      </c>
      <c r="J106">
        <v>2</v>
      </c>
      <c r="K106">
        <v>5</v>
      </c>
      <c r="L106">
        <v>2</v>
      </c>
      <c r="M106">
        <v>2</v>
      </c>
      <c r="N106">
        <v>3</v>
      </c>
      <c r="O106">
        <v>2</v>
      </c>
      <c r="P106">
        <v>1</v>
      </c>
      <c r="Q106">
        <v>1</v>
      </c>
      <c r="R106">
        <v>1</v>
      </c>
      <c r="S106">
        <v>25</v>
      </c>
    </row>
    <row r="107" spans="1:19" x14ac:dyDescent="0.25">
      <c r="A107" t="s">
        <v>320</v>
      </c>
      <c r="B107" t="s">
        <v>1024</v>
      </c>
      <c r="C107" t="s">
        <v>1168</v>
      </c>
      <c r="F107">
        <v>0</v>
      </c>
      <c r="H107">
        <v>1</v>
      </c>
      <c r="I107">
        <v>2</v>
      </c>
      <c r="M107">
        <v>1</v>
      </c>
      <c r="S107">
        <v>4</v>
      </c>
    </row>
    <row r="108" spans="1:19" x14ac:dyDescent="0.25">
      <c r="A108" t="s">
        <v>224</v>
      </c>
      <c r="B108" t="s">
        <v>904</v>
      </c>
      <c r="C108" t="s">
        <v>1169</v>
      </c>
      <c r="E108">
        <v>120</v>
      </c>
      <c r="F108">
        <v>72</v>
      </c>
      <c r="G108">
        <v>86</v>
      </c>
      <c r="H108">
        <v>85</v>
      </c>
      <c r="I108">
        <v>106</v>
      </c>
      <c r="J108">
        <v>110</v>
      </c>
      <c r="K108">
        <v>130</v>
      </c>
      <c r="L108">
        <v>145</v>
      </c>
      <c r="M108">
        <v>153</v>
      </c>
      <c r="N108">
        <v>115</v>
      </c>
      <c r="O108">
        <v>128</v>
      </c>
      <c r="P108">
        <v>123</v>
      </c>
      <c r="Q108">
        <v>125</v>
      </c>
      <c r="R108">
        <v>163</v>
      </c>
      <c r="S108">
        <v>1661</v>
      </c>
    </row>
    <row r="109" spans="1:19" x14ac:dyDescent="0.25">
      <c r="A109" t="s">
        <v>1170</v>
      </c>
      <c r="B109" t="s">
        <v>1171</v>
      </c>
      <c r="C109" t="s">
        <v>1169</v>
      </c>
      <c r="F109">
        <v>0</v>
      </c>
      <c r="M109">
        <v>1</v>
      </c>
      <c r="N109">
        <v>1</v>
      </c>
      <c r="O109">
        <v>8</v>
      </c>
      <c r="P109">
        <v>9</v>
      </c>
      <c r="Q109">
        <v>9</v>
      </c>
      <c r="R109">
        <v>2</v>
      </c>
      <c r="S109">
        <v>30</v>
      </c>
    </row>
    <row r="110" spans="1:19" x14ac:dyDescent="0.25">
      <c r="A110" t="s">
        <v>251</v>
      </c>
      <c r="B110" t="s">
        <v>857</v>
      </c>
      <c r="C110" t="s">
        <v>1155</v>
      </c>
      <c r="D110" t="s">
        <v>624</v>
      </c>
      <c r="E110">
        <v>1</v>
      </c>
      <c r="F110">
        <v>1</v>
      </c>
      <c r="H110">
        <v>1</v>
      </c>
      <c r="I110">
        <v>1</v>
      </c>
      <c r="J110">
        <v>1</v>
      </c>
      <c r="S110">
        <v>5</v>
      </c>
    </row>
    <row r="111" spans="1:19" x14ac:dyDescent="0.25">
      <c r="A111" t="s">
        <v>122</v>
      </c>
      <c r="B111" t="s">
        <v>840</v>
      </c>
      <c r="C111" t="s">
        <v>1160</v>
      </c>
      <c r="D111" t="s">
        <v>624</v>
      </c>
      <c r="E111">
        <v>13</v>
      </c>
      <c r="F111">
        <v>14</v>
      </c>
      <c r="G111">
        <v>8</v>
      </c>
      <c r="H111">
        <v>9</v>
      </c>
      <c r="I111">
        <v>19</v>
      </c>
      <c r="J111">
        <v>18</v>
      </c>
      <c r="K111">
        <v>15</v>
      </c>
      <c r="L111">
        <v>16</v>
      </c>
      <c r="M111">
        <v>16</v>
      </c>
      <c r="N111">
        <v>14</v>
      </c>
      <c r="O111">
        <v>16</v>
      </c>
      <c r="P111">
        <v>6</v>
      </c>
      <c r="Q111">
        <v>15</v>
      </c>
      <c r="R111">
        <v>14</v>
      </c>
      <c r="S111">
        <v>193</v>
      </c>
    </row>
    <row r="112" spans="1:19" x14ac:dyDescent="0.25">
      <c r="A112" t="s">
        <v>38</v>
      </c>
      <c r="B112" t="s">
        <v>849</v>
      </c>
      <c r="C112" t="s">
        <v>1154</v>
      </c>
      <c r="F112">
        <v>1</v>
      </c>
      <c r="G112">
        <v>1</v>
      </c>
      <c r="H112">
        <v>2</v>
      </c>
      <c r="S112">
        <v>4</v>
      </c>
    </row>
    <row r="113" spans="1:19" x14ac:dyDescent="0.25">
      <c r="A113" t="s">
        <v>149</v>
      </c>
      <c r="B113" t="s">
        <v>842</v>
      </c>
      <c r="C113" t="s">
        <v>1160</v>
      </c>
      <c r="E113">
        <v>42</v>
      </c>
      <c r="F113">
        <v>30</v>
      </c>
      <c r="G113">
        <v>44</v>
      </c>
      <c r="H113">
        <v>49</v>
      </c>
      <c r="I113">
        <v>57</v>
      </c>
      <c r="J113">
        <v>50</v>
      </c>
      <c r="K113">
        <v>50</v>
      </c>
      <c r="L113">
        <v>64</v>
      </c>
      <c r="M113">
        <v>63</v>
      </c>
      <c r="N113">
        <v>72</v>
      </c>
      <c r="O113">
        <v>69</v>
      </c>
      <c r="P113">
        <v>44</v>
      </c>
      <c r="Q113">
        <v>43</v>
      </c>
      <c r="R113">
        <v>43</v>
      </c>
      <c r="S113">
        <v>720</v>
      </c>
    </row>
    <row r="114" spans="1:19" x14ac:dyDescent="0.25">
      <c r="A114" t="s">
        <v>256</v>
      </c>
      <c r="B114" t="s">
        <v>807</v>
      </c>
      <c r="C114" t="s">
        <v>1155</v>
      </c>
      <c r="E114">
        <v>165</v>
      </c>
      <c r="F114">
        <v>134</v>
      </c>
      <c r="G114">
        <v>185</v>
      </c>
      <c r="H114">
        <v>189</v>
      </c>
      <c r="I114">
        <v>160</v>
      </c>
      <c r="J114">
        <v>198</v>
      </c>
      <c r="K114">
        <v>187</v>
      </c>
      <c r="L114">
        <v>173</v>
      </c>
      <c r="M114">
        <v>170</v>
      </c>
      <c r="N114">
        <v>169</v>
      </c>
      <c r="O114">
        <v>163</v>
      </c>
      <c r="P114">
        <v>148</v>
      </c>
      <c r="Q114">
        <v>131</v>
      </c>
      <c r="R114">
        <v>157</v>
      </c>
      <c r="S114">
        <v>2329</v>
      </c>
    </row>
    <row r="115" spans="1:19" x14ac:dyDescent="0.25">
      <c r="A115" t="s">
        <v>227</v>
      </c>
      <c r="B115" t="s">
        <v>907</v>
      </c>
      <c r="C115" t="s">
        <v>1169</v>
      </c>
      <c r="E115">
        <v>204</v>
      </c>
      <c r="F115">
        <v>148</v>
      </c>
      <c r="G115">
        <v>166</v>
      </c>
      <c r="H115">
        <v>190</v>
      </c>
      <c r="I115">
        <v>198</v>
      </c>
      <c r="J115">
        <v>216</v>
      </c>
      <c r="K115">
        <v>211</v>
      </c>
      <c r="L115">
        <v>201</v>
      </c>
      <c r="M115">
        <v>226</v>
      </c>
      <c r="N115">
        <v>230</v>
      </c>
      <c r="O115">
        <v>216</v>
      </c>
      <c r="P115">
        <v>188</v>
      </c>
      <c r="Q115">
        <v>185</v>
      </c>
      <c r="R115">
        <v>290</v>
      </c>
      <c r="S115">
        <v>2869</v>
      </c>
    </row>
    <row r="116" spans="1:19" x14ac:dyDescent="0.25">
      <c r="A116" t="s">
        <v>81</v>
      </c>
      <c r="B116" t="s">
        <v>1060</v>
      </c>
      <c r="C116" t="s">
        <v>1154</v>
      </c>
      <c r="E116">
        <v>10</v>
      </c>
      <c r="F116">
        <v>11</v>
      </c>
      <c r="G116">
        <v>9</v>
      </c>
      <c r="H116">
        <v>9</v>
      </c>
      <c r="I116">
        <v>7</v>
      </c>
      <c r="J116">
        <v>5</v>
      </c>
      <c r="K116">
        <v>8</v>
      </c>
      <c r="L116">
        <v>6</v>
      </c>
      <c r="M116">
        <v>13</v>
      </c>
      <c r="N116">
        <v>9</v>
      </c>
      <c r="O116">
        <v>19</v>
      </c>
      <c r="P116">
        <v>14</v>
      </c>
      <c r="Q116">
        <v>11</v>
      </c>
      <c r="R116">
        <v>18</v>
      </c>
      <c r="S116">
        <v>149</v>
      </c>
    </row>
    <row r="117" spans="1:19" x14ac:dyDescent="0.25">
      <c r="A117" t="s">
        <v>258</v>
      </c>
      <c r="B117" t="s">
        <v>1156</v>
      </c>
      <c r="C117" t="s">
        <v>1155</v>
      </c>
      <c r="E117">
        <v>8</v>
      </c>
      <c r="F117">
        <v>12</v>
      </c>
      <c r="G117">
        <v>6</v>
      </c>
      <c r="H117">
        <v>9</v>
      </c>
      <c r="I117">
        <v>14</v>
      </c>
      <c r="J117">
        <v>12</v>
      </c>
      <c r="K117">
        <v>16</v>
      </c>
      <c r="L117">
        <v>8</v>
      </c>
      <c r="M117">
        <v>20</v>
      </c>
      <c r="N117">
        <v>13</v>
      </c>
      <c r="O117">
        <v>20</v>
      </c>
      <c r="P117">
        <v>17</v>
      </c>
      <c r="Q117">
        <v>11</v>
      </c>
      <c r="R117">
        <v>18</v>
      </c>
      <c r="S117">
        <v>184</v>
      </c>
    </row>
    <row r="118" spans="1:19" x14ac:dyDescent="0.25">
      <c r="A118" t="s">
        <v>102</v>
      </c>
      <c r="B118" t="s">
        <v>928</v>
      </c>
      <c r="C118" t="s">
        <v>1163</v>
      </c>
      <c r="E118">
        <v>5</v>
      </c>
      <c r="F118">
        <v>7</v>
      </c>
      <c r="G118">
        <v>4</v>
      </c>
      <c r="H118">
        <v>4</v>
      </c>
      <c r="I118">
        <v>7</v>
      </c>
      <c r="J118">
        <v>11</v>
      </c>
      <c r="K118">
        <v>3</v>
      </c>
      <c r="L118">
        <v>3</v>
      </c>
      <c r="M118">
        <v>8</v>
      </c>
      <c r="N118">
        <v>2</v>
      </c>
      <c r="O118">
        <v>6</v>
      </c>
      <c r="P118">
        <v>7</v>
      </c>
      <c r="Q118">
        <v>5</v>
      </c>
      <c r="R118">
        <v>14</v>
      </c>
      <c r="S118">
        <v>86</v>
      </c>
    </row>
    <row r="119" spans="1:19" x14ac:dyDescent="0.25">
      <c r="A119" t="s">
        <v>127</v>
      </c>
      <c r="B119" t="s">
        <v>935</v>
      </c>
      <c r="C119" t="s">
        <v>1160</v>
      </c>
      <c r="D119" t="s">
        <v>624</v>
      </c>
      <c r="E119">
        <v>3</v>
      </c>
      <c r="F119">
        <v>0</v>
      </c>
      <c r="G119">
        <v>1</v>
      </c>
      <c r="H119">
        <v>1</v>
      </c>
      <c r="I119">
        <v>1</v>
      </c>
      <c r="J119">
        <v>1</v>
      </c>
      <c r="K119">
        <v>2</v>
      </c>
      <c r="L119">
        <v>1</v>
      </c>
      <c r="N119">
        <v>2</v>
      </c>
      <c r="S119">
        <v>12</v>
      </c>
    </row>
    <row r="120" spans="1:19" x14ac:dyDescent="0.25">
      <c r="A120" t="s">
        <v>140</v>
      </c>
      <c r="B120" t="s">
        <v>1161</v>
      </c>
      <c r="C120" t="s">
        <v>1160</v>
      </c>
      <c r="E120">
        <v>9</v>
      </c>
      <c r="F120">
        <v>6</v>
      </c>
      <c r="G120">
        <v>11</v>
      </c>
      <c r="H120">
        <v>20</v>
      </c>
      <c r="I120">
        <v>18</v>
      </c>
      <c r="J120">
        <v>17</v>
      </c>
      <c r="K120">
        <v>23</v>
      </c>
      <c r="L120">
        <v>19</v>
      </c>
      <c r="M120">
        <v>17</v>
      </c>
      <c r="N120">
        <v>23</v>
      </c>
      <c r="O120">
        <v>13</v>
      </c>
      <c r="P120">
        <v>20</v>
      </c>
      <c r="Q120">
        <v>13</v>
      </c>
      <c r="R120">
        <v>15</v>
      </c>
      <c r="S120">
        <v>224</v>
      </c>
    </row>
    <row r="121" spans="1:19" x14ac:dyDescent="0.25">
      <c r="A121" t="s">
        <v>311</v>
      </c>
      <c r="B121" t="s">
        <v>1011</v>
      </c>
      <c r="C121" t="s">
        <v>1168</v>
      </c>
      <c r="E121">
        <v>2</v>
      </c>
      <c r="F121">
        <v>4</v>
      </c>
      <c r="G121">
        <v>4</v>
      </c>
      <c r="H121">
        <v>3</v>
      </c>
      <c r="I121">
        <v>7</v>
      </c>
      <c r="J121">
        <v>8</v>
      </c>
      <c r="K121">
        <v>10</v>
      </c>
      <c r="L121">
        <v>5</v>
      </c>
      <c r="M121">
        <v>6</v>
      </c>
      <c r="N121">
        <v>9</v>
      </c>
      <c r="O121">
        <v>8</v>
      </c>
      <c r="P121">
        <v>6</v>
      </c>
      <c r="Q121">
        <v>14</v>
      </c>
      <c r="R121">
        <v>6</v>
      </c>
      <c r="S121">
        <v>92</v>
      </c>
    </row>
    <row r="122" spans="1:19" x14ac:dyDescent="0.25">
      <c r="A122" t="s">
        <v>82</v>
      </c>
      <c r="B122" t="s">
        <v>1215</v>
      </c>
      <c r="C122" t="s">
        <v>1154</v>
      </c>
      <c r="E122">
        <v>2</v>
      </c>
      <c r="F122">
        <v>0</v>
      </c>
      <c r="G122">
        <v>1</v>
      </c>
      <c r="H122">
        <v>2</v>
      </c>
      <c r="J122">
        <v>1</v>
      </c>
      <c r="L122">
        <v>1</v>
      </c>
      <c r="M122">
        <v>2</v>
      </c>
      <c r="N122">
        <v>1</v>
      </c>
      <c r="P122">
        <v>1</v>
      </c>
      <c r="R122">
        <v>1</v>
      </c>
      <c r="S122">
        <v>12</v>
      </c>
    </row>
    <row r="123" spans="1:19" x14ac:dyDescent="0.25">
      <c r="A123" t="s">
        <v>278</v>
      </c>
      <c r="B123" t="s">
        <v>815</v>
      </c>
      <c r="C123" t="s">
        <v>1157</v>
      </c>
      <c r="E123">
        <v>5</v>
      </c>
      <c r="F123">
        <v>8</v>
      </c>
      <c r="G123">
        <v>8</v>
      </c>
      <c r="H123">
        <v>6</v>
      </c>
      <c r="I123">
        <v>11</v>
      </c>
      <c r="J123">
        <v>10</v>
      </c>
      <c r="K123">
        <v>8</v>
      </c>
      <c r="L123">
        <v>12</v>
      </c>
      <c r="M123">
        <v>9</v>
      </c>
      <c r="N123">
        <v>10</v>
      </c>
      <c r="O123">
        <v>11</v>
      </c>
      <c r="P123">
        <v>12</v>
      </c>
      <c r="Q123">
        <v>10</v>
      </c>
      <c r="R123">
        <v>14</v>
      </c>
      <c r="S123">
        <v>134</v>
      </c>
    </row>
    <row r="124" spans="1:19" x14ac:dyDescent="0.25">
      <c r="A124" t="s">
        <v>150</v>
      </c>
      <c r="B124" t="s">
        <v>1167</v>
      </c>
      <c r="C124" t="s">
        <v>1165</v>
      </c>
      <c r="D124" t="s">
        <v>624</v>
      </c>
      <c r="E124">
        <v>1</v>
      </c>
      <c r="F124">
        <v>0</v>
      </c>
      <c r="G124">
        <v>4</v>
      </c>
      <c r="H124">
        <v>2</v>
      </c>
      <c r="I124">
        <v>3</v>
      </c>
      <c r="J124">
        <v>3</v>
      </c>
      <c r="K124">
        <v>4</v>
      </c>
      <c r="L124">
        <v>3</v>
      </c>
      <c r="M124">
        <v>4</v>
      </c>
      <c r="O124">
        <v>3</v>
      </c>
      <c r="P124">
        <v>3</v>
      </c>
      <c r="Q124">
        <v>1</v>
      </c>
      <c r="R124">
        <v>1</v>
      </c>
      <c r="S124">
        <v>32</v>
      </c>
    </row>
    <row r="125" spans="1:19" x14ac:dyDescent="0.25">
      <c r="A125" t="s">
        <v>315</v>
      </c>
      <c r="B125" t="s">
        <v>1019</v>
      </c>
      <c r="C125" t="s">
        <v>1168</v>
      </c>
      <c r="E125">
        <v>105</v>
      </c>
      <c r="F125">
        <v>85</v>
      </c>
      <c r="G125">
        <v>85</v>
      </c>
      <c r="H125">
        <v>88</v>
      </c>
      <c r="I125">
        <v>96</v>
      </c>
      <c r="J125">
        <v>106</v>
      </c>
      <c r="K125">
        <v>105</v>
      </c>
      <c r="L125">
        <v>114</v>
      </c>
      <c r="M125">
        <v>110</v>
      </c>
      <c r="N125">
        <v>101</v>
      </c>
      <c r="O125">
        <v>122</v>
      </c>
      <c r="P125">
        <v>88</v>
      </c>
      <c r="Q125">
        <v>94</v>
      </c>
      <c r="R125">
        <v>80</v>
      </c>
      <c r="S125">
        <v>1379</v>
      </c>
    </row>
    <row r="126" spans="1:19" x14ac:dyDescent="0.25">
      <c r="A126" t="s">
        <v>226</v>
      </c>
      <c r="B126" t="s">
        <v>906</v>
      </c>
      <c r="C126" t="s">
        <v>1169</v>
      </c>
      <c r="E126">
        <v>208</v>
      </c>
      <c r="F126">
        <v>158</v>
      </c>
      <c r="G126">
        <v>154</v>
      </c>
      <c r="H126">
        <v>207</v>
      </c>
      <c r="I126">
        <v>233</v>
      </c>
      <c r="J126">
        <v>241</v>
      </c>
      <c r="K126">
        <v>230</v>
      </c>
      <c r="L126">
        <v>235</v>
      </c>
      <c r="M126">
        <v>225</v>
      </c>
      <c r="N126">
        <v>221</v>
      </c>
      <c r="O126">
        <v>186</v>
      </c>
      <c r="P126">
        <v>199</v>
      </c>
      <c r="Q126">
        <v>200</v>
      </c>
      <c r="R126">
        <v>253</v>
      </c>
      <c r="S126">
        <v>2950</v>
      </c>
    </row>
    <row r="127" spans="1:19" x14ac:dyDescent="0.25">
      <c r="A127" t="s">
        <v>323</v>
      </c>
      <c r="B127" t="s">
        <v>1027</v>
      </c>
      <c r="C127" t="s">
        <v>1168</v>
      </c>
      <c r="E127">
        <v>29</v>
      </c>
      <c r="F127">
        <v>14</v>
      </c>
      <c r="G127">
        <v>22</v>
      </c>
      <c r="H127">
        <v>28</v>
      </c>
      <c r="I127">
        <v>34</v>
      </c>
      <c r="J127">
        <v>28</v>
      </c>
      <c r="K127">
        <v>39</v>
      </c>
      <c r="L127">
        <v>35</v>
      </c>
      <c r="M127">
        <v>28</v>
      </c>
      <c r="N127">
        <v>40</v>
      </c>
      <c r="O127">
        <v>33</v>
      </c>
      <c r="P127">
        <v>32</v>
      </c>
      <c r="Q127">
        <v>32</v>
      </c>
      <c r="R127">
        <v>33</v>
      </c>
      <c r="S127">
        <v>427</v>
      </c>
    </row>
    <row r="128" spans="1:19" x14ac:dyDescent="0.25">
      <c r="A128" t="s">
        <v>83</v>
      </c>
      <c r="B128" t="s">
        <v>1090</v>
      </c>
      <c r="C128" t="s">
        <v>1154</v>
      </c>
      <c r="F128">
        <v>0</v>
      </c>
      <c r="K128">
        <v>4</v>
      </c>
      <c r="L128">
        <v>1</v>
      </c>
      <c r="M128">
        <v>1</v>
      </c>
      <c r="N128">
        <v>2</v>
      </c>
      <c r="S128">
        <v>8</v>
      </c>
    </row>
    <row r="129" spans="1:19" x14ac:dyDescent="0.25">
      <c r="A129" t="s">
        <v>64</v>
      </c>
      <c r="B129" t="s">
        <v>1042</v>
      </c>
      <c r="C129" t="s">
        <v>1154</v>
      </c>
      <c r="E129">
        <v>1</v>
      </c>
      <c r="F129">
        <v>6</v>
      </c>
      <c r="G129">
        <v>7</v>
      </c>
      <c r="H129">
        <v>4</v>
      </c>
      <c r="I129">
        <v>3</v>
      </c>
      <c r="J129">
        <v>6</v>
      </c>
      <c r="K129">
        <v>6</v>
      </c>
      <c r="L129">
        <v>5</v>
      </c>
      <c r="M129">
        <v>4</v>
      </c>
      <c r="N129">
        <v>5</v>
      </c>
      <c r="O129">
        <v>5</v>
      </c>
      <c r="P129">
        <v>6</v>
      </c>
      <c r="Q129">
        <v>1</v>
      </c>
      <c r="R129">
        <v>8</v>
      </c>
      <c r="S129">
        <v>67</v>
      </c>
    </row>
    <row r="130" spans="1:19" x14ac:dyDescent="0.25">
      <c r="A130" t="s">
        <v>36</v>
      </c>
      <c r="B130" t="s">
        <v>803</v>
      </c>
      <c r="C130" t="s">
        <v>1154</v>
      </c>
      <c r="E130">
        <v>3</v>
      </c>
      <c r="F130">
        <v>0</v>
      </c>
      <c r="H130">
        <v>3</v>
      </c>
      <c r="I130">
        <v>2</v>
      </c>
      <c r="J130">
        <v>2</v>
      </c>
      <c r="K130">
        <v>2</v>
      </c>
      <c r="L130">
        <v>1</v>
      </c>
      <c r="M130">
        <v>1</v>
      </c>
      <c r="N130">
        <v>2</v>
      </c>
      <c r="O130">
        <v>1</v>
      </c>
      <c r="P130">
        <v>1</v>
      </c>
      <c r="R130">
        <v>1</v>
      </c>
      <c r="S130">
        <v>19</v>
      </c>
    </row>
    <row r="131" spans="1:19" x14ac:dyDescent="0.25">
      <c r="A131" t="s">
        <v>146</v>
      </c>
      <c r="B131" t="s">
        <v>837</v>
      </c>
      <c r="C131" t="s">
        <v>1160</v>
      </c>
      <c r="E131">
        <v>97</v>
      </c>
      <c r="F131">
        <v>61</v>
      </c>
      <c r="G131">
        <v>78</v>
      </c>
      <c r="H131">
        <v>80</v>
      </c>
      <c r="I131">
        <v>90</v>
      </c>
      <c r="J131">
        <v>86</v>
      </c>
      <c r="K131">
        <v>79</v>
      </c>
      <c r="L131">
        <v>85</v>
      </c>
      <c r="M131">
        <v>84</v>
      </c>
      <c r="N131">
        <v>77</v>
      </c>
      <c r="O131">
        <v>60</v>
      </c>
      <c r="P131">
        <v>75</v>
      </c>
      <c r="Q131">
        <v>56</v>
      </c>
      <c r="R131">
        <v>77</v>
      </c>
      <c r="S131">
        <v>1085</v>
      </c>
    </row>
    <row r="132" spans="1:19" x14ac:dyDescent="0.25">
      <c r="A132" t="s">
        <v>75</v>
      </c>
      <c r="B132" t="s">
        <v>1054</v>
      </c>
      <c r="C132" t="s">
        <v>1154</v>
      </c>
      <c r="E132">
        <v>1</v>
      </c>
      <c r="F132">
        <v>1</v>
      </c>
      <c r="G132">
        <v>3</v>
      </c>
      <c r="H132">
        <v>2</v>
      </c>
      <c r="I132">
        <v>3</v>
      </c>
      <c r="J132">
        <v>2</v>
      </c>
      <c r="K132">
        <v>2</v>
      </c>
      <c r="L132">
        <v>4</v>
      </c>
      <c r="S132">
        <v>18</v>
      </c>
    </row>
    <row r="133" spans="1:19" x14ac:dyDescent="0.25">
      <c r="A133" t="s">
        <v>305</v>
      </c>
      <c r="B133" t="s">
        <v>1195</v>
      </c>
      <c r="C133" t="s">
        <v>1168</v>
      </c>
      <c r="F133">
        <v>0</v>
      </c>
      <c r="G133">
        <v>1</v>
      </c>
      <c r="H133">
        <v>3</v>
      </c>
      <c r="I133">
        <v>4</v>
      </c>
      <c r="J133">
        <v>5</v>
      </c>
      <c r="K133">
        <v>5</v>
      </c>
      <c r="L133">
        <v>5</v>
      </c>
      <c r="M133">
        <v>3</v>
      </c>
      <c r="N133">
        <v>4</v>
      </c>
      <c r="O133">
        <v>2</v>
      </c>
      <c r="P133">
        <v>8</v>
      </c>
      <c r="Q133">
        <v>3</v>
      </c>
      <c r="R133">
        <v>2</v>
      </c>
      <c r="S133">
        <v>45</v>
      </c>
    </row>
    <row r="134" spans="1:19" x14ac:dyDescent="0.25">
      <c r="A134" t="s">
        <v>726</v>
      </c>
      <c r="B134" t="s">
        <v>1047</v>
      </c>
      <c r="C134" t="s">
        <v>1154</v>
      </c>
      <c r="F134">
        <v>0</v>
      </c>
      <c r="O134">
        <v>1</v>
      </c>
      <c r="P134">
        <v>1</v>
      </c>
      <c r="Q134">
        <v>1</v>
      </c>
      <c r="R134">
        <v>4</v>
      </c>
      <c r="S134">
        <v>7</v>
      </c>
    </row>
    <row r="135" spans="1:19" x14ac:dyDescent="0.25">
      <c r="A135" t="s">
        <v>130</v>
      </c>
      <c r="B135" t="s">
        <v>939</v>
      </c>
      <c r="C135" t="s">
        <v>1160</v>
      </c>
      <c r="D135" t="s">
        <v>624</v>
      </c>
      <c r="E135">
        <v>2</v>
      </c>
      <c r="F135">
        <v>4</v>
      </c>
      <c r="G135">
        <v>2</v>
      </c>
      <c r="H135">
        <v>1</v>
      </c>
      <c r="I135">
        <v>7</v>
      </c>
      <c r="J135">
        <v>3</v>
      </c>
      <c r="K135">
        <v>5</v>
      </c>
      <c r="L135">
        <v>2</v>
      </c>
      <c r="M135">
        <v>2</v>
      </c>
      <c r="N135">
        <v>2</v>
      </c>
      <c r="O135">
        <v>3</v>
      </c>
      <c r="P135">
        <v>3</v>
      </c>
      <c r="Q135">
        <v>5</v>
      </c>
      <c r="R135">
        <v>2</v>
      </c>
      <c r="S135">
        <v>43</v>
      </c>
    </row>
    <row r="136" spans="1:19" x14ac:dyDescent="0.25">
      <c r="A136" t="s">
        <v>331</v>
      </c>
      <c r="B136" t="s">
        <v>1082</v>
      </c>
      <c r="C136" t="s">
        <v>1168</v>
      </c>
      <c r="E136">
        <v>49</v>
      </c>
      <c r="F136">
        <v>36</v>
      </c>
      <c r="G136">
        <v>34</v>
      </c>
      <c r="H136">
        <v>32</v>
      </c>
      <c r="I136">
        <v>40</v>
      </c>
      <c r="J136">
        <v>40</v>
      </c>
      <c r="K136">
        <v>35</v>
      </c>
      <c r="L136">
        <v>30</v>
      </c>
      <c r="M136">
        <v>27</v>
      </c>
      <c r="N136">
        <v>40</v>
      </c>
      <c r="O136">
        <v>35</v>
      </c>
      <c r="P136">
        <v>34</v>
      </c>
      <c r="Q136">
        <v>31</v>
      </c>
      <c r="R136">
        <v>37</v>
      </c>
      <c r="S136">
        <v>500</v>
      </c>
    </row>
    <row r="137" spans="1:19" x14ac:dyDescent="0.25">
      <c r="A137" t="s">
        <v>110</v>
      </c>
      <c r="B137" t="s">
        <v>1108</v>
      </c>
      <c r="C137" t="s">
        <v>1163</v>
      </c>
      <c r="E137">
        <v>3</v>
      </c>
      <c r="F137">
        <v>4</v>
      </c>
      <c r="G137">
        <v>5</v>
      </c>
      <c r="H137">
        <v>5</v>
      </c>
      <c r="I137">
        <v>3</v>
      </c>
      <c r="J137">
        <v>4</v>
      </c>
      <c r="K137">
        <v>9</v>
      </c>
      <c r="L137">
        <v>11</v>
      </c>
      <c r="M137">
        <v>7</v>
      </c>
      <c r="N137">
        <v>4</v>
      </c>
      <c r="O137">
        <v>10</v>
      </c>
      <c r="P137">
        <v>7</v>
      </c>
      <c r="Q137">
        <v>6</v>
      </c>
      <c r="R137">
        <v>10</v>
      </c>
      <c r="S137">
        <v>88</v>
      </c>
    </row>
    <row r="138" spans="1:19" x14ac:dyDescent="0.25">
      <c r="A138" t="s">
        <v>285</v>
      </c>
      <c r="B138" t="s">
        <v>847</v>
      </c>
      <c r="C138" t="s">
        <v>1157</v>
      </c>
      <c r="F138">
        <v>3</v>
      </c>
      <c r="G138">
        <v>1</v>
      </c>
      <c r="J138">
        <v>2</v>
      </c>
      <c r="L138">
        <v>1</v>
      </c>
      <c r="M138">
        <v>1</v>
      </c>
      <c r="N138">
        <v>1</v>
      </c>
      <c r="Q138">
        <v>1</v>
      </c>
      <c r="S138">
        <v>10</v>
      </c>
    </row>
    <row r="139" spans="1:19" x14ac:dyDescent="0.25">
      <c r="A139" t="s">
        <v>276</v>
      </c>
      <c r="B139" t="s">
        <v>813</v>
      </c>
      <c r="C139" t="s">
        <v>1157</v>
      </c>
      <c r="E139">
        <v>5</v>
      </c>
      <c r="F139">
        <v>5</v>
      </c>
      <c r="G139">
        <v>6</v>
      </c>
      <c r="H139">
        <v>2</v>
      </c>
      <c r="I139">
        <v>3</v>
      </c>
      <c r="J139">
        <v>8</v>
      </c>
      <c r="K139">
        <v>6</v>
      </c>
      <c r="L139">
        <v>6</v>
      </c>
      <c r="M139">
        <v>5</v>
      </c>
      <c r="N139">
        <v>7</v>
      </c>
      <c r="O139">
        <v>8</v>
      </c>
      <c r="P139">
        <v>5</v>
      </c>
      <c r="Q139">
        <v>6</v>
      </c>
      <c r="R139">
        <v>4</v>
      </c>
      <c r="S139">
        <v>76</v>
      </c>
    </row>
    <row r="140" spans="1:19" x14ac:dyDescent="0.25">
      <c r="A140" t="s">
        <v>179</v>
      </c>
      <c r="B140" t="s">
        <v>1185</v>
      </c>
      <c r="C140" t="s">
        <v>1165</v>
      </c>
      <c r="F140">
        <v>11</v>
      </c>
      <c r="G140">
        <v>17</v>
      </c>
      <c r="H140">
        <v>29</v>
      </c>
      <c r="I140">
        <v>23</v>
      </c>
      <c r="J140">
        <v>23</v>
      </c>
      <c r="K140">
        <v>33</v>
      </c>
      <c r="L140">
        <v>35</v>
      </c>
      <c r="M140">
        <v>30</v>
      </c>
      <c r="N140">
        <v>35</v>
      </c>
      <c r="O140">
        <v>1</v>
      </c>
      <c r="P140">
        <v>4</v>
      </c>
      <c r="Q140">
        <v>2</v>
      </c>
      <c r="R140">
        <v>2</v>
      </c>
      <c r="S140">
        <v>245</v>
      </c>
    </row>
    <row r="141" spans="1:19" x14ac:dyDescent="0.25">
      <c r="A141" t="s">
        <v>79</v>
      </c>
      <c r="B141" t="s">
        <v>1058</v>
      </c>
      <c r="C141" t="s">
        <v>1154</v>
      </c>
      <c r="E141">
        <v>2</v>
      </c>
      <c r="F141">
        <v>4</v>
      </c>
      <c r="G141">
        <v>5</v>
      </c>
      <c r="H141">
        <v>2</v>
      </c>
      <c r="I141">
        <v>3</v>
      </c>
      <c r="J141">
        <v>4</v>
      </c>
      <c r="K141">
        <v>10</v>
      </c>
      <c r="L141">
        <v>1</v>
      </c>
      <c r="M141">
        <v>11</v>
      </c>
      <c r="N141">
        <v>2</v>
      </c>
      <c r="O141">
        <v>12</v>
      </c>
      <c r="P141">
        <v>4</v>
      </c>
      <c r="Q141">
        <v>4</v>
      </c>
      <c r="R141">
        <v>8</v>
      </c>
      <c r="S141">
        <v>72</v>
      </c>
    </row>
    <row r="142" spans="1:19" x14ac:dyDescent="0.25">
      <c r="A142" t="s">
        <v>319</v>
      </c>
      <c r="B142" t="s">
        <v>1023</v>
      </c>
      <c r="C142" t="s">
        <v>1168</v>
      </c>
      <c r="E142">
        <v>132</v>
      </c>
      <c r="F142">
        <v>83</v>
      </c>
      <c r="G142">
        <v>98</v>
      </c>
      <c r="H142">
        <v>103</v>
      </c>
      <c r="I142">
        <v>129</v>
      </c>
      <c r="J142">
        <v>114</v>
      </c>
      <c r="K142">
        <v>122</v>
      </c>
      <c r="L142">
        <v>115</v>
      </c>
      <c r="M142">
        <v>107</v>
      </c>
      <c r="N142">
        <v>120</v>
      </c>
      <c r="O142">
        <v>143</v>
      </c>
      <c r="P142">
        <v>109</v>
      </c>
      <c r="Q142">
        <v>122</v>
      </c>
      <c r="R142">
        <v>143</v>
      </c>
      <c r="S142">
        <v>1640</v>
      </c>
    </row>
    <row r="143" spans="1:19" x14ac:dyDescent="0.25">
      <c r="A143" t="s">
        <v>154</v>
      </c>
      <c r="B143" t="s">
        <v>1166</v>
      </c>
      <c r="C143" t="s">
        <v>1165</v>
      </c>
      <c r="E143">
        <v>3</v>
      </c>
      <c r="F143">
        <v>6</v>
      </c>
      <c r="G143">
        <v>7</v>
      </c>
      <c r="H143">
        <v>5</v>
      </c>
      <c r="I143">
        <v>5</v>
      </c>
      <c r="J143">
        <v>15</v>
      </c>
      <c r="K143">
        <v>6</v>
      </c>
      <c r="L143">
        <v>8</v>
      </c>
      <c r="M143">
        <v>5</v>
      </c>
      <c r="N143">
        <v>6</v>
      </c>
      <c r="S143">
        <v>66</v>
      </c>
    </row>
    <row r="144" spans="1:19" x14ac:dyDescent="0.25">
      <c r="A144" t="s">
        <v>59</v>
      </c>
      <c r="B144" t="s">
        <v>1037</v>
      </c>
      <c r="C144" t="s">
        <v>1154</v>
      </c>
      <c r="E144">
        <v>81</v>
      </c>
      <c r="F144">
        <v>63</v>
      </c>
      <c r="G144">
        <v>96</v>
      </c>
      <c r="H144">
        <v>99</v>
      </c>
      <c r="I144">
        <v>125</v>
      </c>
      <c r="J144">
        <v>104</v>
      </c>
      <c r="K144">
        <v>147</v>
      </c>
      <c r="L144">
        <v>99</v>
      </c>
      <c r="M144">
        <v>114</v>
      </c>
      <c r="N144">
        <v>96</v>
      </c>
      <c r="O144">
        <v>96</v>
      </c>
      <c r="P144">
        <v>111</v>
      </c>
      <c r="Q144">
        <v>93</v>
      </c>
      <c r="R144">
        <v>109</v>
      </c>
      <c r="S144">
        <v>1433</v>
      </c>
    </row>
    <row r="145" spans="1:19" x14ac:dyDescent="0.25">
      <c r="A145" t="s">
        <v>58</v>
      </c>
      <c r="B145" t="s">
        <v>1036</v>
      </c>
      <c r="C145" t="s">
        <v>1154</v>
      </c>
      <c r="E145">
        <v>21</v>
      </c>
      <c r="F145">
        <v>18</v>
      </c>
      <c r="G145">
        <v>20</v>
      </c>
      <c r="H145">
        <v>22</v>
      </c>
      <c r="I145">
        <v>21</v>
      </c>
      <c r="J145">
        <v>22</v>
      </c>
      <c r="K145">
        <v>24</v>
      </c>
      <c r="L145">
        <v>19</v>
      </c>
      <c r="M145">
        <v>11</v>
      </c>
      <c r="N145">
        <v>11</v>
      </c>
      <c r="O145">
        <v>23</v>
      </c>
      <c r="P145">
        <v>11</v>
      </c>
      <c r="Q145">
        <v>18</v>
      </c>
      <c r="R145">
        <v>14</v>
      </c>
      <c r="S145">
        <v>255</v>
      </c>
    </row>
    <row r="146" spans="1:19" x14ac:dyDescent="0.25">
      <c r="A146" t="s">
        <v>213</v>
      </c>
      <c r="B146" t="s">
        <v>893</v>
      </c>
      <c r="C146" t="s">
        <v>1169</v>
      </c>
      <c r="E146">
        <v>19</v>
      </c>
      <c r="F146">
        <v>20</v>
      </c>
      <c r="G146">
        <v>16</v>
      </c>
      <c r="H146">
        <v>23</v>
      </c>
      <c r="I146">
        <v>21</v>
      </c>
      <c r="J146">
        <v>31</v>
      </c>
      <c r="K146">
        <v>24</v>
      </c>
      <c r="L146">
        <v>18</v>
      </c>
      <c r="M146">
        <v>29</v>
      </c>
      <c r="N146">
        <v>39</v>
      </c>
      <c r="O146">
        <v>40</v>
      </c>
      <c r="P146">
        <v>35</v>
      </c>
      <c r="Q146">
        <v>51</v>
      </c>
      <c r="R146">
        <v>42</v>
      </c>
      <c r="S146">
        <v>408</v>
      </c>
    </row>
    <row r="147" spans="1:19" x14ac:dyDescent="0.25">
      <c r="A147" t="s">
        <v>332</v>
      </c>
      <c r="B147" t="s">
        <v>1083</v>
      </c>
      <c r="C147" t="s">
        <v>1168</v>
      </c>
      <c r="E147">
        <v>13</v>
      </c>
      <c r="F147">
        <v>17</v>
      </c>
      <c r="G147">
        <v>10</v>
      </c>
      <c r="H147">
        <v>25</v>
      </c>
      <c r="I147">
        <v>9</v>
      </c>
      <c r="J147">
        <v>15</v>
      </c>
      <c r="K147">
        <v>21</v>
      </c>
      <c r="L147">
        <v>18</v>
      </c>
      <c r="M147">
        <v>17</v>
      </c>
      <c r="N147">
        <v>10</v>
      </c>
      <c r="O147">
        <v>19</v>
      </c>
      <c r="P147">
        <v>14</v>
      </c>
      <c r="Q147">
        <v>10</v>
      </c>
      <c r="R147">
        <v>8</v>
      </c>
      <c r="S147">
        <v>206</v>
      </c>
    </row>
    <row r="148" spans="1:19" x14ac:dyDescent="0.25">
      <c r="A148" t="s">
        <v>275</v>
      </c>
      <c r="B148" t="s">
        <v>973</v>
      </c>
      <c r="C148" t="s">
        <v>1157</v>
      </c>
      <c r="D148" t="s">
        <v>624</v>
      </c>
      <c r="E148">
        <v>8</v>
      </c>
      <c r="F148">
        <v>4</v>
      </c>
      <c r="G148">
        <v>8</v>
      </c>
      <c r="H148">
        <v>5</v>
      </c>
      <c r="I148">
        <v>4</v>
      </c>
      <c r="J148">
        <v>6</v>
      </c>
      <c r="K148">
        <v>3</v>
      </c>
      <c r="L148">
        <v>6</v>
      </c>
      <c r="M148">
        <v>7</v>
      </c>
      <c r="N148">
        <v>9</v>
      </c>
      <c r="O148">
        <v>7</v>
      </c>
      <c r="P148">
        <v>7</v>
      </c>
      <c r="Q148">
        <v>6</v>
      </c>
      <c r="R148">
        <v>4</v>
      </c>
      <c r="S148">
        <v>84</v>
      </c>
    </row>
    <row r="149" spans="1:19" x14ac:dyDescent="0.25">
      <c r="A149" t="s">
        <v>135</v>
      </c>
      <c r="B149" t="s">
        <v>1016</v>
      </c>
      <c r="C149" t="s">
        <v>1160</v>
      </c>
      <c r="D149" t="s">
        <v>624</v>
      </c>
      <c r="F149">
        <v>1</v>
      </c>
      <c r="G149">
        <v>2</v>
      </c>
      <c r="J149">
        <v>1</v>
      </c>
      <c r="M149">
        <v>1</v>
      </c>
      <c r="S149">
        <v>5</v>
      </c>
    </row>
    <row r="150" spans="1:19" x14ac:dyDescent="0.25">
      <c r="A150" t="s">
        <v>321</v>
      </c>
      <c r="B150" t="s">
        <v>1025</v>
      </c>
      <c r="C150" t="s">
        <v>1168</v>
      </c>
      <c r="E150">
        <v>46</v>
      </c>
      <c r="F150">
        <v>38</v>
      </c>
      <c r="G150">
        <v>45</v>
      </c>
      <c r="H150">
        <v>51</v>
      </c>
      <c r="I150">
        <v>66</v>
      </c>
      <c r="J150">
        <v>52</v>
      </c>
      <c r="K150">
        <v>59</v>
      </c>
      <c r="L150">
        <v>53</v>
      </c>
      <c r="M150">
        <v>52</v>
      </c>
      <c r="N150">
        <v>51</v>
      </c>
      <c r="O150">
        <v>65</v>
      </c>
      <c r="P150">
        <v>57</v>
      </c>
      <c r="Q150">
        <v>53</v>
      </c>
      <c r="R150">
        <v>76</v>
      </c>
      <c r="S150">
        <v>764</v>
      </c>
    </row>
    <row r="151" spans="1:19" x14ac:dyDescent="0.25">
      <c r="A151" t="s">
        <v>155</v>
      </c>
      <c r="B151" t="s">
        <v>873</v>
      </c>
      <c r="C151" t="s">
        <v>1165</v>
      </c>
      <c r="E151">
        <v>25</v>
      </c>
      <c r="F151">
        <v>15</v>
      </c>
      <c r="G151">
        <v>20</v>
      </c>
      <c r="H151">
        <v>19</v>
      </c>
      <c r="I151">
        <v>18</v>
      </c>
      <c r="J151">
        <v>12</v>
      </c>
      <c r="K151">
        <v>22</v>
      </c>
      <c r="L151">
        <v>10</v>
      </c>
      <c r="M151">
        <v>7</v>
      </c>
      <c r="N151">
        <v>10</v>
      </c>
      <c r="O151">
        <v>9</v>
      </c>
      <c r="P151">
        <v>9</v>
      </c>
      <c r="Q151">
        <v>12</v>
      </c>
      <c r="R151">
        <v>31</v>
      </c>
      <c r="S151">
        <v>219</v>
      </c>
    </row>
    <row r="152" spans="1:19" x14ac:dyDescent="0.25">
      <c r="A152" t="s">
        <v>166</v>
      </c>
      <c r="B152" t="s">
        <v>943</v>
      </c>
      <c r="C152" t="s">
        <v>1165</v>
      </c>
      <c r="E152">
        <v>4</v>
      </c>
      <c r="F152">
        <v>3</v>
      </c>
      <c r="G152">
        <v>5</v>
      </c>
      <c r="H152">
        <v>6</v>
      </c>
      <c r="I152">
        <v>1</v>
      </c>
      <c r="J152">
        <v>3</v>
      </c>
      <c r="K152">
        <v>2</v>
      </c>
      <c r="L152">
        <v>4</v>
      </c>
      <c r="M152">
        <v>3</v>
      </c>
      <c r="N152">
        <v>4</v>
      </c>
      <c r="O152">
        <v>4</v>
      </c>
      <c r="P152">
        <v>1</v>
      </c>
      <c r="Q152">
        <v>8</v>
      </c>
      <c r="R152">
        <v>2</v>
      </c>
      <c r="S152">
        <v>50</v>
      </c>
    </row>
    <row r="153" spans="1:19" x14ac:dyDescent="0.25">
      <c r="A153" t="s">
        <v>290</v>
      </c>
      <c r="B153" t="s">
        <v>865</v>
      </c>
      <c r="C153" t="s">
        <v>1157</v>
      </c>
      <c r="E153">
        <v>99</v>
      </c>
      <c r="F153">
        <v>97</v>
      </c>
      <c r="G153">
        <v>78</v>
      </c>
      <c r="H153">
        <v>99</v>
      </c>
      <c r="I153">
        <v>74</v>
      </c>
      <c r="J153">
        <v>105</v>
      </c>
      <c r="K153">
        <v>85</v>
      </c>
      <c r="L153">
        <v>90</v>
      </c>
      <c r="M153">
        <v>66</v>
      </c>
      <c r="N153">
        <v>83</v>
      </c>
      <c r="O153">
        <v>72</v>
      </c>
      <c r="P153">
        <v>77</v>
      </c>
      <c r="Q153">
        <v>80</v>
      </c>
      <c r="R153">
        <v>110</v>
      </c>
      <c r="S153">
        <v>1215</v>
      </c>
    </row>
    <row r="154" spans="1:19" x14ac:dyDescent="0.25">
      <c r="A154" t="s">
        <v>165</v>
      </c>
      <c r="B154" t="s">
        <v>942</v>
      </c>
      <c r="C154" t="s">
        <v>1165</v>
      </c>
      <c r="E154">
        <v>2</v>
      </c>
      <c r="F154">
        <v>6</v>
      </c>
      <c r="G154">
        <v>9</v>
      </c>
      <c r="H154">
        <v>9</v>
      </c>
      <c r="I154">
        <v>6</v>
      </c>
      <c r="J154">
        <v>5</v>
      </c>
      <c r="K154">
        <v>7</v>
      </c>
      <c r="L154">
        <v>7</v>
      </c>
      <c r="M154">
        <v>6</v>
      </c>
      <c r="N154">
        <v>9</v>
      </c>
      <c r="O154">
        <v>8</v>
      </c>
      <c r="P154">
        <v>7</v>
      </c>
      <c r="Q154">
        <v>6</v>
      </c>
      <c r="R154">
        <v>7</v>
      </c>
      <c r="S154">
        <v>94</v>
      </c>
    </row>
    <row r="155" spans="1:19" x14ac:dyDescent="0.25">
      <c r="A155" t="s">
        <v>119</v>
      </c>
      <c r="B155" t="s">
        <v>1117</v>
      </c>
      <c r="C155" t="s">
        <v>1163</v>
      </c>
      <c r="E155">
        <v>6</v>
      </c>
      <c r="F155">
        <v>5</v>
      </c>
      <c r="G155">
        <v>9</v>
      </c>
      <c r="H155">
        <v>7</v>
      </c>
      <c r="I155">
        <v>8</v>
      </c>
      <c r="J155">
        <v>11</v>
      </c>
      <c r="K155">
        <v>9</v>
      </c>
      <c r="L155">
        <v>12</v>
      </c>
      <c r="M155">
        <v>16</v>
      </c>
      <c r="N155">
        <v>9</v>
      </c>
      <c r="O155">
        <v>9</v>
      </c>
      <c r="P155">
        <v>7</v>
      </c>
      <c r="Q155">
        <v>9</v>
      </c>
      <c r="R155">
        <v>11</v>
      </c>
      <c r="S155">
        <v>128</v>
      </c>
    </row>
    <row r="156" spans="1:19" x14ac:dyDescent="0.25">
      <c r="A156" t="s">
        <v>334</v>
      </c>
      <c r="B156" t="s">
        <v>1085</v>
      </c>
      <c r="C156" t="s">
        <v>1168</v>
      </c>
      <c r="E156">
        <v>23</v>
      </c>
      <c r="F156">
        <v>13</v>
      </c>
      <c r="G156">
        <v>31</v>
      </c>
      <c r="H156">
        <v>17</v>
      </c>
      <c r="I156">
        <v>24</v>
      </c>
      <c r="J156">
        <v>23</v>
      </c>
      <c r="K156">
        <v>32</v>
      </c>
      <c r="L156">
        <v>19</v>
      </c>
      <c r="M156">
        <v>17</v>
      </c>
      <c r="N156">
        <v>24</v>
      </c>
      <c r="O156">
        <v>22</v>
      </c>
      <c r="P156">
        <v>18</v>
      </c>
      <c r="Q156">
        <v>24</v>
      </c>
      <c r="R156">
        <v>22</v>
      </c>
      <c r="S156">
        <v>309</v>
      </c>
    </row>
    <row r="157" spans="1:19" x14ac:dyDescent="0.25">
      <c r="A157" t="s">
        <v>134</v>
      </c>
      <c r="B157" t="s">
        <v>1015</v>
      </c>
      <c r="C157" t="s">
        <v>1160</v>
      </c>
      <c r="D157" t="s">
        <v>624</v>
      </c>
      <c r="F157">
        <v>0</v>
      </c>
      <c r="I157">
        <v>2</v>
      </c>
      <c r="J157">
        <v>1</v>
      </c>
      <c r="L157">
        <v>2</v>
      </c>
      <c r="S157">
        <v>5</v>
      </c>
    </row>
    <row r="158" spans="1:19" x14ac:dyDescent="0.25">
      <c r="A158" t="s">
        <v>313</v>
      </c>
      <c r="B158" t="s">
        <v>1199</v>
      </c>
      <c r="C158" t="s">
        <v>1168</v>
      </c>
      <c r="E158">
        <v>79</v>
      </c>
      <c r="F158">
        <v>64</v>
      </c>
      <c r="G158">
        <v>76</v>
      </c>
      <c r="H158">
        <v>67</v>
      </c>
      <c r="I158">
        <v>62</v>
      </c>
      <c r="J158">
        <v>80</v>
      </c>
      <c r="K158">
        <v>72</v>
      </c>
      <c r="L158">
        <v>59</v>
      </c>
      <c r="M158">
        <v>65</v>
      </c>
      <c r="N158">
        <v>57</v>
      </c>
      <c r="O158">
        <v>61</v>
      </c>
      <c r="P158">
        <v>69</v>
      </c>
      <c r="Q158">
        <v>49</v>
      </c>
      <c r="R158">
        <v>79</v>
      </c>
      <c r="S158">
        <v>939</v>
      </c>
    </row>
    <row r="159" spans="1:19" x14ac:dyDescent="0.25">
      <c r="A159" t="s">
        <v>316</v>
      </c>
      <c r="B159" t="s">
        <v>1020</v>
      </c>
      <c r="C159" t="s">
        <v>1168</v>
      </c>
      <c r="E159">
        <v>150</v>
      </c>
      <c r="F159">
        <v>112</v>
      </c>
      <c r="G159">
        <v>113</v>
      </c>
      <c r="H159">
        <v>137</v>
      </c>
      <c r="I159">
        <v>135</v>
      </c>
      <c r="J159">
        <v>154</v>
      </c>
      <c r="K159">
        <v>152</v>
      </c>
      <c r="L159">
        <v>180</v>
      </c>
      <c r="M159">
        <v>183</v>
      </c>
      <c r="N159">
        <v>185</v>
      </c>
      <c r="O159">
        <v>161</v>
      </c>
      <c r="P159">
        <v>140</v>
      </c>
      <c r="Q159">
        <v>154</v>
      </c>
      <c r="R159">
        <v>183</v>
      </c>
      <c r="S159">
        <v>2139</v>
      </c>
    </row>
    <row r="160" spans="1:19" x14ac:dyDescent="0.25">
      <c r="A160" t="s">
        <v>106</v>
      </c>
      <c r="B160" t="s">
        <v>1104</v>
      </c>
      <c r="C160" t="s">
        <v>1163</v>
      </c>
      <c r="E160">
        <v>11</v>
      </c>
      <c r="F160">
        <v>11</v>
      </c>
      <c r="G160">
        <v>14</v>
      </c>
      <c r="H160">
        <v>16</v>
      </c>
      <c r="I160">
        <v>13</v>
      </c>
      <c r="J160">
        <v>8</v>
      </c>
      <c r="K160">
        <v>19</v>
      </c>
      <c r="L160">
        <v>12</v>
      </c>
      <c r="M160">
        <v>12</v>
      </c>
      <c r="N160">
        <v>10</v>
      </c>
      <c r="O160">
        <v>12</v>
      </c>
      <c r="P160">
        <v>12</v>
      </c>
      <c r="Q160">
        <v>6</v>
      </c>
      <c r="R160">
        <v>12</v>
      </c>
      <c r="S160">
        <v>168</v>
      </c>
    </row>
    <row r="161" spans="1:19" x14ac:dyDescent="0.25">
      <c r="A161" t="s">
        <v>163</v>
      </c>
      <c r="B161" t="s">
        <v>940</v>
      </c>
      <c r="C161" t="s">
        <v>1165</v>
      </c>
      <c r="E161">
        <v>8</v>
      </c>
      <c r="F161">
        <v>4</v>
      </c>
      <c r="G161">
        <v>8</v>
      </c>
      <c r="H161">
        <v>6</v>
      </c>
      <c r="I161">
        <v>5</v>
      </c>
      <c r="J161">
        <v>4</v>
      </c>
      <c r="K161">
        <v>6</v>
      </c>
      <c r="L161">
        <v>3</v>
      </c>
      <c r="M161">
        <v>6</v>
      </c>
      <c r="N161">
        <v>9</v>
      </c>
      <c r="O161">
        <v>10</v>
      </c>
      <c r="P161">
        <v>3</v>
      </c>
      <c r="Q161">
        <v>4</v>
      </c>
      <c r="R161">
        <v>2</v>
      </c>
      <c r="S161">
        <v>78</v>
      </c>
    </row>
    <row r="162" spans="1:19" x14ac:dyDescent="0.25">
      <c r="A162" t="s">
        <v>132</v>
      </c>
      <c r="B162" t="s">
        <v>1186</v>
      </c>
      <c r="C162" t="s">
        <v>1160</v>
      </c>
      <c r="D162" t="s">
        <v>624</v>
      </c>
      <c r="E162">
        <v>1</v>
      </c>
      <c r="F162">
        <v>2</v>
      </c>
      <c r="G162">
        <v>4</v>
      </c>
      <c r="H162">
        <v>2</v>
      </c>
      <c r="I162">
        <v>6</v>
      </c>
      <c r="J162">
        <v>2</v>
      </c>
      <c r="K162">
        <v>5</v>
      </c>
      <c r="L162">
        <v>5</v>
      </c>
      <c r="M162">
        <v>1</v>
      </c>
      <c r="N162">
        <v>2</v>
      </c>
      <c r="O162">
        <v>2</v>
      </c>
      <c r="P162">
        <v>5</v>
      </c>
      <c r="Q162">
        <v>5</v>
      </c>
      <c r="R162">
        <v>2</v>
      </c>
      <c r="S162">
        <v>44</v>
      </c>
    </row>
    <row r="163" spans="1:19" x14ac:dyDescent="0.25">
      <c r="A163" t="s">
        <v>1187</v>
      </c>
      <c r="B163" t="s">
        <v>1188</v>
      </c>
      <c r="C163" t="s">
        <v>1160</v>
      </c>
      <c r="D163" t="s">
        <v>624</v>
      </c>
      <c r="F163">
        <v>0</v>
      </c>
      <c r="Q163">
        <v>2</v>
      </c>
      <c r="R163">
        <v>12</v>
      </c>
      <c r="S163">
        <v>14</v>
      </c>
    </row>
    <row r="164" spans="1:19" x14ac:dyDescent="0.25">
      <c r="A164" t="s">
        <v>294</v>
      </c>
      <c r="B164" t="s">
        <v>968</v>
      </c>
      <c r="C164" t="s">
        <v>1157</v>
      </c>
      <c r="E164">
        <v>1</v>
      </c>
      <c r="F164">
        <v>3</v>
      </c>
      <c r="G164">
        <v>2</v>
      </c>
      <c r="H164">
        <v>2</v>
      </c>
      <c r="I164">
        <v>1</v>
      </c>
      <c r="J164">
        <v>3</v>
      </c>
      <c r="K164">
        <v>4</v>
      </c>
      <c r="L164">
        <v>2</v>
      </c>
      <c r="M164">
        <v>4</v>
      </c>
      <c r="N164">
        <v>6</v>
      </c>
      <c r="S164">
        <v>28</v>
      </c>
    </row>
    <row r="165" spans="1:19" x14ac:dyDescent="0.25">
      <c r="A165" t="s">
        <v>51</v>
      </c>
      <c r="B165" t="s">
        <v>982</v>
      </c>
      <c r="C165" t="s">
        <v>1154</v>
      </c>
      <c r="E165">
        <v>6</v>
      </c>
      <c r="F165">
        <v>9</v>
      </c>
      <c r="G165">
        <v>12</v>
      </c>
      <c r="H165">
        <v>10</v>
      </c>
      <c r="I165">
        <v>15</v>
      </c>
      <c r="J165">
        <v>10</v>
      </c>
      <c r="K165">
        <v>13</v>
      </c>
      <c r="L165">
        <v>18</v>
      </c>
      <c r="M165">
        <v>8</v>
      </c>
      <c r="N165">
        <v>12</v>
      </c>
      <c r="O165">
        <v>16</v>
      </c>
      <c r="P165">
        <v>12</v>
      </c>
      <c r="Q165">
        <v>16</v>
      </c>
      <c r="R165">
        <v>17</v>
      </c>
      <c r="S165">
        <v>174</v>
      </c>
    </row>
    <row r="166" spans="1:19" x14ac:dyDescent="0.25">
      <c r="A166" t="s">
        <v>57</v>
      </c>
      <c r="B166" t="s">
        <v>1035</v>
      </c>
      <c r="C166" t="s">
        <v>1154</v>
      </c>
      <c r="E166">
        <v>7</v>
      </c>
      <c r="F166">
        <v>11</v>
      </c>
      <c r="G166">
        <v>7</v>
      </c>
      <c r="H166">
        <v>13</v>
      </c>
      <c r="I166">
        <v>16</v>
      </c>
      <c r="J166">
        <v>16</v>
      </c>
      <c r="K166">
        <v>21</v>
      </c>
      <c r="L166">
        <v>8</v>
      </c>
      <c r="M166">
        <v>17</v>
      </c>
      <c r="N166">
        <v>14</v>
      </c>
      <c r="O166">
        <v>17</v>
      </c>
      <c r="P166">
        <v>12</v>
      </c>
      <c r="Q166">
        <v>14</v>
      </c>
      <c r="R166">
        <v>21</v>
      </c>
      <c r="S166">
        <v>194</v>
      </c>
    </row>
    <row r="167" spans="1:19" x14ac:dyDescent="0.25">
      <c r="A167" t="s">
        <v>333</v>
      </c>
      <c r="B167" t="s">
        <v>1084</v>
      </c>
      <c r="C167" t="s">
        <v>1168</v>
      </c>
      <c r="E167">
        <v>27</v>
      </c>
      <c r="F167">
        <v>16</v>
      </c>
      <c r="G167">
        <v>19</v>
      </c>
      <c r="H167">
        <v>29</v>
      </c>
      <c r="I167">
        <v>18</v>
      </c>
      <c r="J167">
        <v>38</v>
      </c>
      <c r="K167">
        <v>30</v>
      </c>
      <c r="L167">
        <v>31</v>
      </c>
      <c r="M167">
        <v>17</v>
      </c>
      <c r="N167">
        <v>20</v>
      </c>
      <c r="O167">
        <v>15</v>
      </c>
      <c r="P167">
        <v>22</v>
      </c>
      <c r="Q167">
        <v>15</v>
      </c>
      <c r="R167">
        <v>14</v>
      </c>
      <c r="S167">
        <v>311</v>
      </c>
    </row>
    <row r="168" spans="1:19" x14ac:dyDescent="0.25">
      <c r="A168" t="s">
        <v>153</v>
      </c>
      <c r="B168" t="s">
        <v>871</v>
      </c>
      <c r="C168" t="s">
        <v>1165</v>
      </c>
      <c r="E168">
        <v>2</v>
      </c>
      <c r="F168">
        <v>4</v>
      </c>
      <c r="G168">
        <v>10</v>
      </c>
      <c r="H168">
        <v>8</v>
      </c>
      <c r="I168">
        <v>12</v>
      </c>
      <c r="J168">
        <v>8</v>
      </c>
      <c r="K168">
        <v>9</v>
      </c>
      <c r="L168">
        <v>17</v>
      </c>
      <c r="M168">
        <v>8</v>
      </c>
      <c r="N168">
        <v>5</v>
      </c>
      <c r="O168">
        <v>15</v>
      </c>
      <c r="P168">
        <v>6</v>
      </c>
      <c r="Q168">
        <v>11</v>
      </c>
      <c r="R168">
        <v>13</v>
      </c>
      <c r="S168">
        <v>128</v>
      </c>
    </row>
    <row r="169" spans="1:19" x14ac:dyDescent="0.25">
      <c r="A169" t="s">
        <v>264</v>
      </c>
      <c r="B169" t="s">
        <v>855</v>
      </c>
      <c r="C169" t="s">
        <v>1155</v>
      </c>
      <c r="E169">
        <v>27</v>
      </c>
      <c r="F169">
        <v>15</v>
      </c>
      <c r="G169">
        <v>16</v>
      </c>
      <c r="H169">
        <v>32</v>
      </c>
      <c r="I169">
        <v>27</v>
      </c>
      <c r="J169">
        <v>25</v>
      </c>
      <c r="K169">
        <v>18</v>
      </c>
      <c r="L169">
        <v>20</v>
      </c>
      <c r="M169">
        <v>29</v>
      </c>
      <c r="N169">
        <v>19</v>
      </c>
      <c r="O169">
        <v>29</v>
      </c>
      <c r="P169">
        <v>23</v>
      </c>
      <c r="Q169">
        <v>21</v>
      </c>
      <c r="R169">
        <v>18</v>
      </c>
      <c r="S169">
        <v>319</v>
      </c>
    </row>
    <row r="170" spans="1:19" x14ac:dyDescent="0.25">
      <c r="A170" t="s">
        <v>205</v>
      </c>
      <c r="B170" t="s">
        <v>920</v>
      </c>
      <c r="C170" t="s">
        <v>1159</v>
      </c>
      <c r="E170">
        <v>59</v>
      </c>
      <c r="F170">
        <v>35</v>
      </c>
      <c r="G170">
        <v>52</v>
      </c>
      <c r="H170">
        <v>58</v>
      </c>
      <c r="I170">
        <v>64</v>
      </c>
      <c r="J170">
        <v>73</v>
      </c>
      <c r="K170">
        <v>54</v>
      </c>
      <c r="L170">
        <v>53</v>
      </c>
      <c r="M170">
        <v>50</v>
      </c>
      <c r="N170">
        <v>53</v>
      </c>
      <c r="O170">
        <v>51</v>
      </c>
      <c r="P170">
        <v>57</v>
      </c>
      <c r="Q170">
        <v>47</v>
      </c>
      <c r="R170">
        <v>61</v>
      </c>
      <c r="S170">
        <v>767</v>
      </c>
    </row>
    <row r="171" spans="1:19" x14ac:dyDescent="0.25">
      <c r="A171" t="s">
        <v>209</v>
      </c>
      <c r="B171" t="s">
        <v>966</v>
      </c>
      <c r="C171" t="s">
        <v>1159</v>
      </c>
      <c r="E171">
        <v>30</v>
      </c>
      <c r="F171">
        <v>18</v>
      </c>
      <c r="G171">
        <v>20</v>
      </c>
      <c r="H171">
        <v>26</v>
      </c>
      <c r="I171">
        <v>28</v>
      </c>
      <c r="J171">
        <v>27</v>
      </c>
      <c r="K171">
        <v>28</v>
      </c>
      <c r="L171">
        <v>20</v>
      </c>
      <c r="M171">
        <v>26</v>
      </c>
      <c r="N171">
        <v>28</v>
      </c>
      <c r="O171">
        <v>31</v>
      </c>
      <c r="P171">
        <v>26</v>
      </c>
      <c r="Q171">
        <v>31</v>
      </c>
      <c r="R171">
        <v>28</v>
      </c>
      <c r="S171">
        <v>367</v>
      </c>
    </row>
    <row r="172" spans="1:19" x14ac:dyDescent="0.25">
      <c r="A172" t="s">
        <v>185</v>
      </c>
      <c r="B172" t="s">
        <v>981</v>
      </c>
      <c r="C172" t="s">
        <v>1165</v>
      </c>
      <c r="F172">
        <v>1</v>
      </c>
      <c r="G172">
        <v>1</v>
      </c>
      <c r="H172">
        <v>3</v>
      </c>
      <c r="I172">
        <v>1</v>
      </c>
      <c r="L172">
        <v>1</v>
      </c>
      <c r="N172">
        <v>1</v>
      </c>
      <c r="S172">
        <v>8</v>
      </c>
    </row>
    <row r="173" spans="1:19" x14ac:dyDescent="0.25">
      <c r="A173" t="s">
        <v>187</v>
      </c>
      <c r="B173" t="s">
        <v>1062</v>
      </c>
      <c r="C173" t="s">
        <v>1165</v>
      </c>
      <c r="E173">
        <v>193</v>
      </c>
      <c r="F173">
        <v>131</v>
      </c>
      <c r="G173">
        <v>140</v>
      </c>
      <c r="H173">
        <v>167</v>
      </c>
      <c r="I173">
        <v>181</v>
      </c>
      <c r="J173">
        <v>205</v>
      </c>
      <c r="K173">
        <v>174</v>
      </c>
      <c r="L173">
        <v>186</v>
      </c>
      <c r="M173">
        <v>178</v>
      </c>
      <c r="N173">
        <v>169</v>
      </c>
      <c r="O173">
        <v>172</v>
      </c>
      <c r="P173">
        <v>143</v>
      </c>
      <c r="Q173">
        <v>111</v>
      </c>
      <c r="R173">
        <v>141</v>
      </c>
      <c r="S173">
        <v>2291</v>
      </c>
    </row>
    <row r="174" spans="1:19" x14ac:dyDescent="0.25">
      <c r="A174" t="s">
        <v>80</v>
      </c>
      <c r="B174" t="s">
        <v>1059</v>
      </c>
      <c r="C174" t="s">
        <v>1154</v>
      </c>
      <c r="F174">
        <v>0</v>
      </c>
      <c r="G174">
        <v>2</v>
      </c>
      <c r="H174">
        <v>4</v>
      </c>
      <c r="I174">
        <v>3</v>
      </c>
      <c r="J174">
        <v>1</v>
      </c>
      <c r="L174">
        <v>4</v>
      </c>
      <c r="M174">
        <v>2</v>
      </c>
      <c r="N174">
        <v>4</v>
      </c>
      <c r="O174">
        <v>1</v>
      </c>
      <c r="Q174">
        <v>1</v>
      </c>
      <c r="R174">
        <v>2</v>
      </c>
      <c r="S174">
        <v>24</v>
      </c>
    </row>
    <row r="175" spans="1:19" x14ac:dyDescent="0.25">
      <c r="A175" t="s">
        <v>228</v>
      </c>
      <c r="B175" t="s">
        <v>908</v>
      </c>
      <c r="C175" t="s">
        <v>1169</v>
      </c>
      <c r="E175">
        <v>175</v>
      </c>
      <c r="F175">
        <v>124</v>
      </c>
      <c r="G175">
        <v>156</v>
      </c>
      <c r="H175">
        <v>178</v>
      </c>
      <c r="I175">
        <v>228</v>
      </c>
      <c r="J175">
        <v>213</v>
      </c>
      <c r="K175">
        <v>254</v>
      </c>
      <c r="L175">
        <v>236</v>
      </c>
      <c r="M175">
        <v>214</v>
      </c>
      <c r="N175">
        <v>249</v>
      </c>
      <c r="O175">
        <v>190</v>
      </c>
      <c r="P175">
        <v>196</v>
      </c>
      <c r="Q175">
        <v>161</v>
      </c>
      <c r="R175">
        <v>210</v>
      </c>
      <c r="S175">
        <v>2784</v>
      </c>
    </row>
    <row r="176" spans="1:19" x14ac:dyDescent="0.25">
      <c r="A176" t="s">
        <v>301</v>
      </c>
      <c r="B176" t="s">
        <v>882</v>
      </c>
      <c r="C176" t="s">
        <v>1168</v>
      </c>
      <c r="E176">
        <v>122</v>
      </c>
      <c r="F176">
        <v>64</v>
      </c>
      <c r="G176">
        <v>77</v>
      </c>
      <c r="H176">
        <v>73</v>
      </c>
      <c r="I176">
        <v>84</v>
      </c>
      <c r="J176">
        <v>86</v>
      </c>
      <c r="K176">
        <v>83</v>
      </c>
      <c r="L176">
        <v>55</v>
      </c>
      <c r="M176">
        <v>61</v>
      </c>
      <c r="N176">
        <v>68</v>
      </c>
      <c r="O176">
        <v>57</v>
      </c>
      <c r="P176">
        <v>48</v>
      </c>
      <c r="Q176">
        <v>50</v>
      </c>
      <c r="R176">
        <v>82</v>
      </c>
      <c r="S176">
        <v>1010</v>
      </c>
    </row>
    <row r="177" spans="1:19" x14ac:dyDescent="0.25">
      <c r="A177" t="s">
        <v>94</v>
      </c>
      <c r="B177" t="s">
        <v>1101</v>
      </c>
      <c r="C177" t="s">
        <v>1154</v>
      </c>
      <c r="F177">
        <v>1</v>
      </c>
      <c r="G177">
        <v>3</v>
      </c>
      <c r="I177">
        <v>1</v>
      </c>
      <c r="J177">
        <v>3</v>
      </c>
      <c r="K177">
        <v>1</v>
      </c>
      <c r="M177">
        <v>4</v>
      </c>
      <c r="N177">
        <v>2</v>
      </c>
      <c r="O177">
        <v>1</v>
      </c>
      <c r="P177">
        <v>1</v>
      </c>
      <c r="R177">
        <v>2</v>
      </c>
      <c r="S177">
        <v>19</v>
      </c>
    </row>
    <row r="178" spans="1:19" x14ac:dyDescent="0.25">
      <c r="A178" t="s">
        <v>162</v>
      </c>
      <c r="B178" t="s">
        <v>881</v>
      </c>
      <c r="C178" t="s">
        <v>1165</v>
      </c>
      <c r="E178">
        <v>4</v>
      </c>
      <c r="F178">
        <v>8</v>
      </c>
      <c r="G178">
        <v>4</v>
      </c>
      <c r="H178">
        <v>6</v>
      </c>
      <c r="I178">
        <v>2</v>
      </c>
      <c r="J178">
        <v>4</v>
      </c>
      <c r="K178">
        <v>3</v>
      </c>
      <c r="L178">
        <v>6</v>
      </c>
      <c r="M178">
        <v>2</v>
      </c>
      <c r="N178">
        <v>1</v>
      </c>
      <c r="O178">
        <v>5</v>
      </c>
      <c r="P178">
        <v>6</v>
      </c>
      <c r="Q178">
        <v>8</v>
      </c>
      <c r="R178">
        <v>4</v>
      </c>
      <c r="S178">
        <v>63</v>
      </c>
    </row>
    <row r="179" spans="1:19" x14ac:dyDescent="0.25">
      <c r="A179" t="s">
        <v>131</v>
      </c>
      <c r="B179" t="s">
        <v>976</v>
      </c>
      <c r="C179" t="s">
        <v>1160</v>
      </c>
      <c r="D179" t="s">
        <v>624</v>
      </c>
      <c r="E179">
        <v>8</v>
      </c>
      <c r="F179">
        <v>13</v>
      </c>
      <c r="G179">
        <v>31</v>
      </c>
      <c r="H179">
        <v>21</v>
      </c>
      <c r="I179">
        <v>12</v>
      </c>
      <c r="J179">
        <v>18</v>
      </c>
      <c r="K179">
        <v>14</v>
      </c>
      <c r="L179">
        <v>16</v>
      </c>
      <c r="M179">
        <v>17</v>
      </c>
      <c r="N179">
        <v>15</v>
      </c>
      <c r="O179">
        <v>17</v>
      </c>
      <c r="P179">
        <v>17</v>
      </c>
      <c r="Q179">
        <v>18</v>
      </c>
      <c r="R179">
        <v>20</v>
      </c>
      <c r="S179">
        <v>237</v>
      </c>
    </row>
    <row r="180" spans="1:19" x14ac:dyDescent="0.25">
      <c r="A180" t="s">
        <v>161</v>
      </c>
      <c r="B180" t="s">
        <v>880</v>
      </c>
      <c r="C180" t="s">
        <v>1165</v>
      </c>
      <c r="E180">
        <v>4</v>
      </c>
      <c r="F180">
        <v>8</v>
      </c>
      <c r="G180">
        <v>5</v>
      </c>
      <c r="H180">
        <v>8</v>
      </c>
      <c r="I180">
        <v>5</v>
      </c>
      <c r="J180">
        <v>5</v>
      </c>
      <c r="K180">
        <v>7</v>
      </c>
      <c r="L180">
        <v>1</v>
      </c>
      <c r="M180">
        <v>4</v>
      </c>
      <c r="N180">
        <v>2</v>
      </c>
      <c r="O180">
        <v>4</v>
      </c>
      <c r="P180">
        <v>6</v>
      </c>
      <c r="Q180">
        <v>7</v>
      </c>
      <c r="R180">
        <v>7</v>
      </c>
      <c r="S180">
        <v>73</v>
      </c>
    </row>
    <row r="181" spans="1:19" x14ac:dyDescent="0.25">
      <c r="A181" t="s">
        <v>47</v>
      </c>
      <c r="B181" t="s">
        <v>957</v>
      </c>
      <c r="C181" t="s">
        <v>1154</v>
      </c>
      <c r="E181">
        <v>4</v>
      </c>
      <c r="F181">
        <v>4</v>
      </c>
      <c r="H181">
        <v>1</v>
      </c>
      <c r="I181">
        <v>2</v>
      </c>
      <c r="J181">
        <v>3</v>
      </c>
      <c r="K181">
        <v>3</v>
      </c>
      <c r="L181">
        <v>2</v>
      </c>
      <c r="M181">
        <v>1</v>
      </c>
      <c r="N181">
        <v>1</v>
      </c>
      <c r="P181">
        <v>2</v>
      </c>
      <c r="Q181">
        <v>2</v>
      </c>
      <c r="R181">
        <v>1</v>
      </c>
      <c r="S181">
        <v>26</v>
      </c>
    </row>
    <row r="182" spans="1:19" x14ac:dyDescent="0.25">
      <c r="A182" t="s">
        <v>296</v>
      </c>
      <c r="B182" t="s">
        <v>970</v>
      </c>
      <c r="C182" t="s">
        <v>1157</v>
      </c>
      <c r="E182">
        <v>9</v>
      </c>
      <c r="F182">
        <v>7</v>
      </c>
      <c r="G182">
        <v>6</v>
      </c>
      <c r="H182">
        <v>6</v>
      </c>
      <c r="I182">
        <v>12</v>
      </c>
      <c r="J182">
        <v>20</v>
      </c>
      <c r="K182">
        <v>13</v>
      </c>
      <c r="L182">
        <v>13</v>
      </c>
      <c r="M182">
        <v>11</v>
      </c>
      <c r="N182">
        <v>14</v>
      </c>
      <c r="O182">
        <v>14</v>
      </c>
      <c r="P182">
        <v>10</v>
      </c>
      <c r="Q182">
        <v>13</v>
      </c>
      <c r="R182">
        <v>17</v>
      </c>
      <c r="S182">
        <v>165</v>
      </c>
    </row>
    <row r="183" spans="1:19" x14ac:dyDescent="0.25">
      <c r="A183" t="s">
        <v>189</v>
      </c>
      <c r="B183" t="s">
        <v>1064</v>
      </c>
      <c r="C183" t="s">
        <v>1165</v>
      </c>
      <c r="E183">
        <v>84</v>
      </c>
      <c r="F183">
        <v>65</v>
      </c>
      <c r="G183">
        <v>96</v>
      </c>
      <c r="H183">
        <v>119</v>
      </c>
      <c r="I183">
        <v>143</v>
      </c>
      <c r="J183">
        <v>134</v>
      </c>
      <c r="K183">
        <v>141</v>
      </c>
      <c r="L183">
        <v>128</v>
      </c>
      <c r="M183">
        <v>132</v>
      </c>
      <c r="N183">
        <v>113</v>
      </c>
      <c r="O183">
        <v>108</v>
      </c>
      <c r="P183">
        <v>87</v>
      </c>
      <c r="Q183">
        <v>106</v>
      </c>
      <c r="R183">
        <v>119</v>
      </c>
      <c r="S183">
        <v>1575</v>
      </c>
    </row>
    <row r="184" spans="1:19" x14ac:dyDescent="0.25">
      <c r="A184" t="s">
        <v>1179</v>
      </c>
      <c r="B184" t="s">
        <v>1180</v>
      </c>
      <c r="C184" t="s">
        <v>1159</v>
      </c>
      <c r="F184">
        <v>0</v>
      </c>
      <c r="P184">
        <v>1</v>
      </c>
      <c r="Q184">
        <v>1</v>
      </c>
      <c r="R184">
        <v>2</v>
      </c>
      <c r="S184">
        <v>4</v>
      </c>
    </row>
    <row r="185" spans="1:19" x14ac:dyDescent="0.25">
      <c r="A185" t="s">
        <v>295</v>
      </c>
      <c r="B185" t="s">
        <v>969</v>
      </c>
      <c r="C185" t="s">
        <v>1157</v>
      </c>
      <c r="E185">
        <v>27</v>
      </c>
      <c r="F185">
        <v>33</v>
      </c>
      <c r="G185">
        <v>42</v>
      </c>
      <c r="H185">
        <v>60</v>
      </c>
      <c r="I185">
        <v>70</v>
      </c>
      <c r="J185">
        <v>70</v>
      </c>
      <c r="K185">
        <v>58</v>
      </c>
      <c r="L185">
        <v>92</v>
      </c>
      <c r="M185">
        <v>93</v>
      </c>
      <c r="N185">
        <v>100</v>
      </c>
      <c r="O185">
        <v>79</v>
      </c>
      <c r="P185">
        <v>75</v>
      </c>
      <c r="Q185">
        <v>62</v>
      </c>
      <c r="R185">
        <v>67</v>
      </c>
      <c r="S185">
        <v>928</v>
      </c>
    </row>
    <row r="186" spans="1:19" x14ac:dyDescent="0.25">
      <c r="A186" t="s">
        <v>171</v>
      </c>
      <c r="B186" t="s">
        <v>948</v>
      </c>
      <c r="C186" t="s">
        <v>1165</v>
      </c>
      <c r="E186">
        <v>7</v>
      </c>
      <c r="F186">
        <v>7</v>
      </c>
      <c r="G186">
        <v>5</v>
      </c>
      <c r="H186">
        <v>8</v>
      </c>
      <c r="I186">
        <v>9</v>
      </c>
      <c r="J186">
        <v>11</v>
      </c>
      <c r="K186">
        <v>17</v>
      </c>
      <c r="L186">
        <v>11</v>
      </c>
      <c r="M186">
        <v>8</v>
      </c>
      <c r="N186">
        <v>8</v>
      </c>
      <c r="O186">
        <v>21</v>
      </c>
      <c r="P186">
        <v>14</v>
      </c>
      <c r="Q186">
        <v>10</v>
      </c>
      <c r="R186">
        <v>10</v>
      </c>
      <c r="S186">
        <v>146</v>
      </c>
    </row>
    <row r="187" spans="1:19" x14ac:dyDescent="0.25">
      <c r="A187" t="s">
        <v>70</v>
      </c>
      <c r="B187" t="s">
        <v>1049</v>
      </c>
      <c r="C187" t="s">
        <v>1154</v>
      </c>
      <c r="F187">
        <v>1</v>
      </c>
      <c r="G187">
        <v>1</v>
      </c>
      <c r="H187">
        <v>1</v>
      </c>
      <c r="I187">
        <v>1</v>
      </c>
      <c r="L187">
        <v>1</v>
      </c>
      <c r="M187">
        <v>2</v>
      </c>
      <c r="S187">
        <v>7</v>
      </c>
    </row>
    <row r="188" spans="1:19" x14ac:dyDescent="0.25">
      <c r="A188" t="s">
        <v>304</v>
      </c>
      <c r="B188" t="s">
        <v>1194</v>
      </c>
      <c r="C188" t="s">
        <v>1168</v>
      </c>
      <c r="E188">
        <v>7</v>
      </c>
      <c r="F188">
        <v>3</v>
      </c>
      <c r="H188">
        <v>7</v>
      </c>
      <c r="I188">
        <v>5</v>
      </c>
      <c r="J188">
        <v>6</v>
      </c>
      <c r="K188">
        <v>7</v>
      </c>
      <c r="L188">
        <v>8</v>
      </c>
      <c r="M188">
        <v>7</v>
      </c>
      <c r="N188">
        <v>6</v>
      </c>
      <c r="O188">
        <v>4</v>
      </c>
      <c r="P188">
        <v>4</v>
      </c>
      <c r="Q188">
        <v>9</v>
      </c>
      <c r="R188">
        <v>11</v>
      </c>
      <c r="S188">
        <v>84</v>
      </c>
    </row>
    <row r="189" spans="1:19" x14ac:dyDescent="0.25">
      <c r="A189" t="s">
        <v>55</v>
      </c>
      <c r="B189" t="s">
        <v>1033</v>
      </c>
      <c r="C189" t="s">
        <v>1154</v>
      </c>
      <c r="F189">
        <v>1</v>
      </c>
      <c r="H189">
        <v>2</v>
      </c>
      <c r="J189">
        <v>1</v>
      </c>
      <c r="M189">
        <v>1</v>
      </c>
      <c r="S189">
        <v>5</v>
      </c>
    </row>
    <row r="190" spans="1:19" x14ac:dyDescent="0.25">
      <c r="A190" t="s">
        <v>40</v>
      </c>
      <c r="B190" t="s">
        <v>851</v>
      </c>
      <c r="C190" t="s">
        <v>1154</v>
      </c>
      <c r="F190">
        <v>0</v>
      </c>
      <c r="H190">
        <v>1</v>
      </c>
      <c r="K190">
        <v>1</v>
      </c>
      <c r="L190">
        <v>2</v>
      </c>
      <c r="N190">
        <v>2</v>
      </c>
      <c r="S190">
        <v>6</v>
      </c>
    </row>
    <row r="191" spans="1:19" x14ac:dyDescent="0.25">
      <c r="A191" t="s">
        <v>273</v>
      </c>
      <c r="B191" t="s">
        <v>843</v>
      </c>
      <c r="C191" t="s">
        <v>1157</v>
      </c>
      <c r="D191" t="s">
        <v>624</v>
      </c>
      <c r="E191">
        <v>2</v>
      </c>
      <c r="F191">
        <v>2</v>
      </c>
      <c r="G191">
        <v>1</v>
      </c>
      <c r="H191">
        <v>5</v>
      </c>
      <c r="I191">
        <v>1</v>
      </c>
      <c r="K191">
        <v>3</v>
      </c>
      <c r="L191">
        <v>1</v>
      </c>
      <c r="M191">
        <v>2</v>
      </c>
      <c r="N191">
        <v>1</v>
      </c>
      <c r="S191">
        <v>18</v>
      </c>
    </row>
    <row r="192" spans="1:19" x14ac:dyDescent="0.25">
      <c r="A192" t="s">
        <v>300</v>
      </c>
      <c r="B192" t="s">
        <v>975</v>
      </c>
      <c r="C192" t="s">
        <v>1157</v>
      </c>
      <c r="E192">
        <v>3</v>
      </c>
      <c r="F192">
        <v>3</v>
      </c>
      <c r="G192">
        <v>4</v>
      </c>
      <c r="H192">
        <v>4</v>
      </c>
      <c r="I192">
        <v>3</v>
      </c>
      <c r="J192">
        <v>8</v>
      </c>
      <c r="K192">
        <v>6</v>
      </c>
      <c r="L192">
        <v>5</v>
      </c>
      <c r="M192">
        <v>3</v>
      </c>
      <c r="N192">
        <v>4</v>
      </c>
      <c r="O192">
        <v>5</v>
      </c>
      <c r="P192">
        <v>8</v>
      </c>
      <c r="Q192">
        <v>5</v>
      </c>
      <c r="R192">
        <v>6</v>
      </c>
      <c r="S192">
        <v>67</v>
      </c>
    </row>
    <row r="193" spans="1:19" x14ac:dyDescent="0.25">
      <c r="A193" t="s">
        <v>241</v>
      </c>
      <c r="B193" t="s">
        <v>992</v>
      </c>
      <c r="C193" t="s">
        <v>1169</v>
      </c>
      <c r="E193">
        <v>27</v>
      </c>
      <c r="F193">
        <v>25</v>
      </c>
      <c r="G193">
        <v>23</v>
      </c>
      <c r="H193">
        <v>25</v>
      </c>
      <c r="I193">
        <v>22</v>
      </c>
      <c r="J193">
        <v>37</v>
      </c>
      <c r="K193">
        <v>41</v>
      </c>
      <c r="L193">
        <v>42</v>
      </c>
      <c r="M193">
        <v>19</v>
      </c>
      <c r="N193">
        <v>33</v>
      </c>
      <c r="O193">
        <v>31</v>
      </c>
      <c r="P193">
        <v>37</v>
      </c>
      <c r="Q193">
        <v>24</v>
      </c>
      <c r="R193">
        <v>33</v>
      </c>
      <c r="S193">
        <v>419</v>
      </c>
    </row>
    <row r="194" spans="1:19" x14ac:dyDescent="0.25">
      <c r="A194" t="s">
        <v>253</v>
      </c>
      <c r="B194" t="s">
        <v>802</v>
      </c>
      <c r="C194" t="s">
        <v>1155</v>
      </c>
      <c r="E194">
        <v>48</v>
      </c>
      <c r="F194">
        <v>36</v>
      </c>
      <c r="G194">
        <v>48</v>
      </c>
      <c r="H194">
        <v>26</v>
      </c>
      <c r="I194">
        <v>38</v>
      </c>
      <c r="J194">
        <v>39</v>
      </c>
      <c r="K194">
        <v>42</v>
      </c>
      <c r="L194">
        <v>43</v>
      </c>
      <c r="M194">
        <v>51</v>
      </c>
      <c r="N194">
        <v>49</v>
      </c>
      <c r="O194">
        <v>53</v>
      </c>
      <c r="P194">
        <v>55</v>
      </c>
      <c r="Q194">
        <v>45</v>
      </c>
      <c r="R194">
        <v>41</v>
      </c>
      <c r="S194">
        <v>614</v>
      </c>
    </row>
    <row r="195" spans="1:19" x14ac:dyDescent="0.25">
      <c r="A195" t="s">
        <v>283</v>
      </c>
      <c r="B195" t="s">
        <v>845</v>
      </c>
      <c r="C195" t="s">
        <v>1157</v>
      </c>
      <c r="E195">
        <v>2</v>
      </c>
      <c r="F195">
        <v>0</v>
      </c>
      <c r="G195">
        <v>1</v>
      </c>
      <c r="H195">
        <v>1</v>
      </c>
      <c r="I195">
        <v>1</v>
      </c>
      <c r="L195">
        <v>1</v>
      </c>
      <c r="S195">
        <v>6</v>
      </c>
    </row>
    <row r="196" spans="1:19" x14ac:dyDescent="0.25">
      <c r="A196" t="s">
        <v>87</v>
      </c>
      <c r="B196" t="s">
        <v>1094</v>
      </c>
      <c r="C196" t="s">
        <v>1154</v>
      </c>
      <c r="F196">
        <v>1</v>
      </c>
      <c r="G196">
        <v>2</v>
      </c>
      <c r="H196">
        <v>3</v>
      </c>
      <c r="I196">
        <v>1</v>
      </c>
      <c r="J196">
        <v>3</v>
      </c>
      <c r="K196">
        <v>2</v>
      </c>
      <c r="L196">
        <v>1</v>
      </c>
      <c r="M196">
        <v>2</v>
      </c>
      <c r="N196">
        <v>1</v>
      </c>
      <c r="O196">
        <v>1</v>
      </c>
      <c r="P196">
        <v>2</v>
      </c>
      <c r="R196">
        <v>1</v>
      </c>
      <c r="S196">
        <v>20</v>
      </c>
    </row>
    <row r="197" spans="1:19" x14ac:dyDescent="0.25">
      <c r="A197" t="s">
        <v>263</v>
      </c>
      <c r="B197" t="s">
        <v>854</v>
      </c>
      <c r="C197" t="s">
        <v>1155</v>
      </c>
      <c r="E197">
        <v>119</v>
      </c>
      <c r="F197">
        <v>112</v>
      </c>
      <c r="G197">
        <v>119</v>
      </c>
      <c r="H197">
        <v>155</v>
      </c>
      <c r="I197">
        <v>186</v>
      </c>
      <c r="J197">
        <v>170</v>
      </c>
      <c r="K197">
        <v>186</v>
      </c>
      <c r="L197">
        <v>168</v>
      </c>
      <c r="M197">
        <v>206</v>
      </c>
      <c r="N197">
        <v>218</v>
      </c>
      <c r="O197">
        <v>176</v>
      </c>
      <c r="P197">
        <v>189</v>
      </c>
      <c r="Q197">
        <v>183</v>
      </c>
      <c r="R197">
        <v>200</v>
      </c>
      <c r="S197">
        <v>2387</v>
      </c>
    </row>
    <row r="198" spans="1:19" x14ac:dyDescent="0.25">
      <c r="A198" t="s">
        <v>298</v>
      </c>
      <c r="B198" t="s">
        <v>972</v>
      </c>
      <c r="C198" t="s">
        <v>1157</v>
      </c>
      <c r="E198">
        <v>2</v>
      </c>
      <c r="F198">
        <v>5</v>
      </c>
      <c r="H198">
        <v>3</v>
      </c>
      <c r="I198">
        <v>1</v>
      </c>
      <c r="J198">
        <v>3</v>
      </c>
      <c r="K198">
        <v>6</v>
      </c>
      <c r="L198">
        <v>5</v>
      </c>
      <c r="M198">
        <v>1</v>
      </c>
      <c r="N198">
        <v>5</v>
      </c>
      <c r="O198">
        <v>3</v>
      </c>
      <c r="P198">
        <v>2</v>
      </c>
      <c r="Q198">
        <v>3</v>
      </c>
      <c r="R198">
        <v>2</v>
      </c>
      <c r="S198">
        <v>41</v>
      </c>
    </row>
    <row r="199" spans="1:19" x14ac:dyDescent="0.25">
      <c r="A199" t="s">
        <v>257</v>
      </c>
      <c r="B199" t="s">
        <v>808</v>
      </c>
      <c r="C199" t="s">
        <v>1155</v>
      </c>
      <c r="F199">
        <v>0</v>
      </c>
      <c r="G199">
        <v>3</v>
      </c>
      <c r="H199">
        <v>7</v>
      </c>
      <c r="I199">
        <v>5</v>
      </c>
      <c r="J199">
        <v>3</v>
      </c>
      <c r="L199">
        <v>2</v>
      </c>
      <c r="S199">
        <v>20</v>
      </c>
    </row>
    <row r="200" spans="1:19" x14ac:dyDescent="0.25">
      <c r="A200" t="s">
        <v>172</v>
      </c>
      <c r="B200" t="s">
        <v>949</v>
      </c>
      <c r="C200" t="s">
        <v>1165</v>
      </c>
      <c r="E200">
        <v>5</v>
      </c>
      <c r="F200">
        <v>1</v>
      </c>
      <c r="G200">
        <v>5</v>
      </c>
      <c r="H200">
        <v>4</v>
      </c>
      <c r="I200">
        <v>3</v>
      </c>
      <c r="J200">
        <v>8</v>
      </c>
      <c r="K200">
        <v>4</v>
      </c>
      <c r="L200">
        <v>4</v>
      </c>
      <c r="M200">
        <v>5</v>
      </c>
      <c r="N200">
        <v>3</v>
      </c>
      <c r="P200">
        <v>2</v>
      </c>
      <c r="Q200">
        <v>1</v>
      </c>
      <c r="R200">
        <v>7</v>
      </c>
      <c r="S200">
        <v>52</v>
      </c>
    </row>
    <row r="201" spans="1:19" x14ac:dyDescent="0.25">
      <c r="A201" t="s">
        <v>243</v>
      </c>
      <c r="B201" t="s">
        <v>994</v>
      </c>
      <c r="C201" t="s">
        <v>1169</v>
      </c>
      <c r="E201">
        <v>76</v>
      </c>
      <c r="F201">
        <v>87</v>
      </c>
      <c r="G201">
        <v>79</v>
      </c>
      <c r="H201">
        <v>109</v>
      </c>
      <c r="I201">
        <v>94</v>
      </c>
      <c r="J201">
        <v>78</v>
      </c>
      <c r="K201">
        <v>101</v>
      </c>
      <c r="L201">
        <v>78</v>
      </c>
      <c r="M201">
        <v>84</v>
      </c>
      <c r="N201">
        <v>64</v>
      </c>
      <c r="O201">
        <v>86</v>
      </c>
      <c r="P201">
        <v>64</v>
      </c>
      <c r="Q201">
        <v>72</v>
      </c>
      <c r="R201">
        <v>102</v>
      </c>
      <c r="S201">
        <v>1174</v>
      </c>
    </row>
    <row r="202" spans="1:19" x14ac:dyDescent="0.25">
      <c r="A202" t="s">
        <v>728</v>
      </c>
      <c r="B202" t="s">
        <v>1158</v>
      </c>
      <c r="C202" t="s">
        <v>1157</v>
      </c>
      <c r="F202">
        <v>0</v>
      </c>
      <c r="L202">
        <v>5</v>
      </c>
      <c r="M202">
        <v>6</v>
      </c>
      <c r="S202">
        <v>11</v>
      </c>
    </row>
    <row r="203" spans="1:19" x14ac:dyDescent="0.25">
      <c r="A203" t="s">
        <v>180</v>
      </c>
      <c r="B203" t="s">
        <v>965</v>
      </c>
      <c r="C203" t="s">
        <v>1165</v>
      </c>
      <c r="E203">
        <v>12</v>
      </c>
      <c r="F203">
        <v>11</v>
      </c>
      <c r="G203">
        <v>12</v>
      </c>
      <c r="H203">
        <v>12</v>
      </c>
      <c r="I203">
        <v>16</v>
      </c>
      <c r="J203">
        <v>12</v>
      </c>
      <c r="K203">
        <v>17</v>
      </c>
      <c r="L203">
        <v>8</v>
      </c>
      <c r="M203">
        <v>14</v>
      </c>
      <c r="N203">
        <v>8</v>
      </c>
      <c r="S203">
        <v>122</v>
      </c>
    </row>
    <row r="204" spans="1:19" x14ac:dyDescent="0.25">
      <c r="A204" t="s">
        <v>266</v>
      </c>
      <c r="B204" t="s">
        <v>858</v>
      </c>
      <c r="C204" t="s">
        <v>1155</v>
      </c>
      <c r="E204">
        <v>5</v>
      </c>
      <c r="F204">
        <v>8</v>
      </c>
      <c r="G204">
        <v>8</v>
      </c>
      <c r="H204">
        <v>2</v>
      </c>
      <c r="I204">
        <v>5</v>
      </c>
      <c r="J204">
        <v>7</v>
      </c>
      <c r="K204">
        <v>3</v>
      </c>
      <c r="M204">
        <v>5</v>
      </c>
      <c r="N204">
        <v>2</v>
      </c>
      <c r="O204">
        <v>3</v>
      </c>
      <c r="P204">
        <v>4</v>
      </c>
      <c r="Q204">
        <v>4</v>
      </c>
      <c r="R204">
        <v>1</v>
      </c>
      <c r="S204">
        <v>57</v>
      </c>
    </row>
    <row r="205" spans="1:19" x14ac:dyDescent="0.25">
      <c r="A205" t="s">
        <v>194</v>
      </c>
      <c r="B205" t="s">
        <v>820</v>
      </c>
      <c r="C205" t="s">
        <v>1159</v>
      </c>
      <c r="E205">
        <v>21</v>
      </c>
      <c r="F205">
        <v>48</v>
      </c>
      <c r="G205">
        <v>36</v>
      </c>
      <c r="H205">
        <v>41</v>
      </c>
      <c r="I205">
        <v>51</v>
      </c>
      <c r="J205">
        <v>39</v>
      </c>
      <c r="K205">
        <v>49</v>
      </c>
      <c r="L205">
        <v>46</v>
      </c>
      <c r="M205">
        <v>28</v>
      </c>
      <c r="N205">
        <v>36</v>
      </c>
      <c r="O205">
        <v>47</v>
      </c>
      <c r="P205">
        <v>41</v>
      </c>
      <c r="Q205">
        <v>39</v>
      </c>
      <c r="R205">
        <v>43</v>
      </c>
      <c r="S205">
        <v>565</v>
      </c>
    </row>
    <row r="206" spans="1:19" x14ac:dyDescent="0.25">
      <c r="A206" t="s">
        <v>203</v>
      </c>
      <c r="B206" t="s">
        <v>889</v>
      </c>
      <c r="C206" t="s">
        <v>1159</v>
      </c>
      <c r="E206">
        <v>12</v>
      </c>
      <c r="F206">
        <v>2</v>
      </c>
      <c r="G206">
        <v>13</v>
      </c>
      <c r="H206">
        <v>5</v>
      </c>
      <c r="I206">
        <v>11</v>
      </c>
      <c r="J206">
        <v>12</v>
      </c>
      <c r="K206">
        <v>9</v>
      </c>
      <c r="L206">
        <v>12</v>
      </c>
      <c r="M206">
        <v>11</v>
      </c>
      <c r="N206">
        <v>17</v>
      </c>
      <c r="O206">
        <v>7</v>
      </c>
      <c r="P206">
        <v>14</v>
      </c>
      <c r="Q206">
        <v>12</v>
      </c>
      <c r="R206">
        <v>19</v>
      </c>
      <c r="S206">
        <v>156</v>
      </c>
    </row>
    <row r="207" spans="1:19" x14ac:dyDescent="0.25">
      <c r="A207" t="s">
        <v>272</v>
      </c>
      <c r="B207" t="s">
        <v>1078</v>
      </c>
      <c r="C207" t="s">
        <v>1155</v>
      </c>
      <c r="F207">
        <v>1</v>
      </c>
      <c r="G207">
        <v>6</v>
      </c>
      <c r="H207">
        <v>1</v>
      </c>
      <c r="I207">
        <v>2</v>
      </c>
      <c r="J207">
        <v>5</v>
      </c>
      <c r="K207">
        <v>3</v>
      </c>
      <c r="L207">
        <v>1</v>
      </c>
      <c r="N207">
        <v>3</v>
      </c>
      <c r="O207">
        <v>3</v>
      </c>
      <c r="P207">
        <v>2</v>
      </c>
      <c r="Q207">
        <v>3</v>
      </c>
      <c r="R207">
        <v>3</v>
      </c>
      <c r="S207">
        <v>33</v>
      </c>
    </row>
    <row r="208" spans="1:19" x14ac:dyDescent="0.25">
      <c r="A208" t="s">
        <v>69</v>
      </c>
      <c r="B208" t="s">
        <v>1204</v>
      </c>
      <c r="C208" t="s">
        <v>1154</v>
      </c>
      <c r="F208">
        <v>0</v>
      </c>
      <c r="L208">
        <v>7</v>
      </c>
      <c r="M208">
        <v>17</v>
      </c>
      <c r="N208">
        <v>16</v>
      </c>
      <c r="O208">
        <v>18</v>
      </c>
      <c r="P208">
        <v>10</v>
      </c>
      <c r="Q208">
        <v>24</v>
      </c>
      <c r="R208">
        <v>11</v>
      </c>
      <c r="S208">
        <v>103</v>
      </c>
    </row>
    <row r="209" spans="1:19" x14ac:dyDescent="0.25">
      <c r="A209" t="s">
        <v>260</v>
      </c>
      <c r="B209" t="s">
        <v>811</v>
      </c>
      <c r="C209" t="s">
        <v>1155</v>
      </c>
      <c r="E209">
        <v>14</v>
      </c>
      <c r="F209">
        <v>9</v>
      </c>
      <c r="G209">
        <v>14</v>
      </c>
      <c r="H209">
        <v>26</v>
      </c>
      <c r="I209">
        <v>33</v>
      </c>
      <c r="J209">
        <v>25</v>
      </c>
      <c r="K209">
        <v>32</v>
      </c>
      <c r="L209">
        <v>19</v>
      </c>
      <c r="M209">
        <v>23</v>
      </c>
      <c r="N209">
        <v>27</v>
      </c>
      <c r="O209">
        <v>28</v>
      </c>
      <c r="P209">
        <v>23</v>
      </c>
      <c r="Q209">
        <v>22</v>
      </c>
      <c r="R209">
        <v>33</v>
      </c>
      <c r="S209">
        <v>328</v>
      </c>
    </row>
    <row r="210" spans="1:19" x14ac:dyDescent="0.25">
      <c r="A210" t="s">
        <v>85</v>
      </c>
      <c r="B210" t="s">
        <v>1092</v>
      </c>
      <c r="C210" t="s">
        <v>1154</v>
      </c>
      <c r="E210">
        <v>42</v>
      </c>
      <c r="F210">
        <v>17</v>
      </c>
      <c r="G210">
        <v>24</v>
      </c>
      <c r="H210">
        <v>23</v>
      </c>
      <c r="I210">
        <v>26</v>
      </c>
      <c r="J210">
        <v>23</v>
      </c>
      <c r="K210">
        <v>30</v>
      </c>
      <c r="L210">
        <v>30</v>
      </c>
      <c r="M210">
        <v>24</v>
      </c>
      <c r="N210">
        <v>24</v>
      </c>
      <c r="O210">
        <v>30</v>
      </c>
      <c r="P210">
        <v>25</v>
      </c>
      <c r="Q210">
        <v>14</v>
      </c>
      <c r="R210">
        <v>28</v>
      </c>
      <c r="S210">
        <v>360</v>
      </c>
    </row>
    <row r="211" spans="1:19" x14ac:dyDescent="0.25">
      <c r="A211" t="s">
        <v>731</v>
      </c>
      <c r="B211" t="s">
        <v>1217</v>
      </c>
      <c r="C211" t="s">
        <v>1154</v>
      </c>
      <c r="F211">
        <v>1</v>
      </c>
      <c r="H211">
        <v>1</v>
      </c>
      <c r="J211">
        <v>3</v>
      </c>
      <c r="K211">
        <v>1</v>
      </c>
      <c r="S211">
        <v>6</v>
      </c>
    </row>
    <row r="212" spans="1:19" x14ac:dyDescent="0.25">
      <c r="A212" t="s">
        <v>235</v>
      </c>
      <c r="B212" t="s">
        <v>986</v>
      </c>
      <c r="C212" t="s">
        <v>1169</v>
      </c>
      <c r="E212">
        <v>206</v>
      </c>
      <c r="F212">
        <v>175</v>
      </c>
      <c r="G212">
        <v>184</v>
      </c>
      <c r="H212">
        <v>206</v>
      </c>
      <c r="I212">
        <v>186</v>
      </c>
      <c r="J212">
        <v>175</v>
      </c>
      <c r="K212">
        <v>188</v>
      </c>
      <c r="L212">
        <v>205</v>
      </c>
      <c r="M212">
        <v>203</v>
      </c>
      <c r="N212">
        <v>211</v>
      </c>
      <c r="O212">
        <v>184</v>
      </c>
      <c r="P212">
        <v>199</v>
      </c>
      <c r="Q212">
        <v>178</v>
      </c>
      <c r="R212">
        <v>230</v>
      </c>
      <c r="S212">
        <v>2730</v>
      </c>
    </row>
    <row r="213" spans="1:19" x14ac:dyDescent="0.25">
      <c r="A213" t="s">
        <v>199</v>
      </c>
      <c r="B213" t="s">
        <v>885</v>
      </c>
      <c r="C213" t="s">
        <v>1159</v>
      </c>
      <c r="E213">
        <v>1</v>
      </c>
      <c r="F213">
        <v>0</v>
      </c>
      <c r="J213">
        <v>3</v>
      </c>
      <c r="L213">
        <v>2</v>
      </c>
      <c r="M213">
        <v>2</v>
      </c>
      <c r="N213">
        <v>2</v>
      </c>
      <c r="S213">
        <v>10</v>
      </c>
    </row>
    <row r="214" spans="1:19" x14ac:dyDescent="0.25">
      <c r="A214" t="s">
        <v>201</v>
      </c>
      <c r="B214" t="s">
        <v>887</v>
      </c>
      <c r="C214" t="s">
        <v>1159</v>
      </c>
      <c r="F214">
        <v>0</v>
      </c>
      <c r="G214">
        <v>2</v>
      </c>
      <c r="H214">
        <v>4</v>
      </c>
      <c r="I214">
        <v>5</v>
      </c>
      <c r="J214">
        <v>5</v>
      </c>
      <c r="K214">
        <v>5</v>
      </c>
      <c r="L214">
        <v>6</v>
      </c>
      <c r="M214">
        <v>5</v>
      </c>
      <c r="N214">
        <v>5</v>
      </c>
      <c r="O214">
        <v>3</v>
      </c>
      <c r="P214">
        <v>5</v>
      </c>
      <c r="Q214">
        <v>4</v>
      </c>
      <c r="R214">
        <v>7</v>
      </c>
      <c r="S214">
        <v>56</v>
      </c>
    </row>
    <row r="215" spans="1:19" x14ac:dyDescent="0.25">
      <c r="A215" t="s">
        <v>198</v>
      </c>
      <c r="B215" t="s">
        <v>824</v>
      </c>
      <c r="C215" t="s">
        <v>1159</v>
      </c>
      <c r="E215">
        <v>9</v>
      </c>
      <c r="F215">
        <v>10</v>
      </c>
      <c r="G215">
        <v>7</v>
      </c>
      <c r="H215">
        <v>8</v>
      </c>
      <c r="I215">
        <v>17</v>
      </c>
      <c r="J215">
        <v>22</v>
      </c>
      <c r="K215">
        <v>21</v>
      </c>
      <c r="L215">
        <v>30</v>
      </c>
      <c r="M215">
        <v>34</v>
      </c>
      <c r="N215">
        <v>37</v>
      </c>
      <c r="O215">
        <v>52</v>
      </c>
      <c r="P215">
        <v>55</v>
      </c>
      <c r="Q215">
        <v>83</v>
      </c>
      <c r="R215">
        <v>157</v>
      </c>
      <c r="S215">
        <v>542</v>
      </c>
    </row>
    <row r="216" spans="1:19" x14ac:dyDescent="0.25">
      <c r="A216" t="s">
        <v>286</v>
      </c>
      <c r="B216" t="s">
        <v>860</v>
      </c>
      <c r="C216" t="s">
        <v>1157</v>
      </c>
      <c r="E216">
        <v>11</v>
      </c>
      <c r="F216">
        <v>23</v>
      </c>
      <c r="G216">
        <v>31</v>
      </c>
      <c r="H216">
        <v>33</v>
      </c>
      <c r="I216">
        <v>36</v>
      </c>
      <c r="J216">
        <v>43</v>
      </c>
      <c r="K216">
        <v>51</v>
      </c>
      <c r="L216">
        <v>35</v>
      </c>
      <c r="M216">
        <v>31</v>
      </c>
      <c r="N216">
        <v>40</v>
      </c>
      <c r="O216">
        <v>19</v>
      </c>
      <c r="P216">
        <v>24</v>
      </c>
      <c r="Q216">
        <v>26</v>
      </c>
      <c r="R216">
        <v>39</v>
      </c>
      <c r="S216">
        <v>442</v>
      </c>
    </row>
    <row r="217" spans="1:19" x14ac:dyDescent="0.25">
      <c r="A217" t="s">
        <v>190</v>
      </c>
      <c r="B217" t="s">
        <v>1065</v>
      </c>
      <c r="C217" t="s">
        <v>1165</v>
      </c>
      <c r="E217">
        <v>5</v>
      </c>
      <c r="F217">
        <v>7</v>
      </c>
      <c r="G217">
        <v>7</v>
      </c>
      <c r="H217">
        <v>17</v>
      </c>
      <c r="I217">
        <v>11</v>
      </c>
      <c r="J217">
        <v>13</v>
      </c>
      <c r="K217">
        <v>10</v>
      </c>
      <c r="L217">
        <v>8</v>
      </c>
      <c r="M217">
        <v>15</v>
      </c>
      <c r="N217">
        <v>9</v>
      </c>
      <c r="O217">
        <v>8</v>
      </c>
      <c r="P217">
        <v>6</v>
      </c>
      <c r="Q217">
        <v>11</v>
      </c>
      <c r="R217">
        <v>8</v>
      </c>
      <c r="S217">
        <v>135</v>
      </c>
    </row>
    <row r="218" spans="1:19" x14ac:dyDescent="0.25">
      <c r="A218" t="s">
        <v>231</v>
      </c>
      <c r="B218" t="s">
        <v>1174</v>
      </c>
      <c r="C218" t="s">
        <v>1169</v>
      </c>
      <c r="F218">
        <v>0</v>
      </c>
      <c r="K218">
        <v>5</v>
      </c>
      <c r="L218">
        <v>3</v>
      </c>
      <c r="M218">
        <v>7</v>
      </c>
      <c r="N218">
        <v>9</v>
      </c>
      <c r="S218">
        <v>24</v>
      </c>
    </row>
    <row r="219" spans="1:19" x14ac:dyDescent="0.25">
      <c r="A219" t="s">
        <v>232</v>
      </c>
      <c r="B219" t="s">
        <v>1175</v>
      </c>
      <c r="C219" t="s">
        <v>1169</v>
      </c>
      <c r="F219">
        <v>0</v>
      </c>
      <c r="L219">
        <v>3</v>
      </c>
      <c r="M219">
        <v>3</v>
      </c>
      <c r="N219">
        <v>9</v>
      </c>
      <c r="O219">
        <v>6</v>
      </c>
      <c r="P219">
        <v>10</v>
      </c>
      <c r="Q219">
        <v>3</v>
      </c>
      <c r="R219">
        <v>3</v>
      </c>
      <c r="S219">
        <v>37</v>
      </c>
    </row>
    <row r="220" spans="1:19" x14ac:dyDescent="0.25">
      <c r="A220" t="s">
        <v>182</v>
      </c>
      <c r="B220" t="s">
        <v>977</v>
      </c>
      <c r="C220" t="s">
        <v>1165</v>
      </c>
      <c r="E220">
        <v>1</v>
      </c>
      <c r="F220">
        <v>3</v>
      </c>
      <c r="G220">
        <v>8</v>
      </c>
      <c r="H220">
        <v>1</v>
      </c>
      <c r="I220">
        <v>4</v>
      </c>
      <c r="J220">
        <v>4</v>
      </c>
      <c r="K220">
        <v>3</v>
      </c>
      <c r="L220">
        <v>8</v>
      </c>
      <c r="M220">
        <v>6</v>
      </c>
      <c r="N220">
        <v>11</v>
      </c>
      <c r="O220">
        <v>7</v>
      </c>
      <c r="P220">
        <v>5</v>
      </c>
      <c r="Q220">
        <v>8</v>
      </c>
      <c r="R220">
        <v>8</v>
      </c>
      <c r="S220">
        <v>77</v>
      </c>
    </row>
    <row r="221" spans="1:19" x14ac:dyDescent="0.25">
      <c r="A221" t="s">
        <v>44</v>
      </c>
      <c r="B221" t="s">
        <v>1184</v>
      </c>
      <c r="C221" t="s">
        <v>1154</v>
      </c>
      <c r="E221">
        <v>1</v>
      </c>
      <c r="F221">
        <v>5</v>
      </c>
      <c r="G221">
        <v>3</v>
      </c>
      <c r="H221">
        <v>8</v>
      </c>
      <c r="I221">
        <v>2</v>
      </c>
      <c r="J221">
        <v>4</v>
      </c>
      <c r="K221">
        <v>11</v>
      </c>
      <c r="L221">
        <v>3</v>
      </c>
      <c r="M221">
        <v>5</v>
      </c>
      <c r="N221">
        <v>6</v>
      </c>
      <c r="O221">
        <v>9</v>
      </c>
      <c r="P221">
        <v>7</v>
      </c>
      <c r="Q221">
        <v>5</v>
      </c>
      <c r="R221">
        <v>12</v>
      </c>
      <c r="S221">
        <v>81</v>
      </c>
    </row>
    <row r="222" spans="1:19" x14ac:dyDescent="0.25">
      <c r="A222" t="s">
        <v>216</v>
      </c>
      <c r="B222" t="s">
        <v>896</v>
      </c>
      <c r="C222" t="s">
        <v>1169</v>
      </c>
      <c r="E222">
        <v>174</v>
      </c>
      <c r="F222">
        <v>112</v>
      </c>
      <c r="G222">
        <v>131</v>
      </c>
      <c r="H222">
        <v>149</v>
      </c>
      <c r="I222">
        <v>169</v>
      </c>
      <c r="J222">
        <v>139</v>
      </c>
      <c r="K222">
        <v>180</v>
      </c>
      <c r="L222">
        <v>176</v>
      </c>
      <c r="M222">
        <v>173</v>
      </c>
      <c r="N222">
        <v>170</v>
      </c>
      <c r="O222">
        <v>166</v>
      </c>
      <c r="P222">
        <v>136</v>
      </c>
      <c r="Q222">
        <v>112</v>
      </c>
      <c r="R222">
        <v>146</v>
      </c>
      <c r="S222">
        <v>2133</v>
      </c>
    </row>
    <row r="223" spans="1:19" x14ac:dyDescent="0.25">
      <c r="A223" t="s">
        <v>42</v>
      </c>
      <c r="B223" t="s">
        <v>853</v>
      </c>
      <c r="C223" t="s">
        <v>1154</v>
      </c>
      <c r="F223">
        <v>2</v>
      </c>
      <c r="G223">
        <v>3</v>
      </c>
      <c r="H223">
        <v>2</v>
      </c>
      <c r="I223">
        <v>4</v>
      </c>
      <c r="J223">
        <v>6</v>
      </c>
      <c r="K223">
        <v>11</v>
      </c>
      <c r="L223">
        <v>5</v>
      </c>
      <c r="M223">
        <v>7</v>
      </c>
      <c r="N223">
        <v>5</v>
      </c>
      <c r="O223">
        <v>6</v>
      </c>
      <c r="P223">
        <v>2</v>
      </c>
      <c r="Q223">
        <v>4</v>
      </c>
      <c r="R223">
        <v>3</v>
      </c>
      <c r="S223">
        <v>60</v>
      </c>
    </row>
    <row r="224" spans="1:19" x14ac:dyDescent="0.25">
      <c r="A224" t="s">
        <v>261</v>
      </c>
      <c r="B224" t="s">
        <v>812</v>
      </c>
      <c r="C224" t="s">
        <v>1155</v>
      </c>
      <c r="E224">
        <v>114</v>
      </c>
      <c r="F224">
        <v>100</v>
      </c>
      <c r="G224">
        <v>117</v>
      </c>
      <c r="H224">
        <v>127</v>
      </c>
      <c r="I224">
        <v>129</v>
      </c>
      <c r="J224">
        <v>127</v>
      </c>
      <c r="K224">
        <v>155</v>
      </c>
      <c r="L224">
        <v>121</v>
      </c>
      <c r="M224">
        <v>113</v>
      </c>
      <c r="N224">
        <v>122</v>
      </c>
      <c r="O224">
        <v>130</v>
      </c>
      <c r="P224">
        <v>110</v>
      </c>
      <c r="Q224">
        <v>94</v>
      </c>
      <c r="R224">
        <v>146</v>
      </c>
      <c r="S224">
        <v>1705</v>
      </c>
    </row>
    <row r="225" spans="1:19" x14ac:dyDescent="0.25">
      <c r="A225" t="s">
        <v>145</v>
      </c>
      <c r="B225" t="s">
        <v>834</v>
      </c>
      <c r="C225" t="s">
        <v>1160</v>
      </c>
      <c r="E225">
        <v>28</v>
      </c>
      <c r="F225">
        <v>18</v>
      </c>
      <c r="G225">
        <v>25</v>
      </c>
      <c r="H225">
        <v>47</v>
      </c>
      <c r="I225">
        <v>28</v>
      </c>
      <c r="J225">
        <v>39</v>
      </c>
      <c r="K225">
        <v>41</v>
      </c>
      <c r="L225">
        <v>34</v>
      </c>
      <c r="M225">
        <v>30</v>
      </c>
      <c r="N225">
        <v>27</v>
      </c>
      <c r="O225">
        <v>26</v>
      </c>
      <c r="P225">
        <v>27</v>
      </c>
      <c r="Q225">
        <v>25</v>
      </c>
      <c r="R225">
        <v>30</v>
      </c>
      <c r="S225">
        <v>425</v>
      </c>
    </row>
    <row r="226" spans="1:19" x14ac:dyDescent="0.25">
      <c r="A226" t="s">
        <v>37</v>
      </c>
      <c r="B226" t="s">
        <v>804</v>
      </c>
      <c r="C226" t="s">
        <v>1154</v>
      </c>
      <c r="E226">
        <v>1</v>
      </c>
      <c r="F226">
        <v>1</v>
      </c>
      <c r="G226">
        <v>1</v>
      </c>
      <c r="H226">
        <v>5</v>
      </c>
      <c r="I226">
        <v>2</v>
      </c>
      <c r="J226">
        <v>7</v>
      </c>
      <c r="K226">
        <v>3</v>
      </c>
      <c r="L226">
        <v>3</v>
      </c>
      <c r="M226">
        <v>2</v>
      </c>
      <c r="N226">
        <v>2</v>
      </c>
      <c r="O226">
        <v>3</v>
      </c>
      <c r="P226">
        <v>1</v>
      </c>
      <c r="R226">
        <v>2</v>
      </c>
      <c r="S226">
        <v>33</v>
      </c>
    </row>
    <row r="227" spans="1:19" x14ac:dyDescent="0.25">
      <c r="A227" t="s">
        <v>67</v>
      </c>
      <c r="B227" t="s">
        <v>1045</v>
      </c>
      <c r="C227" t="s">
        <v>1154</v>
      </c>
      <c r="E227">
        <v>11</v>
      </c>
      <c r="F227">
        <v>14</v>
      </c>
      <c r="G227">
        <v>9</v>
      </c>
      <c r="H227">
        <v>19</v>
      </c>
      <c r="I227">
        <v>15</v>
      </c>
      <c r="J227">
        <v>16</v>
      </c>
      <c r="K227">
        <v>14</v>
      </c>
      <c r="L227">
        <v>14</v>
      </c>
      <c r="M227">
        <v>15</v>
      </c>
      <c r="N227">
        <v>10</v>
      </c>
      <c r="O227">
        <v>16</v>
      </c>
      <c r="P227">
        <v>15</v>
      </c>
      <c r="Q227">
        <v>14</v>
      </c>
      <c r="R227">
        <v>18</v>
      </c>
      <c r="S227">
        <v>200</v>
      </c>
    </row>
    <row r="228" spans="1:19" x14ac:dyDescent="0.25">
      <c r="A228" t="s">
        <v>220</v>
      </c>
      <c r="B228" t="s">
        <v>900</v>
      </c>
      <c r="C228" t="s">
        <v>1169</v>
      </c>
      <c r="E228">
        <v>18</v>
      </c>
      <c r="F228">
        <v>23</v>
      </c>
      <c r="G228">
        <v>27</v>
      </c>
      <c r="H228">
        <v>25</v>
      </c>
      <c r="I228">
        <v>27</v>
      </c>
      <c r="J228">
        <v>21</v>
      </c>
      <c r="K228">
        <v>17</v>
      </c>
      <c r="L228">
        <v>24</v>
      </c>
      <c r="M228">
        <v>23</v>
      </c>
      <c r="N228">
        <v>22</v>
      </c>
      <c r="O228">
        <v>22</v>
      </c>
      <c r="P228">
        <v>24</v>
      </c>
      <c r="Q228">
        <v>30</v>
      </c>
      <c r="R228">
        <v>29</v>
      </c>
      <c r="S228">
        <v>332</v>
      </c>
    </row>
    <row r="229" spans="1:19" x14ac:dyDescent="0.25">
      <c r="A229" t="s">
        <v>192</v>
      </c>
      <c r="B229" t="s">
        <v>1067</v>
      </c>
      <c r="C229" t="s">
        <v>1165</v>
      </c>
      <c r="E229">
        <v>17</v>
      </c>
      <c r="F229">
        <v>23</v>
      </c>
      <c r="G229">
        <v>16</v>
      </c>
      <c r="H229">
        <v>11</v>
      </c>
      <c r="I229">
        <v>15</v>
      </c>
      <c r="J229">
        <v>18</v>
      </c>
      <c r="K229">
        <v>25</v>
      </c>
      <c r="L229">
        <v>26</v>
      </c>
      <c r="M229">
        <v>21</v>
      </c>
      <c r="N229">
        <v>20</v>
      </c>
      <c r="O229">
        <v>29</v>
      </c>
      <c r="P229">
        <v>16</v>
      </c>
      <c r="Q229">
        <v>26</v>
      </c>
      <c r="R229">
        <v>21</v>
      </c>
      <c r="S229">
        <v>284</v>
      </c>
    </row>
    <row r="230" spans="1:19" x14ac:dyDescent="0.25">
      <c r="A230" t="s">
        <v>128</v>
      </c>
      <c r="B230" t="s">
        <v>936</v>
      </c>
      <c r="C230" t="s">
        <v>1160</v>
      </c>
      <c r="D230" t="s">
        <v>624</v>
      </c>
      <c r="F230">
        <v>0</v>
      </c>
      <c r="I230">
        <v>1</v>
      </c>
      <c r="J230">
        <v>3</v>
      </c>
      <c r="L230">
        <v>1</v>
      </c>
      <c r="S230">
        <v>5</v>
      </c>
    </row>
    <row r="231" spans="1:19" x14ac:dyDescent="0.25">
      <c r="A231" t="s">
        <v>92</v>
      </c>
      <c r="B231" t="s">
        <v>1099</v>
      </c>
      <c r="C231" t="s">
        <v>1154</v>
      </c>
      <c r="E231">
        <v>1</v>
      </c>
      <c r="F231">
        <v>0</v>
      </c>
      <c r="H231">
        <v>1</v>
      </c>
      <c r="J231">
        <v>2</v>
      </c>
      <c r="K231">
        <v>4</v>
      </c>
      <c r="L231">
        <v>2</v>
      </c>
      <c r="M231">
        <v>1</v>
      </c>
      <c r="N231">
        <v>1</v>
      </c>
      <c r="O231">
        <v>1</v>
      </c>
      <c r="P231">
        <v>2</v>
      </c>
      <c r="Q231">
        <v>1</v>
      </c>
      <c r="R231">
        <v>2</v>
      </c>
      <c r="S231">
        <v>18</v>
      </c>
    </row>
    <row r="232" spans="1:19" x14ac:dyDescent="0.25">
      <c r="A232" t="s">
        <v>97</v>
      </c>
      <c r="B232" t="s">
        <v>864</v>
      </c>
      <c r="C232" t="s">
        <v>1163</v>
      </c>
      <c r="E232">
        <v>10</v>
      </c>
      <c r="F232">
        <v>11</v>
      </c>
      <c r="G232">
        <v>12</v>
      </c>
      <c r="H232">
        <v>15</v>
      </c>
      <c r="I232">
        <v>15</v>
      </c>
      <c r="J232">
        <v>26</v>
      </c>
      <c r="K232">
        <v>21</v>
      </c>
      <c r="L232">
        <v>16</v>
      </c>
      <c r="M232">
        <v>27</v>
      </c>
      <c r="N232">
        <v>21</v>
      </c>
      <c r="O232">
        <v>19</v>
      </c>
      <c r="P232">
        <v>21</v>
      </c>
      <c r="Q232">
        <v>12</v>
      </c>
      <c r="R232">
        <v>20</v>
      </c>
      <c r="S232">
        <v>246</v>
      </c>
    </row>
    <row r="233" spans="1:19" x14ac:dyDescent="0.25">
      <c r="A233" t="s">
        <v>306</v>
      </c>
      <c r="B233" t="s">
        <v>1196</v>
      </c>
      <c r="C233" t="s">
        <v>1168</v>
      </c>
      <c r="E233">
        <v>4</v>
      </c>
      <c r="F233">
        <v>7</v>
      </c>
      <c r="G233">
        <v>7</v>
      </c>
      <c r="H233">
        <v>5</v>
      </c>
      <c r="I233">
        <v>7</v>
      </c>
      <c r="J233">
        <v>10</v>
      </c>
      <c r="K233">
        <v>13</v>
      </c>
      <c r="L233">
        <v>18</v>
      </c>
      <c r="M233">
        <v>14</v>
      </c>
      <c r="N233">
        <v>9</v>
      </c>
      <c r="O233">
        <v>13</v>
      </c>
      <c r="P233">
        <v>11</v>
      </c>
      <c r="Q233">
        <v>17</v>
      </c>
      <c r="R233">
        <v>8</v>
      </c>
      <c r="S233">
        <v>143</v>
      </c>
    </row>
    <row r="234" spans="1:19" x14ac:dyDescent="0.25">
      <c r="A234" t="s">
        <v>159</v>
      </c>
      <c r="B234" t="s">
        <v>878</v>
      </c>
      <c r="C234" t="s">
        <v>1165</v>
      </c>
      <c r="F234">
        <v>0</v>
      </c>
      <c r="G234">
        <v>1</v>
      </c>
      <c r="H234">
        <v>1</v>
      </c>
      <c r="I234">
        <v>3</v>
      </c>
      <c r="J234">
        <v>3</v>
      </c>
      <c r="K234">
        <v>1</v>
      </c>
      <c r="S234">
        <v>9</v>
      </c>
    </row>
    <row r="235" spans="1:19" x14ac:dyDescent="0.25">
      <c r="A235" t="s">
        <v>335</v>
      </c>
      <c r="B235" t="s">
        <v>1208</v>
      </c>
      <c r="C235" t="s">
        <v>1209</v>
      </c>
      <c r="F235">
        <v>0</v>
      </c>
      <c r="L235">
        <v>1</v>
      </c>
      <c r="M235">
        <v>6</v>
      </c>
      <c r="N235">
        <v>6</v>
      </c>
      <c r="O235">
        <v>8</v>
      </c>
      <c r="P235">
        <v>12</v>
      </c>
      <c r="Q235">
        <v>10</v>
      </c>
      <c r="R235">
        <v>8</v>
      </c>
      <c r="S235">
        <v>51</v>
      </c>
    </row>
    <row r="236" spans="1:19" x14ac:dyDescent="0.25">
      <c r="A236" t="s">
        <v>210</v>
      </c>
      <c r="B236" t="s">
        <v>890</v>
      </c>
      <c r="C236" t="s">
        <v>1169</v>
      </c>
      <c r="E236">
        <v>326</v>
      </c>
      <c r="F236">
        <v>265</v>
      </c>
      <c r="G236">
        <v>314</v>
      </c>
      <c r="H236">
        <v>447</v>
      </c>
      <c r="I236">
        <v>511</v>
      </c>
      <c r="J236">
        <v>610</v>
      </c>
      <c r="K236">
        <v>744</v>
      </c>
      <c r="L236">
        <v>562</v>
      </c>
      <c r="M236">
        <v>633</v>
      </c>
      <c r="N236">
        <v>565</v>
      </c>
      <c r="O236">
        <v>560</v>
      </c>
      <c r="P236">
        <v>467</v>
      </c>
      <c r="Q236">
        <v>461</v>
      </c>
      <c r="R236">
        <v>634</v>
      </c>
      <c r="S236">
        <v>7099</v>
      </c>
    </row>
    <row r="237" spans="1:19" x14ac:dyDescent="0.25">
      <c r="A237" t="s">
        <v>309</v>
      </c>
      <c r="B237" t="s">
        <v>1198</v>
      </c>
      <c r="C237" t="s">
        <v>1168</v>
      </c>
      <c r="E237">
        <v>49</v>
      </c>
      <c r="F237">
        <v>32</v>
      </c>
      <c r="G237">
        <v>52</v>
      </c>
      <c r="H237">
        <v>55</v>
      </c>
      <c r="I237">
        <v>57</v>
      </c>
      <c r="J237">
        <v>62</v>
      </c>
      <c r="K237">
        <v>55</v>
      </c>
      <c r="L237">
        <v>65</v>
      </c>
      <c r="M237">
        <v>56</v>
      </c>
      <c r="N237">
        <v>62</v>
      </c>
      <c r="O237">
        <v>56</v>
      </c>
      <c r="P237">
        <v>60</v>
      </c>
      <c r="Q237">
        <v>62</v>
      </c>
      <c r="R237">
        <v>81</v>
      </c>
      <c r="S237">
        <v>804</v>
      </c>
    </row>
    <row r="238" spans="1:19" x14ac:dyDescent="0.25">
      <c r="A238" t="s">
        <v>109</v>
      </c>
      <c r="B238" t="s">
        <v>1107</v>
      </c>
      <c r="C238" t="s">
        <v>1163</v>
      </c>
      <c r="E238">
        <v>29</v>
      </c>
      <c r="F238">
        <v>29</v>
      </c>
      <c r="G238">
        <v>18</v>
      </c>
      <c r="H238">
        <v>33</v>
      </c>
      <c r="I238">
        <v>19</v>
      </c>
      <c r="J238">
        <v>31</v>
      </c>
      <c r="K238">
        <v>39</v>
      </c>
      <c r="L238">
        <v>43</v>
      </c>
      <c r="M238">
        <v>33</v>
      </c>
      <c r="N238">
        <v>45</v>
      </c>
      <c r="O238">
        <v>36</v>
      </c>
      <c r="P238">
        <v>38</v>
      </c>
      <c r="Q238">
        <v>31</v>
      </c>
      <c r="R238">
        <v>44</v>
      </c>
      <c r="S238">
        <v>468</v>
      </c>
    </row>
    <row r="239" spans="1:19" x14ac:dyDescent="0.25">
      <c r="A239" t="s">
        <v>53</v>
      </c>
      <c r="B239" t="s">
        <v>984</v>
      </c>
      <c r="C239" t="s">
        <v>1154</v>
      </c>
      <c r="E239">
        <v>7</v>
      </c>
      <c r="F239">
        <v>4</v>
      </c>
      <c r="G239">
        <v>4</v>
      </c>
      <c r="H239">
        <v>4</v>
      </c>
      <c r="I239">
        <v>2</v>
      </c>
      <c r="J239">
        <v>6</v>
      </c>
      <c r="K239">
        <v>2</v>
      </c>
      <c r="L239">
        <v>5</v>
      </c>
      <c r="M239">
        <v>5</v>
      </c>
      <c r="N239">
        <v>4</v>
      </c>
      <c r="O239">
        <v>1</v>
      </c>
      <c r="P239">
        <v>4</v>
      </c>
      <c r="R239">
        <v>2</v>
      </c>
      <c r="S239">
        <v>50</v>
      </c>
    </row>
    <row r="240" spans="1:19" x14ac:dyDescent="0.25">
      <c r="A240" t="s">
        <v>196</v>
      </c>
      <c r="B240" t="s">
        <v>822</v>
      </c>
      <c r="C240" t="s">
        <v>1159</v>
      </c>
      <c r="E240">
        <v>34</v>
      </c>
      <c r="F240">
        <v>22</v>
      </c>
      <c r="G240">
        <v>25</v>
      </c>
      <c r="H240">
        <v>24</v>
      </c>
      <c r="I240">
        <v>37</v>
      </c>
      <c r="J240">
        <v>40</v>
      </c>
      <c r="K240">
        <v>31</v>
      </c>
      <c r="L240">
        <v>34</v>
      </c>
      <c r="M240">
        <v>31</v>
      </c>
      <c r="N240">
        <v>30</v>
      </c>
      <c r="O240">
        <v>30</v>
      </c>
      <c r="P240">
        <v>36</v>
      </c>
      <c r="Q240">
        <v>19</v>
      </c>
      <c r="R240">
        <v>32</v>
      </c>
      <c r="S240">
        <v>425</v>
      </c>
    </row>
    <row r="241" spans="1:19" x14ac:dyDescent="0.25">
      <c r="A241" t="s">
        <v>178</v>
      </c>
      <c r="B241" t="s">
        <v>963</v>
      </c>
      <c r="C241" t="s">
        <v>1165</v>
      </c>
      <c r="E241">
        <v>64</v>
      </c>
      <c r="F241">
        <v>27</v>
      </c>
      <c r="G241">
        <v>43</v>
      </c>
      <c r="H241">
        <v>41</v>
      </c>
      <c r="I241">
        <v>42</v>
      </c>
      <c r="J241">
        <v>37</v>
      </c>
      <c r="K241">
        <v>32</v>
      </c>
      <c r="L241">
        <v>33</v>
      </c>
      <c r="M241">
        <v>39</v>
      </c>
      <c r="N241">
        <v>38</v>
      </c>
      <c r="O241">
        <v>63</v>
      </c>
      <c r="P241">
        <v>55</v>
      </c>
      <c r="Q241">
        <v>52</v>
      </c>
      <c r="R241">
        <v>58</v>
      </c>
      <c r="S241">
        <v>624</v>
      </c>
    </row>
    <row r="242" spans="1:19" x14ac:dyDescent="0.25">
      <c r="A242" t="s">
        <v>225</v>
      </c>
      <c r="B242" t="s">
        <v>905</v>
      </c>
      <c r="C242" t="s">
        <v>1169</v>
      </c>
      <c r="E242">
        <v>70</v>
      </c>
      <c r="F242">
        <v>71</v>
      </c>
      <c r="G242">
        <v>69</v>
      </c>
      <c r="H242">
        <v>80</v>
      </c>
      <c r="I242">
        <v>76</v>
      </c>
      <c r="J242">
        <v>93</v>
      </c>
      <c r="K242">
        <v>82</v>
      </c>
      <c r="L242">
        <v>80</v>
      </c>
      <c r="M242">
        <v>67</v>
      </c>
      <c r="N242">
        <v>79</v>
      </c>
      <c r="O242">
        <v>93</v>
      </c>
      <c r="P242">
        <v>76</v>
      </c>
      <c r="Q242">
        <v>60</v>
      </c>
      <c r="R242">
        <v>105</v>
      </c>
      <c r="S242">
        <v>1101</v>
      </c>
    </row>
    <row r="243" spans="1:19" x14ac:dyDescent="0.25">
      <c r="A243" t="s">
        <v>133</v>
      </c>
      <c r="B243" t="s">
        <v>1014</v>
      </c>
      <c r="C243" t="s">
        <v>1160</v>
      </c>
      <c r="D243" t="s">
        <v>624</v>
      </c>
      <c r="F243">
        <v>3</v>
      </c>
      <c r="G243">
        <v>1</v>
      </c>
      <c r="J243">
        <v>4</v>
      </c>
      <c r="N243">
        <v>1</v>
      </c>
      <c r="S243">
        <v>9</v>
      </c>
    </row>
    <row r="244" spans="1:19" x14ac:dyDescent="0.25">
      <c r="A244" t="s">
        <v>217</v>
      </c>
      <c r="B244" t="s">
        <v>897</v>
      </c>
      <c r="C244" t="s">
        <v>1169</v>
      </c>
      <c r="E244">
        <v>1</v>
      </c>
      <c r="F244">
        <v>0</v>
      </c>
      <c r="G244">
        <v>1</v>
      </c>
      <c r="I244">
        <v>1</v>
      </c>
      <c r="J244">
        <v>1</v>
      </c>
      <c r="K244">
        <v>2</v>
      </c>
      <c r="M244">
        <v>1</v>
      </c>
      <c r="O244">
        <v>3</v>
      </c>
      <c r="P244">
        <v>2</v>
      </c>
      <c r="R244">
        <v>2</v>
      </c>
      <c r="S244">
        <v>14</v>
      </c>
    </row>
    <row r="245" spans="1:19" x14ac:dyDescent="0.25">
      <c r="A245" t="s">
        <v>322</v>
      </c>
      <c r="B245" t="s">
        <v>1026</v>
      </c>
      <c r="C245" t="s">
        <v>1168</v>
      </c>
      <c r="E245">
        <v>84</v>
      </c>
      <c r="F245">
        <v>54</v>
      </c>
      <c r="G245">
        <v>64</v>
      </c>
      <c r="H245">
        <v>74</v>
      </c>
      <c r="I245">
        <v>78</v>
      </c>
      <c r="J245">
        <v>63</v>
      </c>
      <c r="K245">
        <v>87</v>
      </c>
      <c r="L245">
        <v>87</v>
      </c>
      <c r="M245">
        <v>91</v>
      </c>
      <c r="N245">
        <v>117</v>
      </c>
      <c r="O245">
        <v>86</v>
      </c>
      <c r="P245">
        <v>92</v>
      </c>
      <c r="Q245">
        <v>92</v>
      </c>
      <c r="R245">
        <v>121</v>
      </c>
      <c r="S245">
        <v>1190</v>
      </c>
    </row>
    <row r="246" spans="1:19" x14ac:dyDescent="0.25">
      <c r="A246" t="s">
        <v>223</v>
      </c>
      <c r="B246" t="s">
        <v>903</v>
      </c>
      <c r="C246" t="s">
        <v>1169</v>
      </c>
      <c r="E246">
        <v>59</v>
      </c>
      <c r="F246">
        <v>34</v>
      </c>
      <c r="G246">
        <v>26</v>
      </c>
      <c r="H246">
        <v>51</v>
      </c>
      <c r="I246">
        <v>51</v>
      </c>
      <c r="J246">
        <v>48</v>
      </c>
      <c r="K246">
        <v>55</v>
      </c>
      <c r="L246">
        <v>52</v>
      </c>
      <c r="M246">
        <v>64</v>
      </c>
      <c r="N246">
        <v>49</v>
      </c>
      <c r="O246">
        <v>68</v>
      </c>
      <c r="P246">
        <v>59</v>
      </c>
      <c r="Q246">
        <v>40</v>
      </c>
      <c r="R246">
        <v>59</v>
      </c>
      <c r="S246">
        <v>715</v>
      </c>
    </row>
    <row r="247" spans="1:19" x14ac:dyDescent="0.25">
      <c r="A247" t="s">
        <v>289</v>
      </c>
      <c r="B247" t="s">
        <v>863</v>
      </c>
      <c r="C247" t="s">
        <v>1157</v>
      </c>
      <c r="E247">
        <v>2</v>
      </c>
      <c r="F247">
        <v>17</v>
      </c>
      <c r="G247">
        <v>8</v>
      </c>
      <c r="H247">
        <v>9</v>
      </c>
      <c r="I247">
        <v>5</v>
      </c>
      <c r="J247">
        <v>6</v>
      </c>
      <c r="K247">
        <v>5</v>
      </c>
      <c r="L247">
        <v>8</v>
      </c>
      <c r="M247">
        <v>5</v>
      </c>
      <c r="N247">
        <v>7</v>
      </c>
      <c r="O247">
        <v>9</v>
      </c>
      <c r="P247">
        <v>11</v>
      </c>
      <c r="Q247">
        <v>5</v>
      </c>
      <c r="R247">
        <v>10</v>
      </c>
      <c r="S247">
        <v>107</v>
      </c>
    </row>
    <row r="248" spans="1:19" x14ac:dyDescent="0.25">
      <c r="A248" t="s">
        <v>183</v>
      </c>
      <c r="B248" t="s">
        <v>978</v>
      </c>
      <c r="C248" t="s">
        <v>1165</v>
      </c>
      <c r="E248">
        <v>4</v>
      </c>
      <c r="F248">
        <v>6</v>
      </c>
      <c r="G248">
        <v>5</v>
      </c>
      <c r="H248">
        <v>2</v>
      </c>
      <c r="I248">
        <v>4</v>
      </c>
      <c r="J248">
        <v>4</v>
      </c>
      <c r="K248">
        <v>5</v>
      </c>
      <c r="L248">
        <v>6</v>
      </c>
      <c r="M248">
        <v>6</v>
      </c>
      <c r="N248">
        <v>9</v>
      </c>
      <c r="O248">
        <v>9</v>
      </c>
      <c r="P248">
        <v>8</v>
      </c>
      <c r="Q248">
        <v>7</v>
      </c>
      <c r="R248">
        <v>5</v>
      </c>
      <c r="S248">
        <v>80</v>
      </c>
    </row>
    <row r="249" spans="1:19" x14ac:dyDescent="0.25">
      <c r="A249" t="s">
        <v>207</v>
      </c>
      <c r="B249" t="s">
        <v>922</v>
      </c>
      <c r="C249" t="s">
        <v>1159</v>
      </c>
      <c r="E249">
        <v>102</v>
      </c>
      <c r="F249">
        <v>83</v>
      </c>
      <c r="G249">
        <v>81</v>
      </c>
      <c r="H249">
        <v>96</v>
      </c>
      <c r="I249">
        <v>117</v>
      </c>
      <c r="J249">
        <v>114</v>
      </c>
      <c r="K249">
        <v>107</v>
      </c>
      <c r="L249">
        <v>96</v>
      </c>
      <c r="M249">
        <v>101</v>
      </c>
      <c r="N249">
        <v>122</v>
      </c>
      <c r="O249">
        <v>124</v>
      </c>
      <c r="P249">
        <v>124</v>
      </c>
      <c r="Q249">
        <v>104</v>
      </c>
      <c r="R249">
        <v>145</v>
      </c>
      <c r="S249">
        <v>1516</v>
      </c>
    </row>
    <row r="250" spans="1:19" x14ac:dyDescent="0.25">
      <c r="A250" t="s">
        <v>303</v>
      </c>
      <c r="B250" t="s">
        <v>884</v>
      </c>
      <c r="C250" t="s">
        <v>1168</v>
      </c>
      <c r="E250">
        <v>5</v>
      </c>
      <c r="F250">
        <v>9</v>
      </c>
      <c r="G250">
        <v>6</v>
      </c>
      <c r="H250">
        <v>16</v>
      </c>
      <c r="I250">
        <v>15</v>
      </c>
      <c r="J250">
        <v>16</v>
      </c>
      <c r="K250">
        <v>10</v>
      </c>
      <c r="L250">
        <v>19</v>
      </c>
      <c r="M250">
        <v>14</v>
      </c>
      <c r="N250">
        <v>5</v>
      </c>
      <c r="O250">
        <v>17</v>
      </c>
      <c r="P250">
        <v>13</v>
      </c>
      <c r="Q250">
        <v>14</v>
      </c>
      <c r="R250">
        <v>24</v>
      </c>
      <c r="S250">
        <v>183</v>
      </c>
    </row>
    <row r="251" spans="1:19" x14ac:dyDescent="0.25">
      <c r="A251" t="s">
        <v>176</v>
      </c>
      <c r="B251" t="s">
        <v>961</v>
      </c>
      <c r="C251" t="s">
        <v>1165</v>
      </c>
      <c r="F251">
        <v>3</v>
      </c>
      <c r="G251">
        <v>4</v>
      </c>
      <c r="H251">
        <v>4</v>
      </c>
      <c r="I251">
        <v>3</v>
      </c>
      <c r="J251">
        <v>3</v>
      </c>
      <c r="K251">
        <v>3</v>
      </c>
      <c r="L251">
        <v>4</v>
      </c>
      <c r="M251">
        <v>7</v>
      </c>
      <c r="S251">
        <v>31</v>
      </c>
    </row>
    <row r="252" spans="1:19" x14ac:dyDescent="0.25">
      <c r="A252" t="s">
        <v>54</v>
      </c>
      <c r="B252" t="s">
        <v>1032</v>
      </c>
      <c r="C252" t="s">
        <v>1154</v>
      </c>
      <c r="E252">
        <v>244</v>
      </c>
      <c r="F252">
        <v>268</v>
      </c>
      <c r="G252">
        <v>323</v>
      </c>
      <c r="H252">
        <v>379</v>
      </c>
      <c r="I252">
        <v>364</v>
      </c>
      <c r="J252">
        <v>381</v>
      </c>
      <c r="K252">
        <v>371</v>
      </c>
      <c r="L252">
        <v>374</v>
      </c>
      <c r="M252">
        <v>340</v>
      </c>
      <c r="N252">
        <v>375</v>
      </c>
      <c r="O252">
        <v>343</v>
      </c>
      <c r="P252">
        <v>303</v>
      </c>
      <c r="Q252">
        <v>279</v>
      </c>
      <c r="R252">
        <v>379</v>
      </c>
      <c r="S252">
        <v>4723</v>
      </c>
    </row>
    <row r="253" spans="1:19" x14ac:dyDescent="0.25">
      <c r="A253" t="s">
        <v>68</v>
      </c>
      <c r="B253" t="s">
        <v>1203</v>
      </c>
      <c r="C253" t="s">
        <v>1154</v>
      </c>
      <c r="F253">
        <v>5</v>
      </c>
      <c r="G253">
        <v>13</v>
      </c>
      <c r="H253">
        <v>11</v>
      </c>
      <c r="I253">
        <v>9</v>
      </c>
      <c r="J253">
        <v>8</v>
      </c>
      <c r="K253">
        <v>5</v>
      </c>
      <c r="L253">
        <v>7</v>
      </c>
      <c r="M253">
        <v>12</v>
      </c>
      <c r="N253">
        <v>5</v>
      </c>
      <c r="O253">
        <v>3</v>
      </c>
      <c r="S253">
        <v>78</v>
      </c>
    </row>
    <row r="254" spans="1:19" x14ac:dyDescent="0.25">
      <c r="A254" t="s">
        <v>43</v>
      </c>
      <c r="B254" t="s">
        <v>953</v>
      </c>
      <c r="C254" t="s">
        <v>1154</v>
      </c>
      <c r="F254">
        <v>1</v>
      </c>
      <c r="H254">
        <v>2</v>
      </c>
      <c r="I254">
        <v>2</v>
      </c>
      <c r="J254">
        <v>2</v>
      </c>
      <c r="O254">
        <v>4</v>
      </c>
      <c r="P254">
        <v>2</v>
      </c>
      <c r="R254">
        <v>1</v>
      </c>
      <c r="S254">
        <v>14</v>
      </c>
    </row>
    <row r="255" spans="1:19" x14ac:dyDescent="0.25">
      <c r="A255" t="s">
        <v>93</v>
      </c>
      <c r="B255" t="s">
        <v>1216</v>
      </c>
      <c r="C255" t="s">
        <v>1154</v>
      </c>
      <c r="F255">
        <v>3</v>
      </c>
      <c r="G255">
        <v>1</v>
      </c>
      <c r="I255">
        <v>2</v>
      </c>
      <c r="K255">
        <v>4</v>
      </c>
      <c r="O255">
        <v>2</v>
      </c>
      <c r="P255">
        <v>2</v>
      </c>
      <c r="S255">
        <v>14</v>
      </c>
    </row>
    <row r="256" spans="1:19" x14ac:dyDescent="0.25">
      <c r="A256" t="s">
        <v>327</v>
      </c>
      <c r="B256" t="s">
        <v>1200</v>
      </c>
      <c r="C256" t="s">
        <v>1168</v>
      </c>
      <c r="E256">
        <v>57</v>
      </c>
      <c r="F256">
        <v>35</v>
      </c>
      <c r="G256">
        <v>41</v>
      </c>
      <c r="H256">
        <v>50</v>
      </c>
      <c r="I256">
        <v>50</v>
      </c>
      <c r="J256">
        <v>51</v>
      </c>
      <c r="K256">
        <v>62</v>
      </c>
      <c r="L256">
        <v>48</v>
      </c>
      <c r="M256">
        <v>54</v>
      </c>
      <c r="N256">
        <v>33</v>
      </c>
      <c r="O256">
        <v>41</v>
      </c>
      <c r="P256">
        <v>42</v>
      </c>
      <c r="Q256">
        <v>49</v>
      </c>
      <c r="R256">
        <v>70</v>
      </c>
      <c r="S256">
        <v>683</v>
      </c>
    </row>
    <row r="257" spans="1:19" x14ac:dyDescent="0.25">
      <c r="A257" t="s">
        <v>262</v>
      </c>
      <c r="B257" t="s">
        <v>836</v>
      </c>
      <c r="C257" t="s">
        <v>1155</v>
      </c>
      <c r="F257">
        <v>0</v>
      </c>
      <c r="G257">
        <v>1</v>
      </c>
      <c r="S257">
        <v>1</v>
      </c>
    </row>
    <row r="258" spans="1:19" x14ac:dyDescent="0.25">
      <c r="A258" t="s">
        <v>234</v>
      </c>
      <c r="B258" t="s">
        <v>1189</v>
      </c>
      <c r="C258" t="s">
        <v>1169</v>
      </c>
      <c r="E258">
        <v>24</v>
      </c>
      <c r="F258">
        <v>30</v>
      </c>
      <c r="G258">
        <v>34</v>
      </c>
      <c r="H258">
        <v>29</v>
      </c>
      <c r="I258">
        <v>42</v>
      </c>
      <c r="J258">
        <v>32</v>
      </c>
      <c r="K258">
        <v>27</v>
      </c>
      <c r="L258">
        <v>23</v>
      </c>
      <c r="M258">
        <v>39</v>
      </c>
      <c r="N258">
        <v>37</v>
      </c>
      <c r="O258">
        <v>23</v>
      </c>
      <c r="P258">
        <v>32</v>
      </c>
      <c r="Q258">
        <v>18</v>
      </c>
      <c r="R258">
        <v>38</v>
      </c>
      <c r="S258">
        <v>428</v>
      </c>
    </row>
    <row r="259" spans="1:19" x14ac:dyDescent="0.25">
      <c r="A259" t="s">
        <v>89</v>
      </c>
      <c r="B259" t="s">
        <v>1096</v>
      </c>
      <c r="C259" t="s">
        <v>1154</v>
      </c>
      <c r="E259">
        <v>1</v>
      </c>
      <c r="F259">
        <v>0</v>
      </c>
      <c r="H259">
        <v>1</v>
      </c>
      <c r="K259">
        <v>1</v>
      </c>
      <c r="L259">
        <v>2</v>
      </c>
      <c r="M259">
        <v>1</v>
      </c>
      <c r="N259">
        <v>1</v>
      </c>
      <c r="S259">
        <v>7</v>
      </c>
    </row>
    <row r="260" spans="1:19" x14ac:dyDescent="0.25">
      <c r="A260" t="s">
        <v>136</v>
      </c>
      <c r="B260" t="s">
        <v>1017</v>
      </c>
      <c r="C260" t="s">
        <v>1160</v>
      </c>
      <c r="D260" t="s">
        <v>624</v>
      </c>
      <c r="E260">
        <v>10</v>
      </c>
      <c r="F260">
        <v>6</v>
      </c>
      <c r="G260">
        <v>6</v>
      </c>
      <c r="H260">
        <v>8</v>
      </c>
      <c r="I260">
        <v>9</v>
      </c>
      <c r="J260">
        <v>7</v>
      </c>
      <c r="K260">
        <v>10</v>
      </c>
      <c r="L260">
        <v>10</v>
      </c>
      <c r="M260">
        <v>14</v>
      </c>
      <c r="N260">
        <v>14</v>
      </c>
      <c r="O260">
        <v>12</v>
      </c>
      <c r="P260">
        <v>8</v>
      </c>
      <c r="Q260">
        <v>8</v>
      </c>
      <c r="R260">
        <v>13</v>
      </c>
      <c r="S260">
        <v>135</v>
      </c>
    </row>
    <row r="261" spans="1:19" x14ac:dyDescent="0.25">
      <c r="A261" t="s">
        <v>324</v>
      </c>
      <c r="B261" t="s">
        <v>1028</v>
      </c>
      <c r="C261" t="s">
        <v>1168</v>
      </c>
      <c r="E261">
        <v>19</v>
      </c>
      <c r="F261">
        <v>16</v>
      </c>
      <c r="G261">
        <v>17</v>
      </c>
      <c r="H261">
        <v>27</v>
      </c>
      <c r="I261">
        <v>30</v>
      </c>
      <c r="J261">
        <v>30</v>
      </c>
      <c r="K261">
        <v>28</v>
      </c>
      <c r="L261">
        <v>25</v>
      </c>
      <c r="M261">
        <v>29</v>
      </c>
      <c r="N261">
        <v>24</v>
      </c>
      <c r="O261">
        <v>26</v>
      </c>
      <c r="P261">
        <v>28</v>
      </c>
      <c r="Q261">
        <v>16</v>
      </c>
      <c r="R261">
        <v>22</v>
      </c>
      <c r="S261">
        <v>337</v>
      </c>
    </row>
    <row r="262" spans="1:19" x14ac:dyDescent="0.25">
      <c r="A262" t="s">
        <v>249</v>
      </c>
      <c r="B262" t="s">
        <v>1193</v>
      </c>
      <c r="C262" t="s">
        <v>1169</v>
      </c>
      <c r="F262">
        <v>0</v>
      </c>
      <c r="O262">
        <v>4</v>
      </c>
      <c r="P262">
        <v>10</v>
      </c>
      <c r="Q262">
        <v>6</v>
      </c>
      <c r="R262">
        <v>8</v>
      </c>
      <c r="S262">
        <v>28</v>
      </c>
    </row>
    <row r="263" spans="1:19" x14ac:dyDescent="0.25">
      <c r="A263" t="s">
        <v>230</v>
      </c>
      <c r="B263" t="s">
        <v>1173</v>
      </c>
      <c r="C263" t="s">
        <v>1169</v>
      </c>
      <c r="F263">
        <v>0</v>
      </c>
      <c r="L263">
        <v>8</v>
      </c>
      <c r="M263">
        <v>10</v>
      </c>
      <c r="N263">
        <v>9</v>
      </c>
      <c r="O263">
        <v>19</v>
      </c>
      <c r="P263">
        <v>20</v>
      </c>
      <c r="Q263">
        <v>11</v>
      </c>
      <c r="R263">
        <v>9</v>
      </c>
      <c r="S263">
        <v>86</v>
      </c>
    </row>
    <row r="264" spans="1:19" x14ac:dyDescent="0.25">
      <c r="A264" t="s">
        <v>229</v>
      </c>
      <c r="B264" t="s">
        <v>1172</v>
      </c>
      <c r="C264" t="s">
        <v>1169</v>
      </c>
      <c r="F264">
        <v>0</v>
      </c>
      <c r="O264">
        <v>15</v>
      </c>
      <c r="P264">
        <v>13</v>
      </c>
      <c r="Q264">
        <v>15</v>
      </c>
      <c r="R264">
        <v>17</v>
      </c>
      <c r="S264">
        <v>60</v>
      </c>
    </row>
    <row r="265" spans="1:19" x14ac:dyDescent="0.25">
      <c r="A265" t="s">
        <v>76</v>
      </c>
      <c r="B265" t="s">
        <v>1055</v>
      </c>
      <c r="C265" t="s">
        <v>1154</v>
      </c>
      <c r="F265">
        <v>0</v>
      </c>
      <c r="H265">
        <v>1</v>
      </c>
      <c r="I265">
        <v>1</v>
      </c>
      <c r="J265">
        <v>1</v>
      </c>
      <c r="K265">
        <v>3</v>
      </c>
      <c r="N265">
        <v>2</v>
      </c>
      <c r="S265">
        <v>8</v>
      </c>
    </row>
    <row r="266" spans="1:19" x14ac:dyDescent="0.25">
      <c r="A266" t="s">
        <v>239</v>
      </c>
      <c r="B266" t="s">
        <v>1191</v>
      </c>
      <c r="C266" t="s">
        <v>1169</v>
      </c>
      <c r="E266">
        <v>91</v>
      </c>
      <c r="F266">
        <v>74</v>
      </c>
      <c r="G266">
        <v>74</v>
      </c>
      <c r="H266">
        <v>87</v>
      </c>
      <c r="I266">
        <v>94</v>
      </c>
      <c r="J266">
        <v>84</v>
      </c>
      <c r="K266">
        <v>78</v>
      </c>
      <c r="L266">
        <v>98</v>
      </c>
      <c r="M266">
        <v>86</v>
      </c>
      <c r="N266">
        <v>97</v>
      </c>
      <c r="O266">
        <v>100</v>
      </c>
      <c r="P266">
        <v>101</v>
      </c>
      <c r="Q266">
        <v>85</v>
      </c>
      <c r="R266">
        <v>98</v>
      </c>
      <c r="S266">
        <v>1247</v>
      </c>
    </row>
    <row r="267" spans="1:19" x14ac:dyDescent="0.25">
      <c r="A267" t="s">
        <v>112</v>
      </c>
      <c r="B267" t="s">
        <v>1110</v>
      </c>
      <c r="C267" t="s">
        <v>1163</v>
      </c>
      <c r="E267">
        <v>35</v>
      </c>
      <c r="F267">
        <v>46</v>
      </c>
      <c r="G267">
        <v>49</v>
      </c>
      <c r="H267">
        <v>69</v>
      </c>
      <c r="I267">
        <v>64</v>
      </c>
      <c r="J267">
        <v>74</v>
      </c>
      <c r="K267">
        <v>79</v>
      </c>
      <c r="L267">
        <v>56</v>
      </c>
      <c r="M267">
        <v>74</v>
      </c>
      <c r="N267">
        <v>84</v>
      </c>
      <c r="O267">
        <v>69</v>
      </c>
      <c r="P267">
        <v>78</v>
      </c>
      <c r="Q267">
        <v>54</v>
      </c>
      <c r="R267">
        <v>72</v>
      </c>
      <c r="S267">
        <v>903</v>
      </c>
    </row>
    <row r="268" spans="1:19" x14ac:dyDescent="0.25">
      <c r="A268" t="s">
        <v>208</v>
      </c>
      <c r="B268" t="s">
        <v>1181</v>
      </c>
      <c r="C268" t="s">
        <v>1159</v>
      </c>
      <c r="F268">
        <v>0</v>
      </c>
      <c r="L268">
        <v>1</v>
      </c>
      <c r="M268">
        <v>5</v>
      </c>
      <c r="N268">
        <v>1</v>
      </c>
      <c r="O268">
        <v>3</v>
      </c>
      <c r="P268">
        <v>2</v>
      </c>
      <c r="Q268">
        <v>2</v>
      </c>
      <c r="R268">
        <v>4</v>
      </c>
      <c r="S268">
        <v>18</v>
      </c>
    </row>
    <row r="269" spans="1:19" x14ac:dyDescent="0.25">
      <c r="A269" t="s">
        <v>236</v>
      </c>
      <c r="B269" t="s">
        <v>987</v>
      </c>
      <c r="C269" t="s">
        <v>1169</v>
      </c>
      <c r="E269">
        <v>254</v>
      </c>
      <c r="F269">
        <v>228</v>
      </c>
      <c r="G269">
        <v>230</v>
      </c>
      <c r="H269">
        <v>275</v>
      </c>
      <c r="I269">
        <v>312</v>
      </c>
      <c r="J269">
        <v>297</v>
      </c>
      <c r="K269">
        <v>331</v>
      </c>
      <c r="L269">
        <v>324</v>
      </c>
      <c r="M269">
        <v>342</v>
      </c>
      <c r="N269">
        <v>330</v>
      </c>
      <c r="O269">
        <v>324</v>
      </c>
      <c r="P269">
        <v>296</v>
      </c>
      <c r="Q269">
        <v>302</v>
      </c>
      <c r="R269">
        <v>369</v>
      </c>
      <c r="S269">
        <v>4214</v>
      </c>
    </row>
    <row r="270" spans="1:19" x14ac:dyDescent="0.25">
      <c r="A270" t="s">
        <v>157</v>
      </c>
      <c r="B270" t="s">
        <v>875</v>
      </c>
      <c r="C270" t="s">
        <v>1165</v>
      </c>
      <c r="F270">
        <v>1</v>
      </c>
      <c r="H270">
        <v>1</v>
      </c>
      <c r="I270">
        <v>4</v>
      </c>
      <c r="J270">
        <v>4</v>
      </c>
      <c r="K270">
        <v>4</v>
      </c>
      <c r="L270">
        <v>1</v>
      </c>
      <c r="M270">
        <v>6</v>
      </c>
      <c r="N270">
        <v>2</v>
      </c>
      <c r="O270">
        <v>1</v>
      </c>
      <c r="P270">
        <v>10</v>
      </c>
      <c r="Q270">
        <v>5</v>
      </c>
      <c r="R270">
        <v>4</v>
      </c>
      <c r="S270">
        <v>43</v>
      </c>
    </row>
    <row r="271" spans="1:19" x14ac:dyDescent="0.25">
      <c r="A271" t="s">
        <v>222</v>
      </c>
      <c r="B271" t="s">
        <v>902</v>
      </c>
      <c r="C271" t="s">
        <v>1169</v>
      </c>
      <c r="E271">
        <v>95</v>
      </c>
      <c r="F271">
        <v>52</v>
      </c>
      <c r="G271">
        <v>79</v>
      </c>
      <c r="H271">
        <v>93</v>
      </c>
      <c r="I271">
        <v>76</v>
      </c>
      <c r="J271">
        <v>83</v>
      </c>
      <c r="K271">
        <v>85</v>
      </c>
      <c r="L271">
        <v>72</v>
      </c>
      <c r="M271">
        <v>78</v>
      </c>
      <c r="N271">
        <v>69</v>
      </c>
      <c r="O271">
        <v>74</v>
      </c>
      <c r="P271">
        <v>73</v>
      </c>
      <c r="Q271">
        <v>85</v>
      </c>
      <c r="R271">
        <v>79</v>
      </c>
      <c r="S271">
        <v>1093</v>
      </c>
    </row>
    <row r="272" spans="1:19" x14ac:dyDescent="0.25">
      <c r="A272" t="s">
        <v>84</v>
      </c>
      <c r="B272" t="s">
        <v>1091</v>
      </c>
      <c r="C272" t="s">
        <v>1154</v>
      </c>
      <c r="E272">
        <v>3</v>
      </c>
      <c r="F272">
        <v>2</v>
      </c>
      <c r="G272">
        <v>1</v>
      </c>
      <c r="H272">
        <v>2</v>
      </c>
      <c r="I272">
        <v>5</v>
      </c>
      <c r="J272">
        <v>4</v>
      </c>
      <c r="K272">
        <v>4</v>
      </c>
      <c r="L272">
        <v>1</v>
      </c>
      <c r="M272">
        <v>1</v>
      </c>
      <c r="N272">
        <v>4</v>
      </c>
      <c r="P272">
        <v>4</v>
      </c>
      <c r="Q272">
        <v>7</v>
      </c>
      <c r="R272">
        <v>3</v>
      </c>
      <c r="S272">
        <v>41</v>
      </c>
    </row>
    <row r="273" spans="1:19" x14ac:dyDescent="0.25">
      <c r="A273" t="s">
        <v>193</v>
      </c>
      <c r="B273" t="s">
        <v>1068</v>
      </c>
      <c r="C273" t="s">
        <v>1165</v>
      </c>
      <c r="E273">
        <v>10</v>
      </c>
      <c r="F273">
        <v>9</v>
      </c>
      <c r="G273">
        <v>11</v>
      </c>
      <c r="H273">
        <v>21</v>
      </c>
      <c r="I273">
        <v>16</v>
      </c>
      <c r="J273">
        <v>17</v>
      </c>
      <c r="K273">
        <v>14</v>
      </c>
      <c r="L273">
        <v>14</v>
      </c>
      <c r="M273">
        <v>13</v>
      </c>
      <c r="N273">
        <v>15</v>
      </c>
      <c r="O273">
        <v>12</v>
      </c>
      <c r="P273">
        <v>16</v>
      </c>
      <c r="Q273">
        <v>13</v>
      </c>
      <c r="R273">
        <v>22</v>
      </c>
      <c r="S273">
        <v>203</v>
      </c>
    </row>
    <row r="274" spans="1:19" x14ac:dyDescent="0.25">
      <c r="A274" t="s">
        <v>100</v>
      </c>
      <c r="B274" t="s">
        <v>926</v>
      </c>
      <c r="C274" t="s">
        <v>1163</v>
      </c>
      <c r="E274">
        <v>3</v>
      </c>
      <c r="F274">
        <v>5</v>
      </c>
      <c r="G274">
        <v>2</v>
      </c>
      <c r="H274">
        <v>3</v>
      </c>
      <c r="I274">
        <v>4</v>
      </c>
      <c r="J274">
        <v>4</v>
      </c>
      <c r="K274">
        <v>2</v>
      </c>
      <c r="L274">
        <v>2</v>
      </c>
      <c r="M274">
        <v>1</v>
      </c>
      <c r="N274">
        <v>3</v>
      </c>
      <c r="O274">
        <v>3</v>
      </c>
      <c r="Q274">
        <v>1</v>
      </c>
      <c r="R274">
        <v>2</v>
      </c>
      <c r="S274">
        <v>35</v>
      </c>
    </row>
    <row r="275" spans="1:19" x14ac:dyDescent="0.25">
      <c r="A275" t="s">
        <v>170</v>
      </c>
      <c r="B275" t="s">
        <v>947</v>
      </c>
      <c r="C275" t="s">
        <v>1165</v>
      </c>
      <c r="E275">
        <v>8</v>
      </c>
      <c r="F275">
        <v>6</v>
      </c>
      <c r="G275">
        <v>5</v>
      </c>
      <c r="H275">
        <v>12</v>
      </c>
      <c r="I275">
        <v>14</v>
      </c>
      <c r="J275">
        <v>11</v>
      </c>
      <c r="K275">
        <v>6</v>
      </c>
      <c r="L275">
        <v>7</v>
      </c>
      <c r="M275">
        <v>10</v>
      </c>
      <c r="N275">
        <v>7</v>
      </c>
      <c r="O275">
        <v>12</v>
      </c>
      <c r="P275">
        <v>15</v>
      </c>
      <c r="Q275">
        <v>7</v>
      </c>
      <c r="R275">
        <v>13</v>
      </c>
      <c r="S275">
        <v>133</v>
      </c>
    </row>
    <row r="276" spans="1:19" x14ac:dyDescent="0.25">
      <c r="A276" t="s">
        <v>299</v>
      </c>
      <c r="B276" t="s">
        <v>974</v>
      </c>
      <c r="C276" t="s">
        <v>1157</v>
      </c>
      <c r="E276">
        <v>8</v>
      </c>
      <c r="F276">
        <v>4</v>
      </c>
      <c r="G276">
        <v>6</v>
      </c>
      <c r="H276">
        <v>7</v>
      </c>
      <c r="I276">
        <v>13</v>
      </c>
      <c r="J276">
        <v>8</v>
      </c>
      <c r="K276">
        <v>13</v>
      </c>
      <c r="L276">
        <v>11</v>
      </c>
      <c r="M276">
        <v>9</v>
      </c>
      <c r="N276">
        <v>8</v>
      </c>
      <c r="O276">
        <v>12</v>
      </c>
      <c r="P276">
        <v>9</v>
      </c>
      <c r="Q276">
        <v>14</v>
      </c>
      <c r="R276">
        <v>10</v>
      </c>
      <c r="S276">
        <v>132</v>
      </c>
    </row>
    <row r="277" spans="1:19" x14ac:dyDescent="0.25">
      <c r="A277" t="s">
        <v>113</v>
      </c>
      <c r="B277" t="s">
        <v>1111</v>
      </c>
      <c r="C277" t="s">
        <v>1163</v>
      </c>
      <c r="E277">
        <v>28</v>
      </c>
      <c r="F277">
        <v>19</v>
      </c>
      <c r="G277">
        <v>28</v>
      </c>
      <c r="H277">
        <v>31</v>
      </c>
      <c r="I277">
        <v>26</v>
      </c>
      <c r="J277">
        <v>29</v>
      </c>
      <c r="K277">
        <v>42</v>
      </c>
      <c r="L277">
        <v>50</v>
      </c>
      <c r="M277">
        <v>52</v>
      </c>
      <c r="N277">
        <v>53</v>
      </c>
      <c r="O277">
        <v>40</v>
      </c>
      <c r="P277">
        <v>43</v>
      </c>
      <c r="Q277">
        <v>42</v>
      </c>
      <c r="R277">
        <v>73</v>
      </c>
      <c r="S277">
        <v>556</v>
      </c>
    </row>
    <row r="278" spans="1:19" x14ac:dyDescent="0.25">
      <c r="A278" t="s">
        <v>269</v>
      </c>
      <c r="B278" t="s">
        <v>1075</v>
      </c>
      <c r="C278" t="s">
        <v>1155</v>
      </c>
      <c r="F278">
        <v>1</v>
      </c>
      <c r="G278">
        <v>2</v>
      </c>
      <c r="I278">
        <v>1</v>
      </c>
      <c r="J278">
        <v>2</v>
      </c>
      <c r="L278">
        <v>3</v>
      </c>
      <c r="M278">
        <v>1</v>
      </c>
      <c r="N278">
        <v>1</v>
      </c>
      <c r="O278">
        <v>2</v>
      </c>
      <c r="P278">
        <v>2</v>
      </c>
      <c r="Q278">
        <v>6</v>
      </c>
      <c r="R278">
        <v>2</v>
      </c>
      <c r="S278">
        <v>23</v>
      </c>
    </row>
    <row r="279" spans="1:19" x14ac:dyDescent="0.25">
      <c r="A279" t="s">
        <v>121</v>
      </c>
      <c r="B279" t="s">
        <v>838</v>
      </c>
      <c r="C279" t="s">
        <v>1160</v>
      </c>
      <c r="D279" t="s">
        <v>624</v>
      </c>
      <c r="E279">
        <v>5</v>
      </c>
      <c r="F279">
        <v>7</v>
      </c>
      <c r="G279">
        <v>4</v>
      </c>
      <c r="H279">
        <v>7</v>
      </c>
      <c r="I279">
        <v>7</v>
      </c>
      <c r="J279">
        <v>14</v>
      </c>
      <c r="K279">
        <v>16</v>
      </c>
      <c r="L279">
        <v>8</v>
      </c>
      <c r="M279">
        <v>3</v>
      </c>
      <c r="N279">
        <v>7</v>
      </c>
      <c r="O279">
        <v>7</v>
      </c>
      <c r="P279">
        <v>10</v>
      </c>
      <c r="Q279">
        <v>5</v>
      </c>
      <c r="R279">
        <v>8</v>
      </c>
      <c r="S279">
        <v>108</v>
      </c>
    </row>
    <row r="280" spans="1:19" x14ac:dyDescent="0.25">
      <c r="A280" t="s">
        <v>125</v>
      </c>
      <c r="B280" t="s">
        <v>933</v>
      </c>
      <c r="C280" t="s">
        <v>1160</v>
      </c>
      <c r="D280" t="s">
        <v>624</v>
      </c>
      <c r="E280">
        <v>1</v>
      </c>
      <c r="F280">
        <v>0</v>
      </c>
      <c r="H280">
        <v>1</v>
      </c>
      <c r="I280">
        <v>2</v>
      </c>
      <c r="K280">
        <v>2</v>
      </c>
      <c r="L280">
        <v>2</v>
      </c>
      <c r="M280">
        <v>2</v>
      </c>
      <c r="N280">
        <v>1</v>
      </c>
      <c r="O280">
        <v>3</v>
      </c>
      <c r="P280">
        <v>2</v>
      </c>
      <c r="Q280">
        <v>1</v>
      </c>
      <c r="R280">
        <v>1</v>
      </c>
      <c r="S280">
        <v>18</v>
      </c>
    </row>
    <row r="281" spans="1:19" x14ac:dyDescent="0.25">
      <c r="A281" t="s">
        <v>219</v>
      </c>
      <c r="B281" t="s">
        <v>899</v>
      </c>
      <c r="C281" t="s">
        <v>1169</v>
      </c>
      <c r="E281">
        <v>19</v>
      </c>
      <c r="F281">
        <v>6</v>
      </c>
      <c r="G281">
        <v>15</v>
      </c>
      <c r="H281">
        <v>26</v>
      </c>
      <c r="I281">
        <v>29</v>
      </c>
      <c r="J281">
        <v>26</v>
      </c>
      <c r="K281">
        <v>31</v>
      </c>
      <c r="L281">
        <v>22</v>
      </c>
      <c r="M281">
        <v>24</v>
      </c>
      <c r="N281">
        <v>29</v>
      </c>
      <c r="O281">
        <v>27</v>
      </c>
      <c r="P281">
        <v>19</v>
      </c>
      <c r="Q281">
        <v>18</v>
      </c>
      <c r="R281">
        <v>17</v>
      </c>
      <c r="S281">
        <v>308</v>
      </c>
    </row>
    <row r="282" spans="1:19" x14ac:dyDescent="0.25">
      <c r="A282" t="s">
        <v>188</v>
      </c>
      <c r="B282" t="s">
        <v>1063</v>
      </c>
      <c r="C282" t="s">
        <v>1165</v>
      </c>
      <c r="E282">
        <v>46</v>
      </c>
      <c r="F282">
        <v>56</v>
      </c>
      <c r="G282">
        <v>58</v>
      </c>
      <c r="H282">
        <v>59</v>
      </c>
      <c r="I282">
        <v>76</v>
      </c>
      <c r="J282">
        <v>89</v>
      </c>
      <c r="K282">
        <v>84</v>
      </c>
      <c r="L282">
        <v>72</v>
      </c>
      <c r="M282">
        <v>49</v>
      </c>
      <c r="N282">
        <v>64</v>
      </c>
      <c r="O282">
        <v>51</v>
      </c>
      <c r="P282">
        <v>53</v>
      </c>
      <c r="Q282">
        <v>57</v>
      </c>
      <c r="R282">
        <v>71</v>
      </c>
      <c r="S282">
        <v>885</v>
      </c>
    </row>
    <row r="283" spans="1:19" x14ac:dyDescent="0.25">
      <c r="A283" t="s">
        <v>105</v>
      </c>
      <c r="B283" t="s">
        <v>1103</v>
      </c>
      <c r="C283" t="s">
        <v>1163</v>
      </c>
      <c r="E283">
        <v>6</v>
      </c>
      <c r="F283">
        <v>7</v>
      </c>
      <c r="G283">
        <v>6</v>
      </c>
      <c r="H283">
        <v>8</v>
      </c>
      <c r="I283">
        <v>7</v>
      </c>
      <c r="J283">
        <v>6</v>
      </c>
      <c r="K283">
        <v>6</v>
      </c>
      <c r="L283">
        <v>10</v>
      </c>
      <c r="M283">
        <v>9</v>
      </c>
      <c r="N283">
        <v>9</v>
      </c>
      <c r="S283">
        <v>74</v>
      </c>
    </row>
    <row r="284" spans="1:19" x14ac:dyDescent="0.25">
      <c r="A284" t="s">
        <v>238</v>
      </c>
      <c r="B284" t="s">
        <v>989</v>
      </c>
      <c r="C284" t="s">
        <v>1169</v>
      </c>
      <c r="E284">
        <v>38</v>
      </c>
      <c r="F284">
        <v>30</v>
      </c>
      <c r="G284">
        <v>48</v>
      </c>
      <c r="H284">
        <v>44</v>
      </c>
      <c r="I284">
        <v>51</v>
      </c>
      <c r="J284">
        <v>54</v>
      </c>
      <c r="K284">
        <v>30</v>
      </c>
      <c r="L284">
        <v>46</v>
      </c>
      <c r="M284">
        <v>53</v>
      </c>
      <c r="N284">
        <v>32</v>
      </c>
      <c r="O284">
        <v>47</v>
      </c>
      <c r="P284">
        <v>30</v>
      </c>
      <c r="Q284">
        <v>31</v>
      </c>
      <c r="R284">
        <v>49</v>
      </c>
      <c r="S284">
        <v>583</v>
      </c>
    </row>
    <row r="285" spans="1:19" x14ac:dyDescent="0.25">
      <c r="A285" t="s">
        <v>73</v>
      </c>
      <c r="B285" t="s">
        <v>1205</v>
      </c>
      <c r="C285" t="s">
        <v>1154</v>
      </c>
      <c r="E285">
        <v>4</v>
      </c>
      <c r="F285">
        <v>7</v>
      </c>
      <c r="G285">
        <v>7</v>
      </c>
      <c r="H285">
        <v>7</v>
      </c>
      <c r="I285">
        <v>10</v>
      </c>
      <c r="J285">
        <v>12</v>
      </c>
      <c r="K285">
        <v>16</v>
      </c>
      <c r="L285">
        <v>15</v>
      </c>
      <c r="M285">
        <v>13</v>
      </c>
      <c r="N285">
        <v>14</v>
      </c>
      <c r="O285">
        <v>7</v>
      </c>
      <c r="P285">
        <v>1</v>
      </c>
      <c r="Q285">
        <v>2</v>
      </c>
      <c r="R285">
        <v>2</v>
      </c>
      <c r="S285">
        <v>117</v>
      </c>
    </row>
    <row r="286" spans="1:19" x14ac:dyDescent="0.25">
      <c r="A286" t="s">
        <v>138</v>
      </c>
      <c r="B286" t="s">
        <v>826</v>
      </c>
      <c r="C286" t="s">
        <v>1160</v>
      </c>
      <c r="E286">
        <v>177</v>
      </c>
      <c r="F286">
        <v>158</v>
      </c>
      <c r="G286">
        <v>176</v>
      </c>
      <c r="H286">
        <v>233</v>
      </c>
      <c r="I286">
        <v>250</v>
      </c>
      <c r="J286">
        <v>253</v>
      </c>
      <c r="K286">
        <v>230</v>
      </c>
      <c r="L286">
        <v>216</v>
      </c>
      <c r="M286">
        <v>255</v>
      </c>
      <c r="N286">
        <v>238</v>
      </c>
      <c r="O286">
        <v>215</v>
      </c>
      <c r="P286">
        <v>189</v>
      </c>
      <c r="Q286">
        <v>175</v>
      </c>
      <c r="R286">
        <v>257</v>
      </c>
      <c r="S286">
        <v>3022</v>
      </c>
    </row>
    <row r="287" spans="1:19" x14ac:dyDescent="0.25">
      <c r="A287" t="s">
        <v>215</v>
      </c>
      <c r="B287" t="s">
        <v>895</v>
      </c>
      <c r="C287" t="s">
        <v>1169</v>
      </c>
      <c r="E287">
        <v>12</v>
      </c>
      <c r="F287">
        <v>6</v>
      </c>
      <c r="G287">
        <v>4</v>
      </c>
      <c r="H287">
        <v>10</v>
      </c>
      <c r="I287">
        <v>15</v>
      </c>
      <c r="J287">
        <v>9</v>
      </c>
      <c r="K287">
        <v>13</v>
      </c>
      <c r="L287">
        <v>17</v>
      </c>
      <c r="M287">
        <v>18</v>
      </c>
      <c r="N287">
        <v>17</v>
      </c>
      <c r="O287">
        <v>16</v>
      </c>
      <c r="P287">
        <v>17</v>
      </c>
      <c r="Q287">
        <v>14</v>
      </c>
      <c r="R287">
        <v>10</v>
      </c>
      <c r="S287">
        <v>178</v>
      </c>
    </row>
    <row r="288" spans="1:19" x14ac:dyDescent="0.25">
      <c r="A288" t="s">
        <v>137</v>
      </c>
      <c r="B288" t="s">
        <v>1071</v>
      </c>
      <c r="C288" t="s">
        <v>1160</v>
      </c>
      <c r="D288" t="s">
        <v>624</v>
      </c>
      <c r="E288">
        <v>3</v>
      </c>
      <c r="F288">
        <v>1</v>
      </c>
      <c r="G288">
        <v>3</v>
      </c>
      <c r="H288">
        <v>6</v>
      </c>
      <c r="I288">
        <v>4</v>
      </c>
      <c r="J288">
        <v>8</v>
      </c>
      <c r="K288">
        <v>4</v>
      </c>
      <c r="L288">
        <v>4</v>
      </c>
      <c r="M288">
        <v>8</v>
      </c>
      <c r="N288">
        <v>3</v>
      </c>
      <c r="O288">
        <v>9</v>
      </c>
      <c r="P288">
        <v>5</v>
      </c>
      <c r="Q288">
        <v>14</v>
      </c>
      <c r="R288">
        <v>10</v>
      </c>
      <c r="S288">
        <v>82</v>
      </c>
    </row>
    <row r="289" spans="1:19" x14ac:dyDescent="0.25">
      <c r="A289" t="s">
        <v>96</v>
      </c>
      <c r="B289" t="s">
        <v>859</v>
      </c>
      <c r="C289" t="s">
        <v>1163</v>
      </c>
      <c r="E289">
        <v>22</v>
      </c>
      <c r="F289">
        <v>11</v>
      </c>
      <c r="G289">
        <v>22</v>
      </c>
      <c r="H289">
        <v>8</v>
      </c>
      <c r="I289">
        <v>18</v>
      </c>
      <c r="J289">
        <v>16</v>
      </c>
      <c r="K289">
        <v>25</v>
      </c>
      <c r="L289">
        <v>22</v>
      </c>
      <c r="M289">
        <v>19</v>
      </c>
      <c r="N289">
        <v>37</v>
      </c>
      <c r="O289">
        <v>24</v>
      </c>
      <c r="P289">
        <v>18</v>
      </c>
      <c r="Q289">
        <v>44</v>
      </c>
      <c r="R289">
        <v>27</v>
      </c>
      <c r="S289">
        <v>313</v>
      </c>
    </row>
    <row r="290" spans="1:19" x14ac:dyDescent="0.25">
      <c r="A290" t="s">
        <v>271</v>
      </c>
      <c r="B290" t="s">
        <v>1077</v>
      </c>
      <c r="C290" t="s">
        <v>1155</v>
      </c>
      <c r="E290">
        <v>3</v>
      </c>
      <c r="F290">
        <v>2</v>
      </c>
      <c r="G290">
        <v>3</v>
      </c>
      <c r="H290">
        <v>1</v>
      </c>
      <c r="I290">
        <v>1</v>
      </c>
      <c r="J290">
        <v>2</v>
      </c>
      <c r="K290">
        <v>1</v>
      </c>
      <c r="L290">
        <v>2</v>
      </c>
      <c r="N290">
        <v>3</v>
      </c>
      <c r="O290">
        <v>1</v>
      </c>
      <c r="P290">
        <v>2</v>
      </c>
      <c r="Q290">
        <v>2</v>
      </c>
      <c r="R290">
        <v>1</v>
      </c>
      <c r="S290">
        <v>24</v>
      </c>
    </row>
    <row r="291" spans="1:19" x14ac:dyDescent="0.25">
      <c r="A291" t="s">
        <v>267</v>
      </c>
      <c r="B291" t="s">
        <v>1073</v>
      </c>
      <c r="C291" t="s">
        <v>1155</v>
      </c>
      <c r="E291">
        <v>26</v>
      </c>
      <c r="F291">
        <v>44</v>
      </c>
      <c r="G291">
        <v>50</v>
      </c>
      <c r="H291">
        <v>54</v>
      </c>
      <c r="I291">
        <v>53</v>
      </c>
      <c r="J291">
        <v>56</v>
      </c>
      <c r="K291">
        <v>68</v>
      </c>
      <c r="L291">
        <v>67</v>
      </c>
      <c r="M291">
        <v>83</v>
      </c>
      <c r="N291">
        <v>61</v>
      </c>
      <c r="O291">
        <v>68</v>
      </c>
      <c r="P291">
        <v>54</v>
      </c>
      <c r="Q291">
        <v>60</v>
      </c>
      <c r="R291">
        <v>77</v>
      </c>
      <c r="S291">
        <v>821</v>
      </c>
    </row>
    <row r="292" spans="1:19" x14ac:dyDescent="0.25">
      <c r="A292" t="s">
        <v>117</v>
      </c>
      <c r="B292" t="s">
        <v>1115</v>
      </c>
      <c r="C292" t="s">
        <v>1163</v>
      </c>
      <c r="E292">
        <v>22</v>
      </c>
      <c r="F292">
        <v>27</v>
      </c>
      <c r="G292">
        <v>20</v>
      </c>
      <c r="H292">
        <v>31</v>
      </c>
      <c r="I292">
        <v>28</v>
      </c>
      <c r="J292">
        <v>29</v>
      </c>
      <c r="K292">
        <v>38</v>
      </c>
      <c r="L292">
        <v>38</v>
      </c>
      <c r="M292">
        <v>45</v>
      </c>
      <c r="N292">
        <v>37</v>
      </c>
      <c r="O292">
        <v>23</v>
      </c>
      <c r="P292">
        <v>33</v>
      </c>
      <c r="Q292">
        <v>23</v>
      </c>
      <c r="R292">
        <v>24</v>
      </c>
      <c r="S292">
        <v>418</v>
      </c>
    </row>
    <row r="293" spans="1:19" x14ac:dyDescent="0.25">
      <c r="A293" t="s">
        <v>287</v>
      </c>
      <c r="B293" t="s">
        <v>861</v>
      </c>
      <c r="C293" t="s">
        <v>1157</v>
      </c>
      <c r="E293">
        <v>6</v>
      </c>
      <c r="F293">
        <v>5</v>
      </c>
      <c r="G293">
        <v>8</v>
      </c>
      <c r="H293">
        <v>4</v>
      </c>
      <c r="I293">
        <v>5</v>
      </c>
      <c r="J293">
        <v>9</v>
      </c>
      <c r="K293">
        <v>11</v>
      </c>
      <c r="L293">
        <v>12</v>
      </c>
      <c r="M293">
        <v>10</v>
      </c>
      <c r="N293">
        <v>7</v>
      </c>
      <c r="O293">
        <v>15</v>
      </c>
      <c r="P293">
        <v>13</v>
      </c>
      <c r="Q293">
        <v>9</v>
      </c>
      <c r="R293">
        <v>15</v>
      </c>
      <c r="S293">
        <v>129</v>
      </c>
    </row>
    <row r="294" spans="1:19" x14ac:dyDescent="0.25">
      <c r="A294" t="s">
        <v>336</v>
      </c>
      <c r="B294" t="s">
        <v>1210</v>
      </c>
      <c r="C294" t="s">
        <v>1209</v>
      </c>
      <c r="E294">
        <v>3</v>
      </c>
      <c r="F294">
        <v>4</v>
      </c>
      <c r="G294">
        <v>1</v>
      </c>
      <c r="H294">
        <v>2</v>
      </c>
      <c r="I294">
        <v>3</v>
      </c>
      <c r="J294">
        <v>4</v>
      </c>
      <c r="K294">
        <v>10</v>
      </c>
      <c r="L294">
        <v>5</v>
      </c>
      <c r="M294">
        <v>12</v>
      </c>
      <c r="N294">
        <v>10</v>
      </c>
      <c r="O294">
        <v>10</v>
      </c>
      <c r="P294">
        <v>15</v>
      </c>
      <c r="Q294">
        <v>3</v>
      </c>
      <c r="R294">
        <v>18</v>
      </c>
      <c r="S294">
        <v>100</v>
      </c>
    </row>
    <row r="295" spans="1:19" x14ac:dyDescent="0.25">
      <c r="A295" t="s">
        <v>1211</v>
      </c>
      <c r="B295" t="s">
        <v>1212</v>
      </c>
      <c r="C295" t="s">
        <v>1165</v>
      </c>
      <c r="F295">
        <v>0</v>
      </c>
      <c r="O295">
        <v>5</v>
      </c>
      <c r="P295">
        <v>13</v>
      </c>
      <c r="Q295">
        <v>5</v>
      </c>
      <c r="R295">
        <v>3</v>
      </c>
      <c r="S295">
        <v>26</v>
      </c>
    </row>
    <row r="296" spans="1:19" x14ac:dyDescent="0.25">
      <c r="A296" t="s">
        <v>141</v>
      </c>
      <c r="B296" t="s">
        <v>830</v>
      </c>
      <c r="C296" t="s">
        <v>1160</v>
      </c>
      <c r="E296">
        <v>35</v>
      </c>
      <c r="F296">
        <v>30</v>
      </c>
      <c r="G296">
        <v>24</v>
      </c>
      <c r="H296">
        <v>31</v>
      </c>
      <c r="I296">
        <v>34</v>
      </c>
      <c r="J296">
        <v>28</v>
      </c>
      <c r="K296">
        <v>30</v>
      </c>
      <c r="L296">
        <v>40</v>
      </c>
      <c r="M296">
        <v>45</v>
      </c>
      <c r="N296">
        <v>36</v>
      </c>
      <c r="O296">
        <v>30</v>
      </c>
      <c r="P296">
        <v>38</v>
      </c>
      <c r="Q296">
        <v>27</v>
      </c>
      <c r="R296">
        <v>43</v>
      </c>
      <c r="S296">
        <v>471</v>
      </c>
    </row>
    <row r="297" spans="1:19" x14ac:dyDescent="0.25">
      <c r="A297" t="s">
        <v>34</v>
      </c>
      <c r="B297" t="s">
        <v>800</v>
      </c>
      <c r="C297" t="s">
        <v>1154</v>
      </c>
      <c r="F297">
        <v>2</v>
      </c>
      <c r="G297">
        <v>1</v>
      </c>
      <c r="H297">
        <v>1</v>
      </c>
      <c r="I297">
        <v>1</v>
      </c>
      <c r="K297">
        <v>1</v>
      </c>
      <c r="L297">
        <v>1</v>
      </c>
      <c r="M297">
        <v>1</v>
      </c>
      <c r="O297">
        <v>1</v>
      </c>
      <c r="R297">
        <v>1</v>
      </c>
      <c r="S297">
        <v>10</v>
      </c>
    </row>
    <row r="298" spans="1:19" x14ac:dyDescent="0.25">
      <c r="A298" t="s">
        <v>274</v>
      </c>
      <c r="B298" t="s">
        <v>848</v>
      </c>
      <c r="C298" t="s">
        <v>1157</v>
      </c>
      <c r="D298" t="s">
        <v>624</v>
      </c>
      <c r="E298">
        <v>1</v>
      </c>
      <c r="F298">
        <v>7</v>
      </c>
      <c r="H298">
        <v>3</v>
      </c>
      <c r="I298">
        <v>2</v>
      </c>
      <c r="J298">
        <v>3</v>
      </c>
      <c r="K298">
        <v>1</v>
      </c>
      <c r="L298">
        <v>1</v>
      </c>
      <c r="M298">
        <v>3</v>
      </c>
      <c r="N298">
        <v>2</v>
      </c>
      <c r="O298">
        <v>8</v>
      </c>
      <c r="P298">
        <v>5</v>
      </c>
      <c r="Q298">
        <v>5</v>
      </c>
      <c r="R298">
        <v>2</v>
      </c>
      <c r="S298">
        <v>43</v>
      </c>
    </row>
    <row r="299" spans="1:19" x14ac:dyDescent="0.25">
      <c r="A299" t="s">
        <v>72</v>
      </c>
      <c r="B299" t="s">
        <v>1051</v>
      </c>
      <c r="C299" t="s">
        <v>1154</v>
      </c>
      <c r="E299">
        <v>4</v>
      </c>
      <c r="F299">
        <v>0</v>
      </c>
      <c r="G299">
        <v>4</v>
      </c>
      <c r="H299">
        <v>4</v>
      </c>
      <c r="I299">
        <v>4</v>
      </c>
      <c r="J299">
        <v>6</v>
      </c>
      <c r="K299">
        <v>7</v>
      </c>
      <c r="L299">
        <v>3</v>
      </c>
      <c r="M299">
        <v>2</v>
      </c>
      <c r="N299">
        <v>2</v>
      </c>
      <c r="O299">
        <v>8</v>
      </c>
      <c r="P299">
        <v>7</v>
      </c>
      <c r="Q299">
        <v>10</v>
      </c>
      <c r="R299">
        <v>10</v>
      </c>
      <c r="S299">
        <v>71</v>
      </c>
    </row>
    <row r="300" spans="1:19" x14ac:dyDescent="0.25">
      <c r="A300" t="s">
        <v>281</v>
      </c>
      <c r="B300" t="s">
        <v>818</v>
      </c>
      <c r="C300" t="s">
        <v>1157</v>
      </c>
      <c r="E300">
        <v>77</v>
      </c>
      <c r="F300">
        <v>49</v>
      </c>
      <c r="G300">
        <v>70</v>
      </c>
      <c r="H300">
        <v>86</v>
      </c>
      <c r="I300">
        <v>62</v>
      </c>
      <c r="J300">
        <v>69</v>
      </c>
      <c r="K300">
        <v>74</v>
      </c>
      <c r="L300">
        <v>79</v>
      </c>
      <c r="M300">
        <v>81</v>
      </c>
      <c r="N300">
        <v>69</v>
      </c>
      <c r="O300">
        <v>72</v>
      </c>
      <c r="P300">
        <v>74</v>
      </c>
      <c r="Q300">
        <v>70</v>
      </c>
      <c r="R300">
        <v>97</v>
      </c>
      <c r="S300">
        <v>1029</v>
      </c>
    </row>
    <row r="301" spans="1:19" x14ac:dyDescent="0.25">
      <c r="A301" t="s">
        <v>118</v>
      </c>
      <c r="B301" t="s">
        <v>1219</v>
      </c>
      <c r="C301" t="s">
        <v>1163</v>
      </c>
      <c r="E301">
        <v>54</v>
      </c>
      <c r="F301">
        <v>45</v>
      </c>
      <c r="G301">
        <v>59</v>
      </c>
      <c r="H301">
        <v>69</v>
      </c>
      <c r="I301">
        <v>71</v>
      </c>
      <c r="J301">
        <v>76</v>
      </c>
      <c r="K301">
        <v>54</v>
      </c>
      <c r="L301">
        <v>49</v>
      </c>
      <c r="M301">
        <v>48</v>
      </c>
      <c r="N301">
        <v>55</v>
      </c>
      <c r="O301">
        <v>47</v>
      </c>
      <c r="P301">
        <v>54</v>
      </c>
      <c r="Q301">
        <v>36</v>
      </c>
      <c r="R301">
        <v>54</v>
      </c>
      <c r="S301">
        <v>771</v>
      </c>
    </row>
    <row r="302" spans="1:19" x14ac:dyDescent="0.25">
      <c r="A302" t="s">
        <v>65</v>
      </c>
      <c r="B302" t="s">
        <v>1202</v>
      </c>
      <c r="C302" t="s">
        <v>1154</v>
      </c>
      <c r="E302">
        <v>34</v>
      </c>
      <c r="F302">
        <v>24</v>
      </c>
      <c r="G302">
        <v>28</v>
      </c>
      <c r="H302">
        <v>27</v>
      </c>
      <c r="I302">
        <v>27</v>
      </c>
      <c r="J302">
        <v>21</v>
      </c>
      <c r="K302">
        <v>37</v>
      </c>
      <c r="L302">
        <v>35</v>
      </c>
      <c r="M302">
        <v>33</v>
      </c>
      <c r="N302">
        <v>35</v>
      </c>
      <c r="O302">
        <v>37</v>
      </c>
      <c r="P302">
        <v>46</v>
      </c>
      <c r="Q302">
        <v>46</v>
      </c>
      <c r="R302">
        <v>41</v>
      </c>
      <c r="S302">
        <v>471</v>
      </c>
    </row>
    <row r="303" spans="1:19" x14ac:dyDescent="0.25">
      <c r="A303" t="s">
        <v>738</v>
      </c>
      <c r="B303" t="s">
        <v>1214</v>
      </c>
      <c r="C303" t="s">
        <v>1168</v>
      </c>
      <c r="F303">
        <v>0</v>
      </c>
      <c r="O303">
        <v>2</v>
      </c>
      <c r="P303">
        <v>1</v>
      </c>
      <c r="S303">
        <v>3</v>
      </c>
    </row>
    <row r="304" spans="1:19" x14ac:dyDescent="0.25">
      <c r="A304" t="s">
        <v>174</v>
      </c>
      <c r="B304" t="s">
        <v>951</v>
      </c>
      <c r="C304" t="s">
        <v>1165</v>
      </c>
      <c r="E304">
        <v>1</v>
      </c>
      <c r="F304">
        <v>5</v>
      </c>
      <c r="G304">
        <v>6</v>
      </c>
      <c r="H304">
        <v>3</v>
      </c>
      <c r="I304">
        <v>6</v>
      </c>
      <c r="J304">
        <v>4</v>
      </c>
      <c r="K304">
        <v>5</v>
      </c>
      <c r="L304">
        <v>6</v>
      </c>
      <c r="M304">
        <v>5</v>
      </c>
      <c r="N304">
        <v>5</v>
      </c>
      <c r="O304">
        <v>2</v>
      </c>
      <c r="P304">
        <v>4</v>
      </c>
      <c r="Q304">
        <v>7</v>
      </c>
      <c r="R304">
        <v>4</v>
      </c>
      <c r="S304">
        <v>63</v>
      </c>
    </row>
    <row r="305" spans="1:19" x14ac:dyDescent="0.25">
      <c r="A305" t="s">
        <v>247</v>
      </c>
      <c r="B305" t="s">
        <v>998</v>
      </c>
      <c r="C305" t="s">
        <v>1169</v>
      </c>
      <c r="E305">
        <v>41</v>
      </c>
      <c r="F305">
        <v>47</v>
      </c>
      <c r="G305">
        <v>30</v>
      </c>
      <c r="H305">
        <v>51</v>
      </c>
      <c r="I305">
        <v>38</v>
      </c>
      <c r="J305">
        <v>36</v>
      </c>
      <c r="K305">
        <v>52</v>
      </c>
      <c r="L305">
        <v>41</v>
      </c>
      <c r="M305">
        <v>39</v>
      </c>
      <c r="N305">
        <v>41</v>
      </c>
      <c r="O305">
        <v>50</v>
      </c>
      <c r="P305">
        <v>43</v>
      </c>
      <c r="Q305">
        <v>40</v>
      </c>
      <c r="R305">
        <v>53</v>
      </c>
      <c r="S305">
        <v>602</v>
      </c>
    </row>
    <row r="306" spans="1:19" x14ac:dyDescent="0.25">
      <c r="A306" t="s">
        <v>129</v>
      </c>
      <c r="B306" t="s">
        <v>938</v>
      </c>
      <c r="C306" t="s">
        <v>1160</v>
      </c>
      <c r="D306" t="s">
        <v>624</v>
      </c>
      <c r="E306">
        <v>4</v>
      </c>
      <c r="F306">
        <v>10</v>
      </c>
      <c r="G306">
        <v>10</v>
      </c>
      <c r="H306">
        <v>11</v>
      </c>
      <c r="I306">
        <v>14</v>
      </c>
      <c r="J306">
        <v>15</v>
      </c>
      <c r="K306">
        <v>10</v>
      </c>
      <c r="L306">
        <v>9</v>
      </c>
      <c r="M306">
        <v>6</v>
      </c>
      <c r="N306">
        <v>5</v>
      </c>
      <c r="O306">
        <v>15</v>
      </c>
      <c r="P306">
        <v>10</v>
      </c>
      <c r="Q306">
        <v>5</v>
      </c>
      <c r="R306">
        <v>23</v>
      </c>
      <c r="S306">
        <v>147</v>
      </c>
    </row>
    <row r="307" spans="1:19" x14ac:dyDescent="0.25">
      <c r="A307" t="s">
        <v>48</v>
      </c>
      <c r="B307" t="s">
        <v>958</v>
      </c>
      <c r="C307" t="s">
        <v>1154</v>
      </c>
      <c r="F307">
        <v>2</v>
      </c>
      <c r="G307">
        <v>2</v>
      </c>
      <c r="H307">
        <v>2</v>
      </c>
      <c r="I307">
        <v>5</v>
      </c>
      <c r="J307">
        <v>5</v>
      </c>
      <c r="K307">
        <v>1</v>
      </c>
      <c r="L307">
        <v>1</v>
      </c>
      <c r="M307">
        <v>3</v>
      </c>
      <c r="N307">
        <v>3</v>
      </c>
      <c r="O307">
        <v>1</v>
      </c>
      <c r="P307">
        <v>5</v>
      </c>
      <c r="Q307">
        <v>3</v>
      </c>
      <c r="R307">
        <v>6</v>
      </c>
      <c r="S307">
        <v>39</v>
      </c>
    </row>
    <row r="308" spans="1:19" x14ac:dyDescent="0.25">
      <c r="A308" t="s">
        <v>184</v>
      </c>
      <c r="B308" t="s">
        <v>980</v>
      </c>
      <c r="C308" t="s">
        <v>1165</v>
      </c>
      <c r="F308">
        <v>2</v>
      </c>
      <c r="G308">
        <v>3</v>
      </c>
      <c r="I308">
        <v>2</v>
      </c>
      <c r="J308">
        <v>2</v>
      </c>
      <c r="K308">
        <v>5</v>
      </c>
      <c r="L308">
        <v>5</v>
      </c>
      <c r="M308">
        <v>2</v>
      </c>
      <c r="N308">
        <v>4</v>
      </c>
      <c r="O308">
        <v>3</v>
      </c>
      <c r="P308">
        <v>2</v>
      </c>
      <c r="Q308">
        <v>6</v>
      </c>
      <c r="R308">
        <v>6</v>
      </c>
      <c r="S308">
        <v>42</v>
      </c>
    </row>
    <row r="309" spans="1:19" x14ac:dyDescent="0.25">
      <c r="A309" t="s">
        <v>292</v>
      </c>
      <c r="B309" t="s">
        <v>867</v>
      </c>
      <c r="C309" t="s">
        <v>1157</v>
      </c>
      <c r="F309">
        <v>0</v>
      </c>
      <c r="G309">
        <v>3</v>
      </c>
      <c r="H309">
        <v>2</v>
      </c>
      <c r="J309">
        <v>3</v>
      </c>
      <c r="L309">
        <v>2</v>
      </c>
      <c r="O309">
        <v>2</v>
      </c>
      <c r="P309">
        <v>1</v>
      </c>
      <c r="Q309">
        <v>2</v>
      </c>
      <c r="S309">
        <v>15</v>
      </c>
    </row>
    <row r="310" spans="1:19" x14ac:dyDescent="0.25">
      <c r="A310" t="s">
        <v>168</v>
      </c>
      <c r="B310" t="s">
        <v>945</v>
      </c>
      <c r="C310" t="s">
        <v>1165</v>
      </c>
      <c r="E310">
        <v>6</v>
      </c>
      <c r="F310">
        <v>2</v>
      </c>
      <c r="G310">
        <v>9</v>
      </c>
      <c r="H310">
        <v>11</v>
      </c>
      <c r="I310">
        <v>7</v>
      </c>
      <c r="J310">
        <v>10</v>
      </c>
      <c r="K310">
        <v>9</v>
      </c>
      <c r="L310">
        <v>7</v>
      </c>
      <c r="M310">
        <v>7</v>
      </c>
      <c r="N310">
        <v>9</v>
      </c>
      <c r="O310">
        <v>4</v>
      </c>
      <c r="P310">
        <v>8</v>
      </c>
      <c r="Q310">
        <v>11</v>
      </c>
      <c r="R310">
        <v>10</v>
      </c>
      <c r="S310">
        <v>110</v>
      </c>
    </row>
    <row r="311" spans="1:19" x14ac:dyDescent="0.25">
      <c r="A311" t="s">
        <v>160</v>
      </c>
      <c r="B311" t="s">
        <v>879</v>
      </c>
      <c r="C311" t="s">
        <v>1165</v>
      </c>
      <c r="F311">
        <v>1</v>
      </c>
      <c r="I311">
        <v>1</v>
      </c>
      <c r="K311">
        <v>5</v>
      </c>
      <c r="L311">
        <v>4</v>
      </c>
      <c r="M311">
        <v>5</v>
      </c>
      <c r="Q311">
        <v>2</v>
      </c>
      <c r="S311">
        <v>18</v>
      </c>
    </row>
    <row r="312" spans="1:19" x14ac:dyDescent="0.25">
      <c r="A312" t="s">
        <v>123</v>
      </c>
      <c r="B312" t="s">
        <v>930</v>
      </c>
      <c r="C312" t="s">
        <v>1160</v>
      </c>
      <c r="D312" t="s">
        <v>624</v>
      </c>
      <c r="E312">
        <v>1</v>
      </c>
      <c r="F312">
        <v>0</v>
      </c>
      <c r="J312">
        <v>1</v>
      </c>
      <c r="M312">
        <v>1</v>
      </c>
      <c r="N312">
        <v>2</v>
      </c>
      <c r="P312">
        <v>1</v>
      </c>
      <c r="Q312">
        <v>1</v>
      </c>
      <c r="S312">
        <v>7</v>
      </c>
    </row>
    <row r="313" spans="1:19" x14ac:dyDescent="0.25">
      <c r="A313" t="s">
        <v>148</v>
      </c>
      <c r="B313" t="s">
        <v>841</v>
      </c>
      <c r="C313" t="s">
        <v>1160</v>
      </c>
      <c r="E313">
        <v>22</v>
      </c>
      <c r="F313">
        <v>8</v>
      </c>
      <c r="G313">
        <v>19</v>
      </c>
      <c r="H313">
        <v>22</v>
      </c>
      <c r="I313">
        <v>22</v>
      </c>
      <c r="J313">
        <v>20</v>
      </c>
      <c r="K313">
        <v>29</v>
      </c>
      <c r="L313">
        <v>26</v>
      </c>
      <c r="M313">
        <v>22</v>
      </c>
      <c r="N313">
        <v>30</v>
      </c>
      <c r="O313">
        <v>22</v>
      </c>
      <c r="P313">
        <v>13</v>
      </c>
      <c r="Q313">
        <v>39</v>
      </c>
      <c r="R313">
        <v>43</v>
      </c>
      <c r="S313">
        <v>337</v>
      </c>
    </row>
    <row r="314" spans="1:19" x14ac:dyDescent="0.25">
      <c r="A314" t="s">
        <v>107</v>
      </c>
      <c r="B314" t="s">
        <v>1105</v>
      </c>
      <c r="C314" t="s">
        <v>1163</v>
      </c>
      <c r="E314">
        <v>185</v>
      </c>
      <c r="F314">
        <v>132</v>
      </c>
      <c r="G314">
        <v>160</v>
      </c>
      <c r="H314">
        <v>151</v>
      </c>
      <c r="I314">
        <v>163</v>
      </c>
      <c r="J314">
        <v>152</v>
      </c>
      <c r="K314">
        <v>142</v>
      </c>
      <c r="L314">
        <v>156</v>
      </c>
      <c r="M314">
        <v>144</v>
      </c>
      <c r="N314">
        <v>163</v>
      </c>
      <c r="O314">
        <v>181</v>
      </c>
      <c r="P314">
        <v>158</v>
      </c>
      <c r="Q314">
        <v>139</v>
      </c>
      <c r="R314">
        <v>193</v>
      </c>
      <c r="S314">
        <v>2219</v>
      </c>
    </row>
    <row r="315" spans="1:19" x14ac:dyDescent="0.25">
      <c r="A315" t="s">
        <v>186</v>
      </c>
      <c r="B315" t="s">
        <v>1061</v>
      </c>
      <c r="C315" t="s">
        <v>1165</v>
      </c>
      <c r="E315">
        <v>36</v>
      </c>
      <c r="F315">
        <v>48</v>
      </c>
      <c r="G315">
        <v>49</v>
      </c>
      <c r="H315">
        <v>60</v>
      </c>
      <c r="I315">
        <v>61</v>
      </c>
      <c r="J315">
        <v>66</v>
      </c>
      <c r="K315">
        <v>60</v>
      </c>
      <c r="L315">
        <v>55</v>
      </c>
      <c r="M315">
        <v>60</v>
      </c>
      <c r="N315">
        <v>57</v>
      </c>
      <c r="O315">
        <v>55</v>
      </c>
      <c r="P315">
        <v>61</v>
      </c>
      <c r="Q315">
        <v>57</v>
      </c>
      <c r="R315">
        <v>63</v>
      </c>
      <c r="S315">
        <v>788</v>
      </c>
    </row>
    <row r="316" spans="1:19" x14ac:dyDescent="0.25">
      <c r="A316" s="166" t="s">
        <v>116</v>
      </c>
      <c r="B316" s="166" t="s">
        <v>1114</v>
      </c>
      <c r="C316" s="166" t="s">
        <v>1163</v>
      </c>
      <c r="D316" s="166"/>
      <c r="E316" s="166">
        <v>6</v>
      </c>
      <c r="F316" s="166">
        <v>12</v>
      </c>
      <c r="G316" s="166">
        <v>6</v>
      </c>
      <c r="H316" s="166">
        <v>9</v>
      </c>
      <c r="I316" s="166">
        <v>11</v>
      </c>
      <c r="J316" s="166">
        <v>11</v>
      </c>
      <c r="K316" s="166">
        <v>7</v>
      </c>
      <c r="L316" s="166">
        <v>15</v>
      </c>
      <c r="M316" s="166">
        <v>15</v>
      </c>
      <c r="N316" s="166">
        <v>4</v>
      </c>
      <c r="O316" s="166">
        <v>12</v>
      </c>
      <c r="P316" s="166">
        <v>10</v>
      </c>
      <c r="Q316" s="166">
        <v>10</v>
      </c>
      <c r="R316" s="166">
        <v>6</v>
      </c>
      <c r="S316" s="166">
        <v>134</v>
      </c>
    </row>
    <row r="317" spans="1:19" x14ac:dyDescent="0.25">
      <c r="A317" s="167" t="s">
        <v>1122</v>
      </c>
      <c r="E317" s="120">
        <v>9486</v>
      </c>
      <c r="F317" s="120">
        <v>7815</v>
      </c>
      <c r="G317" s="120">
        <v>8766</v>
      </c>
      <c r="H317" s="120">
        <v>10133</v>
      </c>
      <c r="I317" s="120">
        <v>10856</v>
      </c>
      <c r="J317" s="120">
        <v>11106</v>
      </c>
      <c r="K317" s="120">
        <v>11545</v>
      </c>
      <c r="L317" s="120">
        <v>11103</v>
      </c>
      <c r="M317" s="120">
        <v>11329</v>
      </c>
      <c r="N317" s="120">
        <v>11219</v>
      </c>
      <c r="O317" s="120">
        <v>10848</v>
      </c>
      <c r="P317" s="120">
        <v>10229</v>
      </c>
      <c r="Q317" s="120">
        <v>9679</v>
      </c>
      <c r="R317" s="120">
        <v>12623</v>
      </c>
      <c r="S317" s="120">
        <v>146737</v>
      </c>
    </row>
  </sheetData>
  <sortState xmlns:xlrd2="http://schemas.microsoft.com/office/spreadsheetml/2017/richdata2" ref="A3:S316">
    <sortCondition ref="B3:B316"/>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6EB4B-898D-418E-9CAC-B3D935C8850A}">
  <sheetPr>
    <tabColor theme="8" tint="0.79998168889431442"/>
  </sheetPr>
  <dimension ref="A1:A24"/>
  <sheetViews>
    <sheetView topLeftCell="A7" workbookViewId="0">
      <selection activeCell="A7" sqref="A7"/>
    </sheetView>
  </sheetViews>
  <sheetFormatPr defaultRowHeight="15" x14ac:dyDescent="0.25"/>
  <cols>
    <col min="1" max="1" width="117.7109375" style="1" customWidth="1"/>
  </cols>
  <sheetData>
    <row r="1" spans="1:1" s="41" customFormat="1" ht="60" x14ac:dyDescent="0.2">
      <c r="A1" s="40" t="s">
        <v>675</v>
      </c>
    </row>
    <row r="2" spans="1:1" s="41" customFormat="1" x14ac:dyDescent="0.2">
      <c r="A2" s="42" t="s">
        <v>655</v>
      </c>
    </row>
    <row r="3" spans="1:1" s="41" customFormat="1" x14ac:dyDescent="0.2">
      <c r="A3" s="42" t="s">
        <v>656</v>
      </c>
    </row>
    <row r="4" spans="1:1" s="41" customFormat="1" x14ac:dyDescent="0.2">
      <c r="A4" s="42" t="s">
        <v>657</v>
      </c>
    </row>
    <row r="5" spans="1:1" s="41" customFormat="1" x14ac:dyDescent="0.2">
      <c r="A5" s="42" t="s">
        <v>658</v>
      </c>
    </row>
    <row r="6" spans="1:1" s="41" customFormat="1" ht="45" x14ac:dyDescent="0.2">
      <c r="A6" s="42" t="s">
        <v>659</v>
      </c>
    </row>
    <row r="7" spans="1:1" s="41" customFormat="1" ht="30" x14ac:dyDescent="0.2">
      <c r="A7" s="42" t="s">
        <v>660</v>
      </c>
    </row>
    <row r="8" spans="1:1" x14ac:dyDescent="0.25">
      <c r="A8" s="34"/>
    </row>
    <row r="10" spans="1:1" ht="17.25" x14ac:dyDescent="0.25">
      <c r="A10" s="35" t="s">
        <v>661</v>
      </c>
    </row>
    <row r="11" spans="1:1" s="2" customFormat="1" x14ac:dyDescent="0.25">
      <c r="A11" s="70" t="s">
        <v>662</v>
      </c>
    </row>
    <row r="12" spans="1:1" x14ac:dyDescent="0.25">
      <c r="A12" s="37" t="s">
        <v>663</v>
      </c>
    </row>
    <row r="13" spans="1:1" ht="30" x14ac:dyDescent="0.25">
      <c r="A13" s="37" t="s">
        <v>664</v>
      </c>
    </row>
    <row r="14" spans="1:1" s="2" customFormat="1" x14ac:dyDescent="0.25">
      <c r="A14" s="69" t="s">
        <v>665</v>
      </c>
    </row>
    <row r="15" spans="1:1" x14ac:dyDescent="0.25">
      <c r="A15" s="36" t="s">
        <v>666</v>
      </c>
    </row>
    <row r="16" spans="1:1" x14ac:dyDescent="0.25">
      <c r="A16" s="37" t="s">
        <v>667</v>
      </c>
    </row>
    <row r="17" spans="1:1" ht="45" x14ac:dyDescent="0.25">
      <c r="A17" s="38" t="s">
        <v>668</v>
      </c>
    </row>
    <row r="18" spans="1:1" s="2" customFormat="1" ht="60" x14ac:dyDescent="0.25">
      <c r="A18" s="68" t="s">
        <v>669</v>
      </c>
    </row>
    <row r="19" spans="1:1" s="2" customFormat="1" x14ac:dyDescent="0.25">
      <c r="A19" s="37">
        <v>-2</v>
      </c>
    </row>
    <row r="20" spans="1:1" s="2" customFormat="1" ht="30" x14ac:dyDescent="0.25">
      <c r="A20" s="68" t="s">
        <v>670</v>
      </c>
    </row>
    <row r="21" spans="1:1" ht="45" x14ac:dyDescent="0.25">
      <c r="A21" s="38" t="s">
        <v>671</v>
      </c>
    </row>
    <row r="22" spans="1:1" ht="60" x14ac:dyDescent="0.25">
      <c r="A22" s="37" t="s">
        <v>672</v>
      </c>
    </row>
    <row r="23" spans="1:1" x14ac:dyDescent="0.25">
      <c r="A23" s="39" t="s">
        <v>673</v>
      </c>
    </row>
    <row r="24" spans="1:1" s="2" customFormat="1" x14ac:dyDescent="0.25">
      <c r="A24" s="70" t="s">
        <v>674</v>
      </c>
    </row>
  </sheetData>
  <sheetProtection sheet="1" objects="1" scenarios="1"/>
  <hyperlinks>
    <hyperlink ref="A1" r:id="rId1" display="WAC 392-172A-01075  Excess costs.  Excess costs means those costs that are in excess of the average annual per-student expenditure in a school district during the preceding school year for an elementary school or secondary school student, as may be appropriate, and that must be computed after deducting:" xr:uid="{C6970D08-D828-47CD-8D67-453BB88E2FF7}"/>
    <hyperlink ref="A11" r:id="rId2" display="https://www.law.cornell.edu/definitions/index.php?width=840&amp;height=800&amp;iframe=true&amp;def_id=489c155f025894392da6d6d45ae93d7d&amp;term_occur=999&amp;term_src=Title:34:Subtitle:B:Chapter:III:Part:300:Subpart:C:300.202" xr:uid="{917AF52B-3159-4500-B363-B41BF3127B16}"/>
    <hyperlink ref="A14" r:id="rId3" display="https://www.law.cornell.edu/definitions/index.php?width=840&amp;height=800&amp;iframe=true&amp;def_id=5610bc66d367e8bcdc16da4706fdf626&amp;term_occur=999&amp;term_src=Title:34:Subtitle:B:Chapter:III:Part:300:Subpart:C:300.202" xr:uid="{EE29DE84-5330-4F6E-9285-537EE601D58B}"/>
    <hyperlink ref="A18" r:id="rId4" display="https://www.law.cornell.edu/definitions/index.php?width=840&amp;height=800&amp;iframe=true&amp;def_id=5610bc66d367e8bcdc16da4706fdf626&amp;term_occur=999&amp;term_src=Title:34:Subtitle:B:Chapter:III:Part:300:Subpart:C:300.202" xr:uid="{19C87EEF-6B09-4DE6-8370-46D1FE83FC98}"/>
    <hyperlink ref="A20" r:id="rId5" display="https://www.law.cornell.edu/definitions/index.php?width=840&amp;height=800&amp;iframe=true&amp;def_id=489c155f025894392da6d6d45ae93d7d&amp;term_occur=999&amp;term_src=Title:34:Subtitle:B:Chapter:III:Part:300:Subpart:C:300.202" xr:uid="{BBD34EDD-347B-4A41-A0DF-6B3DA0544295}"/>
    <hyperlink ref="A24" r:id="rId6" location="a_2_A" display="https://www.law.cornell.edu/uscode/text/20/1413 - a_2_A" xr:uid="{08355849-8E9C-4ACA-9764-E47F29F45CC9}"/>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19B3C-94A0-40FB-BAA9-B0FA4672026E}">
  <dimension ref="A1:B31"/>
  <sheetViews>
    <sheetView topLeftCell="A28" workbookViewId="0">
      <selection activeCell="A32" sqref="A32"/>
    </sheetView>
  </sheetViews>
  <sheetFormatPr defaultRowHeight="15" x14ac:dyDescent="0.25"/>
  <cols>
    <col min="1" max="1" width="109.7109375" customWidth="1"/>
    <col min="2" max="2" width="13.5703125" customWidth="1"/>
  </cols>
  <sheetData>
    <row r="1" spans="1:2" ht="15.75" x14ac:dyDescent="0.25">
      <c r="A1" s="8" t="s">
        <v>2</v>
      </c>
    </row>
    <row r="2" spans="1:2" ht="105" x14ac:dyDescent="0.25">
      <c r="A2" s="1" t="s">
        <v>30</v>
      </c>
    </row>
    <row r="3" spans="1:2" ht="45" x14ac:dyDescent="0.25">
      <c r="A3" s="1" t="s">
        <v>713</v>
      </c>
    </row>
    <row r="4" spans="1:2" x14ac:dyDescent="0.25">
      <c r="A4" s="21" t="s">
        <v>614</v>
      </c>
    </row>
    <row r="5" spans="1:2" ht="60" x14ac:dyDescent="0.25">
      <c r="A5" s="1" t="s">
        <v>31</v>
      </c>
    </row>
    <row r="6" spans="1:2" x14ac:dyDescent="0.25">
      <c r="A6" s="3" t="s">
        <v>10</v>
      </c>
      <c r="B6" s="4">
        <v>6500000</v>
      </c>
    </row>
    <row r="7" spans="1:2" x14ac:dyDescent="0.25">
      <c r="A7" s="3" t="s">
        <v>615</v>
      </c>
      <c r="B7" s="5">
        <v>600000</v>
      </c>
    </row>
    <row r="8" spans="1:2" x14ac:dyDescent="0.25">
      <c r="A8" t="s">
        <v>11</v>
      </c>
      <c r="B8" s="4">
        <f>SUM(B6:B7)</f>
        <v>7100000</v>
      </c>
    </row>
    <row r="9" spans="1:2" x14ac:dyDescent="0.25">
      <c r="B9" s="4"/>
    </row>
    <row r="10" spans="1:2" ht="30" x14ac:dyDescent="0.25">
      <c r="A10" s="1" t="s">
        <v>3</v>
      </c>
    </row>
    <row r="11" spans="1:2" x14ac:dyDescent="0.25">
      <c r="A11" s="3" t="s">
        <v>12</v>
      </c>
      <c r="B11" s="4">
        <f>B8</f>
        <v>7100000</v>
      </c>
    </row>
    <row r="12" spans="1:2" x14ac:dyDescent="0.25">
      <c r="A12" s="3" t="s">
        <v>13</v>
      </c>
      <c r="B12" s="5">
        <v>60000</v>
      </c>
    </row>
    <row r="13" spans="1:2" x14ac:dyDescent="0.25">
      <c r="A13" s="3" t="s">
        <v>14</v>
      </c>
      <c r="B13" s="4">
        <f>B11-B12</f>
        <v>7040000</v>
      </c>
    </row>
    <row r="14" spans="1:2" x14ac:dyDescent="0.25">
      <c r="A14" s="3"/>
      <c r="B14" s="4"/>
    </row>
    <row r="15" spans="1:2" x14ac:dyDescent="0.25">
      <c r="A15" s="2" t="s">
        <v>4</v>
      </c>
    </row>
    <row r="16" spans="1:2" x14ac:dyDescent="0.25">
      <c r="A16" t="s">
        <v>5</v>
      </c>
      <c r="B16" s="4">
        <v>200000</v>
      </c>
    </row>
    <row r="17" spans="1:2" x14ac:dyDescent="0.25">
      <c r="A17" t="s">
        <v>6</v>
      </c>
      <c r="B17" s="4">
        <v>250000</v>
      </c>
    </row>
    <row r="18" spans="1:2" x14ac:dyDescent="0.25">
      <c r="A18" t="s">
        <v>7</v>
      </c>
      <c r="B18" s="4">
        <v>50000</v>
      </c>
    </row>
    <row r="19" spans="1:2" x14ac:dyDescent="0.25">
      <c r="A19" t="s">
        <v>8</v>
      </c>
      <c r="B19" s="4">
        <v>500000</v>
      </c>
    </row>
    <row r="20" spans="1:2" x14ac:dyDescent="0.25">
      <c r="A20" t="s">
        <v>9</v>
      </c>
      <c r="B20" s="5">
        <v>150000</v>
      </c>
    </row>
    <row r="21" spans="1:2" x14ac:dyDescent="0.25">
      <c r="A21" t="s">
        <v>616</v>
      </c>
      <c r="B21" s="4">
        <f>B13-SUM(B16:B20)</f>
        <v>5890000</v>
      </c>
    </row>
    <row r="23" spans="1:2" ht="90" x14ac:dyDescent="0.25">
      <c r="A23" s="9" t="s">
        <v>32</v>
      </c>
    </row>
    <row r="24" spans="1:2" x14ac:dyDescent="0.25">
      <c r="A24" s="3" t="s">
        <v>15</v>
      </c>
      <c r="B24" s="4">
        <f>B21</f>
        <v>5890000</v>
      </c>
    </row>
    <row r="25" spans="1:2" x14ac:dyDescent="0.25">
      <c r="A25" s="3" t="s">
        <v>714</v>
      </c>
      <c r="B25" s="5">
        <v>800</v>
      </c>
    </row>
    <row r="26" spans="1:2" x14ac:dyDescent="0.25">
      <c r="A26" s="3" t="s">
        <v>715</v>
      </c>
      <c r="B26" s="4">
        <f>B24/B25</f>
        <v>7362.5</v>
      </c>
    </row>
    <row r="27" spans="1:2" x14ac:dyDescent="0.25">
      <c r="A27" s="3"/>
      <c r="B27" s="4"/>
    </row>
    <row r="28" spans="1:2" ht="75" x14ac:dyDescent="0.25">
      <c r="A28" s="9" t="s">
        <v>33</v>
      </c>
    </row>
    <row r="29" spans="1:2" x14ac:dyDescent="0.25">
      <c r="A29" s="6" t="s">
        <v>16</v>
      </c>
      <c r="B29" s="4">
        <v>100</v>
      </c>
    </row>
    <row r="30" spans="1:2" x14ac:dyDescent="0.25">
      <c r="A30" s="6" t="s">
        <v>17</v>
      </c>
      <c r="B30" s="5">
        <f>B26</f>
        <v>7362.5</v>
      </c>
    </row>
    <row r="31" spans="1:2" ht="30" x14ac:dyDescent="0.25">
      <c r="A31" s="6" t="s">
        <v>716</v>
      </c>
      <c r="B31" s="4">
        <f>B29*B30</f>
        <v>736250</v>
      </c>
    </row>
  </sheetData>
  <sheetProtection sheet="1" objects="1" scenarios="1"/>
  <hyperlinks>
    <hyperlink ref="A4" r:id="rId1" xr:uid="{873C68F0-4D2D-437E-82FA-536A95CAF53B}"/>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52225-716F-4D7E-B270-48A348A2C750}">
  <dimension ref="A1:E37"/>
  <sheetViews>
    <sheetView tabSelected="1" workbookViewId="0">
      <selection activeCell="A31" sqref="A31:E31"/>
    </sheetView>
  </sheetViews>
  <sheetFormatPr defaultRowHeight="15" x14ac:dyDescent="0.25"/>
  <cols>
    <col min="1" max="1" width="38.28515625" customWidth="1"/>
    <col min="2" max="2" width="9.7109375" customWidth="1"/>
    <col min="3" max="3" width="5.7109375" customWidth="1"/>
    <col min="4" max="4" width="56.28515625" bestFit="1" customWidth="1"/>
  </cols>
  <sheetData>
    <row r="1" spans="1:5" ht="23.25" x14ac:dyDescent="0.35">
      <c r="A1" s="193" t="s">
        <v>749</v>
      </c>
      <c r="B1" s="193"/>
      <c r="C1" s="193"/>
      <c r="D1" s="193"/>
      <c r="E1" s="193"/>
    </row>
    <row r="2" spans="1:5" ht="18.75" x14ac:dyDescent="0.25">
      <c r="A2" s="7" t="s">
        <v>18</v>
      </c>
      <c r="B2" s="20" t="s">
        <v>29</v>
      </c>
    </row>
    <row r="3" spans="1:5" ht="38.25" customHeight="1" x14ac:dyDescent="0.25">
      <c r="A3" s="189" t="s">
        <v>712</v>
      </c>
      <c r="B3" s="189"/>
      <c r="C3" s="189"/>
      <c r="D3" s="189"/>
      <c r="E3" s="189"/>
    </row>
    <row r="4" spans="1:5" ht="15.75" x14ac:dyDescent="0.25">
      <c r="A4" s="19" t="s">
        <v>25</v>
      </c>
      <c r="B4" s="16"/>
      <c r="C4" s="16"/>
      <c r="D4" s="16"/>
      <c r="E4" s="16"/>
    </row>
    <row r="5" spans="1:5" ht="51.75" customHeight="1" x14ac:dyDescent="0.25">
      <c r="A5" s="189" t="s">
        <v>711</v>
      </c>
      <c r="B5" s="189"/>
      <c r="C5" s="189"/>
      <c r="D5" s="189"/>
      <c r="E5" s="189"/>
    </row>
    <row r="6" spans="1:5" ht="15.75" x14ac:dyDescent="0.25">
      <c r="A6" s="19" t="s">
        <v>26</v>
      </c>
      <c r="B6" s="16"/>
      <c r="C6" s="16"/>
      <c r="D6" s="16"/>
      <c r="E6" s="16"/>
    </row>
    <row r="7" spans="1:5" ht="30" customHeight="1" x14ac:dyDescent="0.25">
      <c r="A7" s="189" t="s">
        <v>699</v>
      </c>
      <c r="B7" s="189"/>
      <c r="C7" s="189"/>
      <c r="D7" s="189"/>
      <c r="E7" s="189"/>
    </row>
    <row r="8" spans="1:5" ht="15.75" x14ac:dyDescent="0.25">
      <c r="A8" s="19" t="s">
        <v>700</v>
      </c>
      <c r="B8" s="16"/>
      <c r="C8" s="16"/>
      <c r="D8" s="16"/>
      <c r="E8" s="16"/>
    </row>
    <row r="9" spans="1:5" ht="35.25" customHeight="1" x14ac:dyDescent="0.25">
      <c r="A9" s="189" t="s">
        <v>750</v>
      </c>
      <c r="B9" s="189"/>
      <c r="C9" s="189"/>
      <c r="D9" s="189"/>
      <c r="E9" s="189"/>
    </row>
    <row r="10" spans="1:5" ht="15.75" x14ac:dyDescent="0.25">
      <c r="A10" s="19" t="s">
        <v>701</v>
      </c>
      <c r="B10" s="16"/>
      <c r="C10" s="16"/>
      <c r="D10" s="16"/>
      <c r="E10" s="16"/>
    </row>
    <row r="11" spans="1:5" ht="39.75" customHeight="1" x14ac:dyDescent="0.25">
      <c r="A11" s="189" t="s">
        <v>751</v>
      </c>
      <c r="B11" s="189"/>
      <c r="C11" s="189"/>
      <c r="D11" s="189"/>
      <c r="E11" s="189"/>
    </row>
    <row r="12" spans="1:5" ht="15.75" x14ac:dyDescent="0.25">
      <c r="A12" s="19" t="s">
        <v>27</v>
      </c>
      <c r="B12" s="16"/>
      <c r="C12" s="16"/>
      <c r="D12" s="16"/>
      <c r="E12" s="16"/>
    </row>
    <row r="13" spans="1:5" ht="54" customHeight="1" x14ac:dyDescent="0.25">
      <c r="A13" s="189" t="s">
        <v>752</v>
      </c>
      <c r="B13" s="189"/>
      <c r="C13" s="189"/>
      <c r="D13" s="189"/>
      <c r="E13" s="189"/>
    </row>
    <row r="14" spans="1:5" ht="21.75" customHeight="1" x14ac:dyDescent="0.25">
      <c r="A14" s="190" t="s">
        <v>28</v>
      </c>
      <c r="B14" s="190"/>
      <c r="C14" s="190"/>
      <c r="D14" s="190"/>
      <c r="E14" s="190"/>
    </row>
    <row r="16" spans="1:5" ht="18.75" x14ac:dyDescent="0.25">
      <c r="A16" s="7" t="s">
        <v>23</v>
      </c>
      <c r="B16" s="20" t="s">
        <v>702</v>
      </c>
      <c r="C16" s="33"/>
    </row>
    <row r="17" spans="1:5" ht="35.25" customHeight="1" x14ac:dyDescent="0.25">
      <c r="A17" s="189" t="s">
        <v>24</v>
      </c>
      <c r="B17" s="189"/>
      <c r="C17" s="189"/>
      <c r="D17" s="189"/>
      <c r="E17" s="189"/>
    </row>
    <row r="18" spans="1:5" ht="15.75" x14ac:dyDescent="0.25">
      <c r="A18" s="19" t="s">
        <v>25</v>
      </c>
      <c r="B18" s="16"/>
      <c r="C18" s="16"/>
      <c r="D18" s="16"/>
      <c r="E18" s="16"/>
    </row>
    <row r="19" spans="1:5" ht="41.25" customHeight="1" x14ac:dyDescent="0.25">
      <c r="A19" s="189" t="s">
        <v>1226</v>
      </c>
      <c r="B19" s="189"/>
      <c r="C19" s="189"/>
      <c r="D19" s="189"/>
      <c r="E19" s="189"/>
    </row>
    <row r="20" spans="1:5" ht="15.75" x14ac:dyDescent="0.25">
      <c r="A20" s="19" t="s">
        <v>26</v>
      </c>
      <c r="B20" s="16"/>
      <c r="C20" s="16"/>
      <c r="D20" s="16"/>
      <c r="E20" s="16"/>
    </row>
    <row r="21" spans="1:5" ht="24.75" customHeight="1" x14ac:dyDescent="0.25">
      <c r="A21" s="189" t="s">
        <v>1226</v>
      </c>
      <c r="B21" s="189"/>
      <c r="C21" s="189"/>
      <c r="D21" s="189"/>
      <c r="E21" s="189"/>
    </row>
    <row r="22" spans="1:5" ht="15.75" x14ac:dyDescent="0.25">
      <c r="A22" s="19" t="s">
        <v>700</v>
      </c>
      <c r="B22" s="16"/>
      <c r="C22" s="16"/>
      <c r="D22" s="16"/>
      <c r="E22" s="16"/>
    </row>
    <row r="23" spans="1:5" ht="35.25" customHeight="1" x14ac:dyDescent="0.25">
      <c r="A23" s="189" t="s">
        <v>1226</v>
      </c>
      <c r="B23" s="189"/>
      <c r="C23" s="189"/>
      <c r="D23" s="189"/>
      <c r="E23" s="189"/>
    </row>
    <row r="24" spans="1:5" ht="20.25" customHeight="1" x14ac:dyDescent="0.25">
      <c r="A24" s="19" t="s">
        <v>701</v>
      </c>
      <c r="B24" s="16"/>
      <c r="C24" s="16"/>
      <c r="D24" s="16"/>
      <c r="E24" s="16"/>
    </row>
    <row r="25" spans="1:5" ht="36.75" customHeight="1" x14ac:dyDescent="0.25">
      <c r="A25" s="189" t="s">
        <v>1226</v>
      </c>
      <c r="B25" s="189"/>
      <c r="C25" s="189"/>
      <c r="D25" s="189"/>
      <c r="E25" s="189"/>
    </row>
    <row r="26" spans="1:5" ht="15.75" x14ac:dyDescent="0.25">
      <c r="A26" s="19" t="s">
        <v>27</v>
      </c>
      <c r="B26" s="16"/>
      <c r="C26" s="16"/>
      <c r="D26" s="16"/>
      <c r="E26" s="16"/>
    </row>
    <row r="27" spans="1:5" ht="40.5" customHeight="1" x14ac:dyDescent="0.25">
      <c r="A27" s="189" t="s">
        <v>1226</v>
      </c>
      <c r="B27" s="189"/>
      <c r="C27" s="189"/>
      <c r="D27" s="189"/>
      <c r="E27" s="189"/>
    </row>
    <row r="28" spans="1:5" ht="21.75" customHeight="1" x14ac:dyDescent="0.25">
      <c r="A28" s="190" t="s">
        <v>28</v>
      </c>
      <c r="B28" s="190"/>
      <c r="C28" s="190"/>
      <c r="D28" s="190"/>
      <c r="E28" s="190"/>
    </row>
    <row r="29" spans="1:5" ht="35.25" customHeight="1" x14ac:dyDescent="0.25">
      <c r="A29" s="190" t="s">
        <v>1227</v>
      </c>
      <c r="B29" s="190"/>
      <c r="C29" s="190"/>
      <c r="D29" s="190"/>
      <c r="E29" s="190"/>
    </row>
    <row r="30" spans="1:5" ht="15.75" x14ac:dyDescent="0.25">
      <c r="A30" s="19"/>
      <c r="B30" s="19"/>
      <c r="C30" s="19"/>
      <c r="D30" s="19"/>
      <c r="E30" s="19"/>
    </row>
    <row r="31" spans="1:5" ht="15.75" x14ac:dyDescent="0.25">
      <c r="A31" s="192" t="s">
        <v>1228</v>
      </c>
      <c r="B31" s="192"/>
      <c r="C31" s="192"/>
      <c r="D31" s="192"/>
      <c r="E31" s="192"/>
    </row>
    <row r="32" spans="1:5" ht="15.75" x14ac:dyDescent="0.25">
      <c r="A32" s="179" t="s">
        <v>651</v>
      </c>
      <c r="B32" s="180"/>
      <c r="C32" s="33"/>
      <c r="D32" s="33"/>
      <c r="E32" s="33"/>
    </row>
    <row r="33" spans="1:4" ht="15.75" x14ac:dyDescent="0.25">
      <c r="A33" s="109"/>
      <c r="B33" s="110"/>
    </row>
    <row r="34" spans="1:4" ht="15.75" x14ac:dyDescent="0.25">
      <c r="A34" s="8" t="s">
        <v>703</v>
      </c>
    </row>
    <row r="35" spans="1:4" x14ac:dyDescent="0.25">
      <c r="A35" s="21" t="s">
        <v>651</v>
      </c>
    </row>
    <row r="36" spans="1:4" ht="15.75" x14ac:dyDescent="0.25">
      <c r="A36" s="8"/>
    </row>
    <row r="37" spans="1:4" ht="23.25" x14ac:dyDescent="0.35">
      <c r="A37" s="191" t="s">
        <v>747</v>
      </c>
      <c r="B37" s="191"/>
      <c r="C37" s="191"/>
      <c r="D37" s="191"/>
    </row>
  </sheetData>
  <mergeCells count="18">
    <mergeCell ref="A1:E1"/>
    <mergeCell ref="A28:E28"/>
    <mergeCell ref="A29:E29"/>
    <mergeCell ref="A27:E27"/>
    <mergeCell ref="A3:E3"/>
    <mergeCell ref="A19:E19"/>
    <mergeCell ref="A21:E21"/>
    <mergeCell ref="A23:E23"/>
    <mergeCell ref="A25:E25"/>
    <mergeCell ref="A17:E17"/>
    <mergeCell ref="A5:E5"/>
    <mergeCell ref="A7:E7"/>
    <mergeCell ref="A9:E9"/>
    <mergeCell ref="A11:E11"/>
    <mergeCell ref="A13:E13"/>
    <mergeCell ref="A14:E14"/>
    <mergeCell ref="A37:D37"/>
    <mergeCell ref="A31:E31"/>
  </mergeCells>
  <hyperlinks>
    <hyperlink ref="A35" r:id="rId1" xr:uid="{F0300A3D-437F-4A92-9102-E8CDFEF07D5A}"/>
    <hyperlink ref="A37:D37" r:id="rId2" display="Sign up for Special Education Updates.  See here to register." xr:uid="{C27F76E3-2863-469D-AB72-D5DAD89E4C99}"/>
    <hyperlink ref="A32" r:id="rId3" xr:uid="{045E8AA2-2980-4F66-BEB3-3AF012F3AC20}"/>
  </hyperlinks>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D6DF0-6ABA-4ABB-A9D1-EB1104A923E4}">
  <sheetPr>
    <tabColor theme="8" tint="0.79998168889431442"/>
    <pageSetUpPr fitToPage="1"/>
  </sheetPr>
  <dimension ref="A1:I51"/>
  <sheetViews>
    <sheetView zoomScale="85" zoomScaleNormal="85" zoomScalePageLayoutView="85" workbookViewId="0">
      <selection activeCell="B1" sqref="B1"/>
    </sheetView>
  </sheetViews>
  <sheetFormatPr defaultColWidth="9.28515625" defaultRowHeight="15" x14ac:dyDescent="0.25"/>
  <cols>
    <col min="1" max="1" width="59.140625" style="32" customWidth="1"/>
    <col min="2" max="2" width="24.42578125" style="23" customWidth="1"/>
    <col min="3" max="3" width="2" style="23" customWidth="1"/>
    <col min="4" max="4" width="55.7109375" style="23" customWidth="1"/>
    <col min="5" max="5" width="24.5703125" style="23" customWidth="1"/>
    <col min="6" max="6" width="25.28515625" style="116" hidden="1" customWidth="1"/>
    <col min="7" max="7" width="17.7109375" style="131" hidden="1" customWidth="1"/>
    <col min="8" max="8" width="16.5703125" style="23" customWidth="1"/>
    <col min="9" max="9" width="16.28515625" style="23" customWidth="1"/>
    <col min="10" max="16384" width="9.28515625" style="23"/>
  </cols>
  <sheetData>
    <row r="1" spans="1:7" ht="15.75" x14ac:dyDescent="0.25">
      <c r="A1" s="22" t="s">
        <v>617</v>
      </c>
      <c r="B1" s="81"/>
      <c r="C1" s="168"/>
      <c r="D1" s="22" t="s">
        <v>19</v>
      </c>
      <c r="E1" s="91"/>
      <c r="F1" s="138" t="s">
        <v>1220</v>
      </c>
      <c r="G1" s="132" t="s">
        <v>1121</v>
      </c>
    </row>
    <row r="2" spans="1:7" ht="15.75" x14ac:dyDescent="0.25">
      <c r="A2" s="22" t="s">
        <v>618</v>
      </c>
      <c r="B2" s="107">
        <f>IFERROR(VLOOKUP(B1,CCDDD!A3:B318,2,0),0)</f>
        <v>0</v>
      </c>
      <c r="C2" s="168"/>
      <c r="D2" s="22"/>
      <c r="E2" s="99"/>
      <c r="G2" s="133"/>
    </row>
    <row r="3" spans="1:7" x14ac:dyDescent="0.25">
      <c r="A3" s="25" t="s">
        <v>652</v>
      </c>
      <c r="B3" s="82"/>
      <c r="C3" s="169"/>
      <c r="D3" s="25" t="s">
        <v>653</v>
      </c>
      <c r="E3" s="82"/>
      <c r="G3" s="133"/>
    </row>
    <row r="4" spans="1:7" s="24" customFormat="1" ht="54.6" customHeight="1" x14ac:dyDescent="0.25">
      <c r="A4" s="188" t="s">
        <v>1242</v>
      </c>
      <c r="B4" s="77"/>
      <c r="C4" s="55"/>
      <c r="D4" s="56" t="s">
        <v>762</v>
      </c>
      <c r="E4" s="78"/>
      <c r="F4" s="117"/>
      <c r="G4" s="133"/>
    </row>
    <row r="5" spans="1:7" x14ac:dyDescent="0.25">
      <c r="A5" s="26" t="s">
        <v>1236</v>
      </c>
      <c r="B5" s="83"/>
      <c r="C5" s="170"/>
      <c r="D5" s="26" t="s">
        <v>1236</v>
      </c>
      <c r="E5" s="87"/>
      <c r="F5" s="116">
        <f>B5+E5</f>
        <v>0</v>
      </c>
      <c r="G5" s="133"/>
    </row>
    <row r="6" spans="1:7" ht="15.75" thickBot="1" x14ac:dyDescent="0.3">
      <c r="A6" s="26" t="s">
        <v>1237</v>
      </c>
      <c r="B6" s="84"/>
      <c r="C6" s="170"/>
      <c r="D6" s="26" t="s">
        <v>1237</v>
      </c>
      <c r="E6" s="89"/>
      <c r="F6" s="116">
        <f t="shared" ref="F6:F22" si="0">B6+E6</f>
        <v>0</v>
      </c>
      <c r="G6" s="133"/>
    </row>
    <row r="7" spans="1:7" ht="15.75" thickTop="1" x14ac:dyDescent="0.25">
      <c r="A7" s="27" t="s">
        <v>22</v>
      </c>
      <c r="B7" s="58">
        <f>B5+B6</f>
        <v>0</v>
      </c>
      <c r="C7" s="170"/>
      <c r="D7" s="27" t="s">
        <v>22</v>
      </c>
      <c r="E7" s="59">
        <f>E5+E6</f>
        <v>0</v>
      </c>
      <c r="F7" s="116">
        <f t="shared" si="0"/>
        <v>0</v>
      </c>
      <c r="G7" s="133"/>
    </row>
    <row r="8" spans="1:7" ht="15.75" x14ac:dyDescent="0.25">
      <c r="A8" s="54" t="s">
        <v>689</v>
      </c>
      <c r="B8" s="77"/>
      <c r="C8" s="55"/>
      <c r="D8" s="56" t="s">
        <v>689</v>
      </c>
      <c r="E8" s="78"/>
      <c r="F8" s="116">
        <f t="shared" si="0"/>
        <v>0</v>
      </c>
      <c r="G8" s="133"/>
    </row>
    <row r="9" spans="1:7" x14ac:dyDescent="0.25">
      <c r="A9" s="26" t="s">
        <v>1221</v>
      </c>
      <c r="B9" s="83"/>
      <c r="C9" s="170"/>
      <c r="D9" s="26" t="s">
        <v>1</v>
      </c>
      <c r="E9" s="87"/>
      <c r="F9" s="116">
        <f t="shared" si="0"/>
        <v>0</v>
      </c>
      <c r="G9" s="133"/>
    </row>
    <row r="10" spans="1:7" ht="15.75" thickBot="1" x14ac:dyDescent="0.3">
      <c r="A10" s="26" t="s">
        <v>0</v>
      </c>
      <c r="B10" s="84"/>
      <c r="C10" s="170"/>
      <c r="D10" s="26" t="s">
        <v>0</v>
      </c>
      <c r="E10" s="89"/>
      <c r="F10" s="116">
        <f t="shared" si="0"/>
        <v>0</v>
      </c>
      <c r="G10" s="133"/>
    </row>
    <row r="11" spans="1:7" ht="15.75" thickTop="1" x14ac:dyDescent="0.25">
      <c r="A11" s="27" t="s">
        <v>22</v>
      </c>
      <c r="B11" s="52">
        <f>B9+B10</f>
        <v>0</v>
      </c>
      <c r="C11" s="170"/>
      <c r="D11" s="27" t="s">
        <v>22</v>
      </c>
      <c r="E11" s="51">
        <f>SUM(E9:E10)</f>
        <v>0</v>
      </c>
      <c r="F11" s="116">
        <f t="shared" si="0"/>
        <v>0</v>
      </c>
      <c r="G11" s="133"/>
    </row>
    <row r="12" spans="1:7" ht="15.75" x14ac:dyDescent="0.25">
      <c r="A12" s="54" t="s">
        <v>1238</v>
      </c>
      <c r="B12" s="77"/>
      <c r="C12" s="55"/>
      <c r="D12" s="56" t="s">
        <v>1238</v>
      </c>
      <c r="E12" s="78"/>
      <c r="F12" s="139"/>
      <c r="G12" s="133"/>
    </row>
    <row r="13" spans="1:7" s="44" customFormat="1" x14ac:dyDescent="0.25">
      <c r="A13" s="43" t="s">
        <v>704</v>
      </c>
      <c r="B13" s="85"/>
      <c r="C13" s="157"/>
      <c r="D13" s="43" t="s">
        <v>704</v>
      </c>
      <c r="E13" s="108">
        <v>0</v>
      </c>
      <c r="F13" s="116">
        <f t="shared" si="0"/>
        <v>0</v>
      </c>
      <c r="G13" s="134"/>
    </row>
    <row r="14" spans="1:7" s="44" customFormat="1" x14ac:dyDescent="0.25">
      <c r="A14" s="43" t="s">
        <v>705</v>
      </c>
      <c r="B14" s="85"/>
      <c r="C14" s="157"/>
      <c r="D14" s="43" t="s">
        <v>705</v>
      </c>
      <c r="E14" s="92"/>
      <c r="F14" s="116">
        <f t="shared" si="0"/>
        <v>0</v>
      </c>
      <c r="G14" s="134"/>
    </row>
    <row r="15" spans="1:7" s="44" customFormat="1" x14ac:dyDescent="0.25">
      <c r="A15" s="43" t="s">
        <v>707</v>
      </c>
      <c r="B15" s="85"/>
      <c r="C15" s="157"/>
      <c r="D15" s="43" t="s">
        <v>707</v>
      </c>
      <c r="E15" s="92"/>
      <c r="F15" s="116">
        <f t="shared" si="0"/>
        <v>0</v>
      </c>
      <c r="G15" s="134">
        <f>IFERROR(VLOOKUP(B1,'21-22 more expenditures'!A5:C290,3,0),0)</f>
        <v>0</v>
      </c>
    </row>
    <row r="16" spans="1:7" s="44" customFormat="1" x14ac:dyDescent="0.25">
      <c r="A16" s="43" t="s">
        <v>676</v>
      </c>
      <c r="B16" s="86"/>
      <c r="C16" s="157"/>
      <c r="D16" s="43" t="s">
        <v>676</v>
      </c>
      <c r="E16" s="93"/>
      <c r="F16" s="116">
        <f t="shared" si="0"/>
        <v>0</v>
      </c>
      <c r="G16" s="134">
        <f>IFERROR(VLOOKUP(B1,'21-22 more expenditures'!A5:D290,4,0),0)</f>
        <v>0</v>
      </c>
    </row>
    <row r="17" spans="1:9" s="44" customFormat="1" x14ac:dyDescent="0.25">
      <c r="A17" s="43" t="s">
        <v>677</v>
      </c>
      <c r="B17" s="86"/>
      <c r="C17" s="157"/>
      <c r="D17" s="43" t="s">
        <v>677</v>
      </c>
      <c r="E17" s="93"/>
      <c r="F17" s="116">
        <f t="shared" si="0"/>
        <v>0</v>
      </c>
      <c r="G17" s="134">
        <f>IFERROR(VLOOKUP(B1,'21-22 more expenditures'!A5:E290,5,0),0)</f>
        <v>0</v>
      </c>
    </row>
    <row r="18" spans="1:9" s="44" customFormat="1" x14ac:dyDescent="0.25">
      <c r="A18" s="43" t="s">
        <v>678</v>
      </c>
      <c r="B18" s="86"/>
      <c r="C18" s="157"/>
      <c r="D18" s="43" t="s">
        <v>678</v>
      </c>
      <c r="E18" s="93"/>
      <c r="F18" s="116">
        <f t="shared" si="0"/>
        <v>0</v>
      </c>
      <c r="G18" s="134">
        <f>IFERROR(VLOOKUP(B1,'21-22 more expenditures'!A5:F290,6,0),0)</f>
        <v>0</v>
      </c>
    </row>
    <row r="19" spans="1:9" s="44" customFormat="1" x14ac:dyDescent="0.25">
      <c r="A19" s="43" t="s">
        <v>679</v>
      </c>
      <c r="B19" s="86"/>
      <c r="C19" s="157"/>
      <c r="D19" s="43" t="s">
        <v>679</v>
      </c>
      <c r="E19" s="93"/>
      <c r="F19" s="116">
        <f t="shared" si="0"/>
        <v>0</v>
      </c>
      <c r="G19" s="134">
        <f>IFERROR(VLOOKUP(B1,'21-22 more expenditures'!A5:G290,7,0),0)</f>
        <v>0</v>
      </c>
    </row>
    <row r="20" spans="1:9" s="44" customFormat="1" x14ac:dyDescent="0.25">
      <c r="A20" s="43" t="s">
        <v>680</v>
      </c>
      <c r="B20" s="86"/>
      <c r="C20" s="157"/>
      <c r="D20" s="43" t="s">
        <v>680</v>
      </c>
      <c r="E20" s="93"/>
      <c r="F20" s="116">
        <f t="shared" si="0"/>
        <v>0</v>
      </c>
      <c r="G20" s="134">
        <f>IFERROR(VLOOKUP(B1,'21-22 more expenditures'!A5:H290,8,0),0)</f>
        <v>0</v>
      </c>
    </row>
    <row r="21" spans="1:9" s="44" customFormat="1" x14ac:dyDescent="0.25">
      <c r="A21" s="27" t="s">
        <v>22</v>
      </c>
      <c r="B21" s="74">
        <f>SUM(B13:B20)</f>
        <v>0</v>
      </c>
      <c r="C21" s="157"/>
      <c r="D21" s="27" t="s">
        <v>22</v>
      </c>
      <c r="E21" s="76">
        <f>SUM(E13:E20)</f>
        <v>0</v>
      </c>
      <c r="F21" s="116">
        <f t="shared" si="0"/>
        <v>0</v>
      </c>
      <c r="G21" s="134"/>
    </row>
    <row r="22" spans="1:9" ht="15.75" customHeight="1" x14ac:dyDescent="0.25">
      <c r="A22" s="57" t="s">
        <v>1239</v>
      </c>
      <c r="B22" s="58">
        <f>B7-B11-B21</f>
        <v>0</v>
      </c>
      <c r="C22" s="170"/>
      <c r="D22" s="57" t="s">
        <v>753</v>
      </c>
      <c r="E22" s="59">
        <f>E7-E11-E21</f>
        <v>0</v>
      </c>
      <c r="F22" s="116">
        <f t="shared" si="0"/>
        <v>0</v>
      </c>
      <c r="G22" s="133"/>
    </row>
    <row r="23" spans="1:9" s="24" customFormat="1" ht="31.5" x14ac:dyDescent="0.25">
      <c r="A23" s="188" t="s">
        <v>1240</v>
      </c>
      <c r="B23" s="77"/>
      <c r="C23" s="55"/>
      <c r="D23" s="56" t="s">
        <v>763</v>
      </c>
      <c r="E23" s="78"/>
      <c r="F23" s="139"/>
      <c r="G23" s="133"/>
    </row>
    <row r="24" spans="1:9" x14ac:dyDescent="0.25">
      <c r="A24" s="28" t="s">
        <v>1118</v>
      </c>
      <c r="B24" s="87"/>
      <c r="C24" s="169"/>
      <c r="D24" s="28" t="s">
        <v>1118</v>
      </c>
      <c r="E24" s="87"/>
      <c r="F24" s="116">
        <f>B24+E24</f>
        <v>0</v>
      </c>
      <c r="G24" s="133"/>
      <c r="H24" s="29"/>
      <c r="I24" s="30"/>
    </row>
    <row r="25" spans="1:9" x14ac:dyDescent="0.25">
      <c r="A25" s="28" t="s">
        <v>681</v>
      </c>
      <c r="B25" s="87"/>
      <c r="C25" s="169"/>
      <c r="D25" s="28" t="s">
        <v>681</v>
      </c>
      <c r="E25" s="87"/>
      <c r="F25" s="116">
        <f t="shared" ref="F25:F42" si="1">B25+E25</f>
        <v>0</v>
      </c>
      <c r="G25" s="133"/>
      <c r="H25" s="29"/>
      <c r="I25" s="30"/>
    </row>
    <row r="26" spans="1:9" x14ac:dyDescent="0.25">
      <c r="A26" s="26" t="s">
        <v>772</v>
      </c>
      <c r="B26" s="83"/>
      <c r="C26" s="170"/>
      <c r="D26" s="26" t="s">
        <v>743</v>
      </c>
      <c r="E26" s="87"/>
      <c r="F26" s="116">
        <f t="shared" si="1"/>
        <v>0</v>
      </c>
      <c r="G26" s="133"/>
      <c r="H26" s="29"/>
      <c r="I26" s="30"/>
    </row>
    <row r="27" spans="1:9" x14ac:dyDescent="0.25">
      <c r="A27" s="28" t="s">
        <v>682</v>
      </c>
      <c r="B27" s="88"/>
      <c r="C27" s="169"/>
      <c r="D27" s="28" t="s">
        <v>682</v>
      </c>
      <c r="E27" s="88"/>
      <c r="F27" s="116">
        <f t="shared" si="1"/>
        <v>0</v>
      </c>
      <c r="G27" s="133">
        <f>IFERROR(VLOOKUP(B1,'21-22 other expenditures'!A5:C318,3,0),0)</f>
        <v>0</v>
      </c>
      <c r="H27" s="29"/>
      <c r="I27" s="30"/>
    </row>
    <row r="28" spans="1:9" x14ac:dyDescent="0.25">
      <c r="A28" s="43" t="s">
        <v>708</v>
      </c>
      <c r="B28" s="88"/>
      <c r="C28" s="169"/>
      <c r="D28" s="43" t="s">
        <v>708</v>
      </c>
      <c r="E28" s="88"/>
      <c r="F28" s="116">
        <f t="shared" si="1"/>
        <v>0</v>
      </c>
      <c r="G28" s="133">
        <f>IFERROR(VLOOKUP(B1,'21-22 other expenditures'!A5:D318,4,0),0)</f>
        <v>0</v>
      </c>
      <c r="H28" s="29"/>
      <c r="I28" s="30"/>
    </row>
    <row r="29" spans="1:9" x14ac:dyDescent="0.25">
      <c r="A29" s="28" t="s">
        <v>686</v>
      </c>
      <c r="B29" s="88"/>
      <c r="C29" s="169"/>
      <c r="D29" s="28" t="s">
        <v>686</v>
      </c>
      <c r="E29" s="88"/>
      <c r="F29" s="116">
        <f t="shared" si="1"/>
        <v>0</v>
      </c>
      <c r="G29" s="135">
        <f>IFERROR(VLOOKUP(B1,'21-22 other expenditures'!A5:E318,5,0),0)</f>
        <v>0</v>
      </c>
      <c r="H29" s="45"/>
      <c r="I29" s="30"/>
    </row>
    <row r="30" spans="1:9" ht="16.5" customHeight="1" x14ac:dyDescent="0.25">
      <c r="A30" s="31" t="s">
        <v>684</v>
      </c>
      <c r="B30" s="88"/>
      <c r="C30" s="169"/>
      <c r="D30" s="28" t="s">
        <v>684</v>
      </c>
      <c r="E30" s="88"/>
      <c r="F30" s="116">
        <f t="shared" si="1"/>
        <v>0</v>
      </c>
      <c r="G30" s="133">
        <f>IFERROR(VLOOKUP(B1,'2021-22 Base'!A5:G318,7,0),0)</f>
        <v>0</v>
      </c>
      <c r="H30" s="29"/>
    </row>
    <row r="31" spans="1:9" ht="16.5" customHeight="1" x14ac:dyDescent="0.25">
      <c r="A31" s="43" t="s">
        <v>709</v>
      </c>
      <c r="B31" s="88"/>
      <c r="C31" s="169"/>
      <c r="D31" s="43" t="s">
        <v>709</v>
      </c>
      <c r="E31" s="88"/>
      <c r="F31" s="116">
        <f t="shared" si="1"/>
        <v>0</v>
      </c>
      <c r="G31" s="133">
        <f>IFERROR(VLOOKUP(B1,'21-22 other expenditures'!A5:I318,9,0),0)</f>
        <v>0</v>
      </c>
      <c r="H31" s="29"/>
    </row>
    <row r="32" spans="1:9" ht="16.5" customHeight="1" x14ac:dyDescent="0.25">
      <c r="A32" s="28" t="s">
        <v>690</v>
      </c>
      <c r="B32" s="88"/>
      <c r="C32" s="169"/>
      <c r="D32" s="28" t="s">
        <v>690</v>
      </c>
      <c r="E32" s="88"/>
      <c r="F32" s="116">
        <f t="shared" si="1"/>
        <v>0</v>
      </c>
      <c r="G32" s="133">
        <f>IFERROR(VLOOKUP(B1,'21-22 other expenditures'!A5:J318,10,0),0)</f>
        <v>0</v>
      </c>
      <c r="H32" s="29"/>
    </row>
    <row r="33" spans="1:8" ht="16.5" customHeight="1" thickBot="1" x14ac:dyDescent="0.3">
      <c r="A33" s="96" t="s">
        <v>710</v>
      </c>
      <c r="B33" s="95"/>
      <c r="C33" s="171"/>
      <c r="D33" s="96" t="s">
        <v>710</v>
      </c>
      <c r="E33" s="95"/>
      <c r="F33" s="116">
        <f t="shared" si="1"/>
        <v>0</v>
      </c>
      <c r="G33" s="133">
        <f>IFERROR(VLOOKUP(B1,'21-22 other expenditures'!A5:K318,11,0),0)</f>
        <v>0</v>
      </c>
      <c r="H33" s="29"/>
    </row>
    <row r="34" spans="1:8" ht="38.25" customHeight="1" x14ac:dyDescent="0.25">
      <c r="A34" s="31" t="s">
        <v>683</v>
      </c>
      <c r="B34" s="87"/>
      <c r="C34" s="169"/>
      <c r="D34" s="28" t="s">
        <v>683</v>
      </c>
      <c r="E34" s="173"/>
      <c r="F34" s="116">
        <f t="shared" si="1"/>
        <v>0</v>
      </c>
      <c r="G34" s="133">
        <f>IFERROR(VLOOKUP(B1,'21-22 sped expenditures'!A3:B313,2,0),0)</f>
        <v>0</v>
      </c>
      <c r="H34" s="29"/>
    </row>
    <row r="35" spans="1:8" ht="19.5" customHeight="1" x14ac:dyDescent="0.25">
      <c r="A35" s="26" t="s">
        <v>744</v>
      </c>
      <c r="B35" s="83"/>
      <c r="C35" s="170"/>
      <c r="D35" s="26" t="s">
        <v>744</v>
      </c>
      <c r="E35" s="87"/>
      <c r="F35" s="116">
        <f t="shared" si="1"/>
        <v>0</v>
      </c>
      <c r="G35" s="133">
        <f>IFERROR(VLOOKUP(B1,'21-22 sped expenditures'!A3:E313,5,0),0)</f>
        <v>0</v>
      </c>
      <c r="H35" s="29"/>
    </row>
    <row r="36" spans="1:8" x14ac:dyDescent="0.25">
      <c r="A36" s="28" t="s">
        <v>687</v>
      </c>
      <c r="B36" s="88"/>
      <c r="C36" s="169"/>
      <c r="D36" s="31" t="s">
        <v>687</v>
      </c>
      <c r="E36" s="88"/>
      <c r="F36" s="116">
        <f t="shared" si="1"/>
        <v>0</v>
      </c>
      <c r="G36" s="133">
        <f>IFERROR(VLOOKUP(B1,'21-22 other expenditures'!A5:F318,6,0),0)</f>
        <v>0</v>
      </c>
      <c r="H36" s="29"/>
    </row>
    <row r="37" spans="1:8" ht="15.75" thickBot="1" x14ac:dyDescent="0.3">
      <c r="A37" s="28" t="s">
        <v>688</v>
      </c>
      <c r="B37" s="89"/>
      <c r="C37" s="169"/>
      <c r="D37" s="28" t="s">
        <v>688</v>
      </c>
      <c r="E37" s="89"/>
      <c r="F37" s="116">
        <f t="shared" si="1"/>
        <v>0</v>
      </c>
      <c r="G37" s="133">
        <f>IFERROR(VLOOKUP(B1,'21-22 other expenditures'!A5:H318,8,0),0)</f>
        <v>0</v>
      </c>
      <c r="H37" s="29"/>
    </row>
    <row r="38" spans="1:8" ht="15.75" thickTop="1" x14ac:dyDescent="0.25">
      <c r="A38" s="27" t="s">
        <v>22</v>
      </c>
      <c r="B38" s="75">
        <f>SUM(B24:B37)</f>
        <v>0</v>
      </c>
      <c r="C38" s="169"/>
      <c r="D38" s="27" t="s">
        <v>22</v>
      </c>
      <c r="E38" s="75">
        <f>SUM(E24:E37)</f>
        <v>0</v>
      </c>
      <c r="F38" s="116">
        <f t="shared" si="1"/>
        <v>0</v>
      </c>
      <c r="G38" s="133"/>
      <c r="H38" s="29"/>
    </row>
    <row r="39" spans="1:8" ht="15.75" customHeight="1" x14ac:dyDescent="0.25">
      <c r="A39" s="57" t="s">
        <v>754</v>
      </c>
      <c r="B39" s="58">
        <f>B22-B38</f>
        <v>0</v>
      </c>
      <c r="C39" s="172"/>
      <c r="D39" s="57" t="s">
        <v>755</v>
      </c>
      <c r="E39" s="59">
        <f>E22-E38</f>
        <v>0</v>
      </c>
      <c r="F39" s="116">
        <f t="shared" si="1"/>
        <v>0</v>
      </c>
      <c r="G39" s="133"/>
      <c r="H39" s="29"/>
    </row>
    <row r="40" spans="1:8" s="24" customFormat="1" ht="31.5" x14ac:dyDescent="0.25">
      <c r="A40" s="188" t="s">
        <v>1241</v>
      </c>
      <c r="B40" s="77"/>
      <c r="C40" s="55"/>
      <c r="D40" s="56" t="s">
        <v>654</v>
      </c>
      <c r="E40" s="174"/>
      <c r="F40" s="139"/>
      <c r="G40" s="133"/>
      <c r="H40" s="29"/>
    </row>
    <row r="41" spans="1:8" ht="86.25" customHeight="1" x14ac:dyDescent="0.25">
      <c r="A41" s="64" t="s">
        <v>773</v>
      </c>
      <c r="B41" s="90"/>
      <c r="C41" s="169"/>
      <c r="D41" s="64" t="s">
        <v>1223</v>
      </c>
      <c r="E41" s="90"/>
      <c r="F41" s="130">
        <f t="shared" si="1"/>
        <v>0</v>
      </c>
      <c r="G41" s="133"/>
      <c r="H41" s="29"/>
    </row>
    <row r="42" spans="1:8" ht="54" customHeight="1" x14ac:dyDescent="0.25">
      <c r="A42" s="65" t="s">
        <v>764</v>
      </c>
      <c r="B42" s="90"/>
      <c r="C42" s="169"/>
      <c r="D42" s="65" t="s">
        <v>765</v>
      </c>
      <c r="E42" s="90"/>
      <c r="F42" s="130">
        <f t="shared" si="1"/>
        <v>0</v>
      </c>
      <c r="G42" s="137">
        <f>IFERROR(VLOOKUP(B1,'21-22 child count'!A3:S316,19,0),0)</f>
        <v>0</v>
      </c>
      <c r="H42" s="29"/>
    </row>
    <row r="43" spans="1:8" s="24" customFormat="1" ht="15.75" x14ac:dyDescent="0.25">
      <c r="A43" s="54" t="s">
        <v>756</v>
      </c>
      <c r="B43" s="77"/>
      <c r="C43" s="55"/>
      <c r="D43" s="56" t="s">
        <v>757</v>
      </c>
      <c r="E43" s="174"/>
      <c r="F43" s="139"/>
      <c r="G43" s="133"/>
      <c r="H43" s="29"/>
    </row>
    <row r="44" spans="1:8" ht="33.75" customHeight="1" thickBot="1" x14ac:dyDescent="0.3">
      <c r="A44" s="28" t="s">
        <v>758</v>
      </c>
      <c r="B44" s="142" t="e">
        <f>B39/B41</f>
        <v>#DIV/0!</v>
      </c>
      <c r="C44" s="169"/>
      <c r="D44" s="28" t="s">
        <v>759</v>
      </c>
      <c r="E44" s="143" t="e">
        <f>E39/E41</f>
        <v>#DIV/0!</v>
      </c>
    </row>
    <row r="45" spans="1:8" ht="60" customHeight="1" thickBot="1" x14ac:dyDescent="0.3">
      <c r="A45" s="97" t="s">
        <v>766</v>
      </c>
      <c r="B45" s="143" t="e">
        <f>B44*B42</f>
        <v>#DIV/0!</v>
      </c>
      <c r="C45" s="169"/>
      <c r="D45" s="66" t="s">
        <v>760</v>
      </c>
      <c r="E45" s="143" t="e">
        <f>E44*E42</f>
        <v>#DIV/0!</v>
      </c>
    </row>
    <row r="46" spans="1:8" ht="47.25" customHeight="1" x14ac:dyDescent="0.25">
      <c r="A46" s="194" t="s">
        <v>748</v>
      </c>
      <c r="B46" s="194"/>
      <c r="C46" s="194"/>
      <c r="D46" s="194"/>
      <c r="E46" s="194"/>
    </row>
    <row r="47" spans="1:8" x14ac:dyDescent="0.25">
      <c r="A47" s="199"/>
      <c r="B47" s="199"/>
      <c r="D47" s="197"/>
      <c r="E47" s="198"/>
    </row>
    <row r="48" spans="1:8" x14ac:dyDescent="0.25">
      <c r="A48" s="196" t="s">
        <v>20</v>
      </c>
      <c r="B48" s="196"/>
      <c r="C48" s="60"/>
      <c r="D48" s="196" t="s">
        <v>21</v>
      </c>
      <c r="E48" s="196"/>
    </row>
    <row r="49" spans="1:7" x14ac:dyDescent="0.25">
      <c r="A49" s="46"/>
      <c r="B49" s="98"/>
      <c r="D49" s="195"/>
      <c r="E49" s="195"/>
    </row>
    <row r="50" spans="1:7" ht="40.5" customHeight="1" x14ac:dyDescent="0.25">
      <c r="A50" s="200" t="s">
        <v>1225</v>
      </c>
      <c r="B50" s="200"/>
      <c r="D50" s="196" t="s">
        <v>685</v>
      </c>
      <c r="E50" s="196"/>
    </row>
    <row r="51" spans="1:7" s="71" customFormat="1" ht="16.5" customHeight="1" x14ac:dyDescent="0.25">
      <c r="A51" s="109" t="s">
        <v>651</v>
      </c>
      <c r="B51" s="110"/>
      <c r="F51" s="118"/>
      <c r="G51" s="131"/>
    </row>
  </sheetData>
  <sheetProtection selectLockedCells="1"/>
  <mergeCells count="8">
    <mergeCell ref="A46:E46"/>
    <mergeCell ref="D49:E49"/>
    <mergeCell ref="D50:E50"/>
    <mergeCell ref="A48:B48"/>
    <mergeCell ref="D48:E48"/>
    <mergeCell ref="D47:E47"/>
    <mergeCell ref="A47:B47"/>
    <mergeCell ref="A50:B50"/>
  </mergeCells>
  <hyperlinks>
    <hyperlink ref="A51" r:id="rId1" xr:uid="{53726F8E-FD89-4C7D-84FB-0488C1131067}"/>
  </hyperlinks>
  <pageMargins left="0.2" right="0.2" top="1.1499999999999999" bottom="1.1499999999999999" header="0.05" footer="0.5"/>
  <pageSetup scale="63" fitToHeight="0" orientation="portrait" r:id="rId2"/>
  <headerFooter>
    <oddHeader>&amp;C&amp;"-,Bold"&amp;16Excess Cost Worksheet - Base  2021-22 School Year
Due February 28, 2023
Enter Data in Green Cells Only</oddHeader>
    <oddFooter>&amp;L&amp;9 2/8/2023</oddFooter>
  </headerFooter>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A9FEA-37A6-4A41-B3A0-C1297942A3F7}">
  <sheetPr>
    <pageSetUpPr fitToPage="1"/>
  </sheetPr>
  <dimension ref="A1:G54"/>
  <sheetViews>
    <sheetView zoomScaleNormal="100" zoomScaleSheetLayoutView="89" zoomScalePageLayoutView="85" workbookViewId="0">
      <selection activeCell="F14" sqref="F1:G1048576"/>
    </sheetView>
  </sheetViews>
  <sheetFormatPr defaultColWidth="9.28515625" defaultRowHeight="15" x14ac:dyDescent="0.25"/>
  <cols>
    <col min="1" max="1" width="52.42578125" style="14" customWidth="1"/>
    <col min="2" max="2" width="22" style="13" customWidth="1"/>
    <col min="3" max="3" width="2.28515625" style="11" customWidth="1"/>
    <col min="4" max="4" width="55.85546875" style="11" customWidth="1"/>
    <col min="5" max="5" width="22.28515625" style="11" customWidth="1"/>
    <col min="6" max="7" width="11.28515625" style="11" hidden="1" customWidth="1"/>
    <col min="8" max="16384" width="9.28515625" style="11"/>
  </cols>
  <sheetData>
    <row r="1" spans="1:5" ht="21" customHeight="1" x14ac:dyDescent="0.25">
      <c r="A1" s="10" t="s">
        <v>742</v>
      </c>
      <c r="B1" s="72">
        <f>'2021-22 Base'!B1</f>
        <v>0</v>
      </c>
      <c r="C1" s="161"/>
      <c r="D1" s="10" t="s">
        <v>19</v>
      </c>
      <c r="E1" s="47">
        <f>'2021-22 Base'!E1</f>
        <v>0</v>
      </c>
    </row>
    <row r="2" spans="1:5" ht="21" customHeight="1" x14ac:dyDescent="0.25">
      <c r="A2" s="10" t="s">
        <v>618</v>
      </c>
      <c r="B2" s="72">
        <f>'2021-22 Base'!B2</f>
        <v>0</v>
      </c>
      <c r="C2" s="161"/>
      <c r="D2" s="10"/>
      <c r="E2" s="47"/>
    </row>
    <row r="3" spans="1:5" ht="15.75" x14ac:dyDescent="0.25">
      <c r="A3" s="50" t="s">
        <v>746</v>
      </c>
      <c r="B3" s="73">
        <f>'2021-22 Base'!B3</f>
        <v>0</v>
      </c>
      <c r="C3" s="162"/>
      <c r="D3" s="50" t="s">
        <v>653</v>
      </c>
      <c r="E3" s="73">
        <f>'2021-22 Base'!E3</f>
        <v>0</v>
      </c>
    </row>
    <row r="4" spans="1:5" ht="54" customHeight="1" x14ac:dyDescent="0.25">
      <c r="A4" s="61" t="s">
        <v>761</v>
      </c>
      <c r="B4" s="79"/>
      <c r="C4" s="62"/>
      <c r="D4" s="63" t="s">
        <v>762</v>
      </c>
      <c r="E4" s="80"/>
    </row>
    <row r="5" spans="1:5" x14ac:dyDescent="0.25">
      <c r="A5" s="26" t="str">
        <f>'2021-22 Base'!A5</f>
        <v>All State &amp; local expenditures</v>
      </c>
      <c r="B5" s="115">
        <f>'2021-22 Base'!B5</f>
        <v>0</v>
      </c>
      <c r="C5" s="144"/>
      <c r="D5" s="26" t="s">
        <v>691</v>
      </c>
      <c r="E5" s="115">
        <f>'2021-22 Base'!E5</f>
        <v>0</v>
      </c>
    </row>
    <row r="6" spans="1:5" ht="15.75" thickBot="1" x14ac:dyDescent="0.3">
      <c r="A6" s="26" t="str">
        <f>'2021-22 Base'!A6</f>
        <v>All Federal expenditures</v>
      </c>
      <c r="B6" s="140">
        <f>'2021-22 Base'!B6</f>
        <v>0</v>
      </c>
      <c r="C6" s="144"/>
      <c r="D6" s="26" t="s">
        <v>692</v>
      </c>
      <c r="E6" s="140">
        <f>'2021-22 Base'!E6</f>
        <v>0</v>
      </c>
    </row>
    <row r="7" spans="1:5" ht="15.75" thickTop="1" x14ac:dyDescent="0.25">
      <c r="A7" s="18" t="s">
        <v>22</v>
      </c>
      <c r="B7" s="59">
        <f>SUM(B5:B6)</f>
        <v>0</v>
      </c>
      <c r="C7" s="156"/>
      <c r="D7" s="18" t="s">
        <v>22</v>
      </c>
      <c r="E7" s="59">
        <f>SUM(E5:E6)</f>
        <v>0</v>
      </c>
    </row>
    <row r="8" spans="1:5" ht="15.75" x14ac:dyDescent="0.25">
      <c r="A8" s="54" t="s">
        <v>689</v>
      </c>
      <c r="B8" s="79"/>
      <c r="C8" s="62"/>
      <c r="D8" s="56" t="s">
        <v>689</v>
      </c>
      <c r="E8" s="80"/>
    </row>
    <row r="9" spans="1:5" x14ac:dyDescent="0.25">
      <c r="A9" s="17" t="s">
        <v>1</v>
      </c>
      <c r="B9" s="115">
        <f>'2021-22 Base'!B9</f>
        <v>0</v>
      </c>
      <c r="C9" s="144"/>
      <c r="D9" s="12" t="s">
        <v>1</v>
      </c>
      <c r="E9" s="115">
        <f>'2021-22 Base'!E9</f>
        <v>0</v>
      </c>
    </row>
    <row r="10" spans="1:5" ht="15.75" thickBot="1" x14ac:dyDescent="0.3">
      <c r="A10" s="17" t="s">
        <v>0</v>
      </c>
      <c r="B10" s="140">
        <f>'2021-22 Base'!B10</f>
        <v>0</v>
      </c>
      <c r="C10" s="144"/>
      <c r="D10" s="12" t="s">
        <v>0</v>
      </c>
      <c r="E10" s="140">
        <f>'2021-22 Base'!E10</f>
        <v>0</v>
      </c>
    </row>
    <row r="11" spans="1:5" ht="15.75" thickTop="1" x14ac:dyDescent="0.25">
      <c r="A11" s="18" t="s">
        <v>22</v>
      </c>
      <c r="B11" s="59">
        <f>SUM(B9:B10)</f>
        <v>0</v>
      </c>
      <c r="C11" s="156"/>
      <c r="D11" s="18" t="s">
        <v>22</v>
      </c>
      <c r="E11" s="59">
        <f>SUM(E9:E10)</f>
        <v>0</v>
      </c>
    </row>
    <row r="12" spans="1:5" ht="15.75" x14ac:dyDescent="0.25">
      <c r="A12" s="54" t="s">
        <v>689</v>
      </c>
      <c r="B12" s="79"/>
      <c r="C12" s="62"/>
      <c r="D12" s="56" t="s">
        <v>689</v>
      </c>
      <c r="E12" s="80"/>
    </row>
    <row r="13" spans="1:5" s="44" customFormat="1" x14ac:dyDescent="0.25">
      <c r="A13" s="43" t="s">
        <v>704</v>
      </c>
      <c r="B13" s="122">
        <f>'2021-22 Base'!B13</f>
        <v>0</v>
      </c>
      <c r="C13" s="157"/>
      <c r="D13" s="43" t="s">
        <v>704</v>
      </c>
      <c r="E13" s="108">
        <f>'2021-22 Base'!E13</f>
        <v>0</v>
      </c>
    </row>
    <row r="14" spans="1:5" s="44" customFormat="1" x14ac:dyDescent="0.25">
      <c r="A14" s="43" t="s">
        <v>705</v>
      </c>
      <c r="B14" s="122">
        <f>'2021-22 Base'!B14</f>
        <v>0</v>
      </c>
      <c r="C14" s="157"/>
      <c r="D14" s="43" t="s">
        <v>705</v>
      </c>
      <c r="E14" s="108">
        <f>'2021-22 Base'!E14</f>
        <v>0</v>
      </c>
    </row>
    <row r="15" spans="1:5" ht="17.25" customHeight="1" x14ac:dyDescent="0.25">
      <c r="A15" s="48" t="s">
        <v>706</v>
      </c>
      <c r="B15" s="122">
        <f>'2021-22 Base'!B15</f>
        <v>0</v>
      </c>
      <c r="C15" s="158"/>
      <c r="D15" s="48" t="s">
        <v>707</v>
      </c>
      <c r="E15" s="108">
        <f>'2021-22 Base'!E15</f>
        <v>0</v>
      </c>
    </row>
    <row r="16" spans="1:5" x14ac:dyDescent="0.25">
      <c r="A16" s="48" t="s">
        <v>676</v>
      </c>
      <c r="B16" s="122">
        <f>'2021-22 Base'!B16</f>
        <v>0</v>
      </c>
      <c r="C16" s="158"/>
      <c r="D16" s="48" t="s">
        <v>676</v>
      </c>
      <c r="E16" s="108">
        <f>'2021-22 Base'!E16</f>
        <v>0</v>
      </c>
    </row>
    <row r="17" spans="1:7" ht="17.25" customHeight="1" x14ac:dyDescent="0.25">
      <c r="A17" s="48" t="s">
        <v>677</v>
      </c>
      <c r="B17" s="122">
        <f>'2021-22 Base'!B17</f>
        <v>0</v>
      </c>
      <c r="C17" s="158"/>
      <c r="D17" s="48" t="s">
        <v>677</v>
      </c>
      <c r="E17" s="108">
        <f>'2021-22 Base'!E17</f>
        <v>0</v>
      </c>
    </row>
    <row r="18" spans="1:7" x14ac:dyDescent="0.25">
      <c r="A18" s="48" t="s">
        <v>678</v>
      </c>
      <c r="B18" s="122">
        <f>'2021-22 Base'!B18</f>
        <v>0</v>
      </c>
      <c r="C18" s="158"/>
      <c r="D18" s="48" t="s">
        <v>678</v>
      </c>
      <c r="E18" s="108">
        <f>'2021-22 Base'!E18</f>
        <v>0</v>
      </c>
    </row>
    <row r="19" spans="1:7" x14ac:dyDescent="0.25">
      <c r="A19" s="48" t="s">
        <v>679</v>
      </c>
      <c r="B19" s="122">
        <f>'2021-22 Base'!B19</f>
        <v>0</v>
      </c>
      <c r="C19" s="158"/>
      <c r="D19" s="48" t="s">
        <v>679</v>
      </c>
      <c r="E19" s="108">
        <f>'2021-22 Base'!E19</f>
        <v>0</v>
      </c>
    </row>
    <row r="20" spans="1:7" ht="14.25" customHeight="1" x14ac:dyDescent="0.25">
      <c r="A20" s="48" t="s">
        <v>680</v>
      </c>
      <c r="B20" s="122">
        <f>'2021-22 Base'!B20</f>
        <v>0</v>
      </c>
      <c r="C20" s="158"/>
      <c r="D20" s="48" t="s">
        <v>680</v>
      </c>
      <c r="E20" s="108">
        <f>'2021-22 Base'!E20</f>
        <v>0</v>
      </c>
    </row>
    <row r="21" spans="1:7" ht="15.75" thickBot="1" x14ac:dyDescent="0.3">
      <c r="A21" s="18" t="s">
        <v>22</v>
      </c>
      <c r="B21" s="185">
        <f>SUM(B13:B20)</f>
        <v>0</v>
      </c>
      <c r="C21" s="144"/>
      <c r="D21" s="49" t="s">
        <v>22</v>
      </c>
      <c r="E21" s="185">
        <f>SUM(E13:E20)</f>
        <v>0</v>
      </c>
    </row>
    <row r="22" spans="1:7" ht="17.25" customHeight="1" thickTop="1" x14ac:dyDescent="0.25">
      <c r="A22" s="18" t="s">
        <v>767</v>
      </c>
      <c r="B22" s="59">
        <f>B7-B11-B21</f>
        <v>0</v>
      </c>
      <c r="C22" s="156"/>
      <c r="D22" s="18" t="s">
        <v>753</v>
      </c>
      <c r="E22" s="59">
        <f>E7-E11-E21</f>
        <v>0</v>
      </c>
    </row>
    <row r="23" spans="1:7" ht="15.75" x14ac:dyDescent="0.25">
      <c r="A23" s="61" t="s">
        <v>1231</v>
      </c>
      <c r="B23" s="79"/>
      <c r="C23" s="62"/>
      <c r="D23" s="63" t="s">
        <v>1232</v>
      </c>
      <c r="E23" s="80"/>
    </row>
    <row r="24" spans="1:7" ht="20.25" customHeight="1" x14ac:dyDescent="0.25">
      <c r="A24" s="26" t="s">
        <v>1118</v>
      </c>
      <c r="B24" s="145">
        <v>0</v>
      </c>
      <c r="C24" s="155"/>
      <c r="D24" s="26" t="s">
        <v>1119</v>
      </c>
      <c r="E24" s="115">
        <v>0</v>
      </c>
      <c r="F24" s="119">
        <v>0</v>
      </c>
      <c r="G24" s="119"/>
    </row>
    <row r="25" spans="1:7" ht="20.25" customHeight="1" x14ac:dyDescent="0.25">
      <c r="A25" s="26" t="s">
        <v>681</v>
      </c>
      <c r="B25" s="145">
        <v>0</v>
      </c>
      <c r="C25" s="155"/>
      <c r="D25" s="26" t="s">
        <v>693</v>
      </c>
      <c r="E25" s="115">
        <v>0</v>
      </c>
      <c r="F25" s="119">
        <v>0</v>
      </c>
      <c r="G25" s="119"/>
    </row>
    <row r="26" spans="1:7" ht="20.25" customHeight="1" x14ac:dyDescent="0.25">
      <c r="A26" s="26" t="s">
        <v>743</v>
      </c>
      <c r="B26" s="146">
        <f>'2021-22 Base'!B26</f>
        <v>0</v>
      </c>
      <c r="C26" s="144"/>
      <c r="D26" s="26" t="s">
        <v>743</v>
      </c>
      <c r="E26" s="108">
        <f>'2021-22 Base'!E26</f>
        <v>0</v>
      </c>
      <c r="F26" s="119">
        <v>0</v>
      </c>
      <c r="G26" s="119"/>
    </row>
    <row r="27" spans="1:7" x14ac:dyDescent="0.25">
      <c r="A27" s="28" t="s">
        <v>682</v>
      </c>
      <c r="B27" s="147">
        <f>'2021-22 Base'!B27*'2021-22 Compliance'!F27</f>
        <v>0</v>
      </c>
      <c r="C27" s="144"/>
      <c r="D27" s="28" t="s">
        <v>694</v>
      </c>
      <c r="E27" s="151">
        <f>'2021-22 Base'!E27*'2021-22 Compliance'!F27</f>
        <v>0</v>
      </c>
      <c r="F27" s="119">
        <v>0.47599999999999998</v>
      </c>
      <c r="G27" s="119"/>
    </row>
    <row r="28" spans="1:7" x14ac:dyDescent="0.25">
      <c r="A28" s="43" t="s">
        <v>708</v>
      </c>
      <c r="B28" s="147">
        <f>'2021-22 Base'!B28*'2021-22 Compliance'!F28</f>
        <v>0</v>
      </c>
      <c r="C28" s="144"/>
      <c r="D28" s="43" t="s">
        <v>708</v>
      </c>
      <c r="E28" s="151">
        <f>'2021-22 Base'!E28*'2021-22 Compliance'!F28</f>
        <v>0</v>
      </c>
      <c r="F28" s="119">
        <v>0.1268</v>
      </c>
      <c r="G28" s="119"/>
    </row>
    <row r="29" spans="1:7" x14ac:dyDescent="0.25">
      <c r="A29" s="28" t="s">
        <v>686</v>
      </c>
      <c r="B29" s="147">
        <f>'2021-22 Base'!B29*'2021-22 Compliance'!F29</f>
        <v>0</v>
      </c>
      <c r="C29" s="144"/>
      <c r="D29" s="28" t="s">
        <v>686</v>
      </c>
      <c r="E29" s="151">
        <f>'2021-22 Base'!E29*'2021-22 Compliance'!F29</f>
        <v>0</v>
      </c>
      <c r="F29" s="119">
        <v>0.02</v>
      </c>
      <c r="G29" s="119"/>
    </row>
    <row r="30" spans="1:7" ht="18.75" customHeight="1" x14ac:dyDescent="0.25">
      <c r="A30" s="28" t="s">
        <v>684</v>
      </c>
      <c r="B30" s="148">
        <f>'2021-22 Base'!B30*'2021-22 Compliance'!F30</f>
        <v>0</v>
      </c>
      <c r="C30" s="144"/>
      <c r="D30" s="28" t="s">
        <v>695</v>
      </c>
      <c r="E30" s="151">
        <f>'2021-22 Base'!E30*'2021-22 Compliance'!F30</f>
        <v>0</v>
      </c>
      <c r="F30" s="119">
        <v>0.1198</v>
      </c>
      <c r="G30" s="119"/>
    </row>
    <row r="31" spans="1:7" ht="18.75" customHeight="1" x14ac:dyDescent="0.25">
      <c r="A31" s="43" t="s">
        <v>709</v>
      </c>
      <c r="B31" s="148">
        <f>'2021-22 Base'!B31*'2021-22 Compliance'!F31</f>
        <v>0</v>
      </c>
      <c r="C31" s="144"/>
      <c r="D31" s="43" t="s">
        <v>709</v>
      </c>
      <c r="E31" s="152">
        <f>'2021-22 Base'!E31*'2021-22 Compliance'!F31</f>
        <v>0</v>
      </c>
      <c r="F31" s="119">
        <v>1.2999999999999999E-2</v>
      </c>
      <c r="G31" s="119"/>
    </row>
    <row r="32" spans="1:7" ht="15" customHeight="1" x14ac:dyDescent="0.25">
      <c r="A32" s="28" t="s">
        <v>690</v>
      </c>
      <c r="B32" s="148">
        <f>'2021-22 Base'!B32*'2021-22 Compliance'!F32</f>
        <v>0</v>
      </c>
      <c r="C32" s="144"/>
      <c r="D32" s="28" t="s">
        <v>690</v>
      </c>
      <c r="E32" s="152">
        <f>'2021-22 Base'!E32*'2021-22 Compliance'!F32</f>
        <v>0</v>
      </c>
      <c r="F32" s="119">
        <v>0.1268</v>
      </c>
      <c r="G32" s="11" t="s">
        <v>1222</v>
      </c>
    </row>
    <row r="33" spans="1:7" ht="15" customHeight="1" thickBot="1" x14ac:dyDescent="0.3">
      <c r="A33" s="96" t="s">
        <v>710</v>
      </c>
      <c r="B33" s="149">
        <f>'2021-22 Base'!B33*'2021-22 Compliance'!F33</f>
        <v>0</v>
      </c>
      <c r="C33" s="159"/>
      <c r="D33" s="96" t="s">
        <v>710</v>
      </c>
      <c r="E33" s="153">
        <f>'2021-22 Base'!E33*'2021-22 Compliance'!F33</f>
        <v>0</v>
      </c>
      <c r="F33" s="119">
        <v>0.1268</v>
      </c>
      <c r="G33" s="11" t="s">
        <v>1222</v>
      </c>
    </row>
    <row r="34" spans="1:7" ht="30" x14ac:dyDescent="0.25">
      <c r="A34" s="28" t="s">
        <v>1120</v>
      </c>
      <c r="B34" s="148">
        <f>'2021-22 Base'!B34</f>
        <v>0</v>
      </c>
      <c r="C34" s="144"/>
      <c r="D34" s="28" t="s">
        <v>696</v>
      </c>
      <c r="E34" s="148">
        <f>'2021-22 Base'!E34</f>
        <v>0</v>
      </c>
      <c r="F34" s="119">
        <v>1</v>
      </c>
    </row>
    <row r="35" spans="1:7" x14ac:dyDescent="0.25">
      <c r="A35" s="26" t="s">
        <v>745</v>
      </c>
      <c r="B35" s="178">
        <f>'2021-22 Base'!B35</f>
        <v>0</v>
      </c>
      <c r="C35" s="155"/>
      <c r="D35" s="26" t="s">
        <v>745</v>
      </c>
      <c r="E35" s="108">
        <f>'2021-22 Base'!E35</f>
        <v>0</v>
      </c>
      <c r="F35" s="119">
        <v>0</v>
      </c>
    </row>
    <row r="36" spans="1:7" ht="15" customHeight="1" x14ac:dyDescent="0.25">
      <c r="A36" s="28" t="s">
        <v>687</v>
      </c>
      <c r="B36" s="147">
        <f>'2021-22 Base'!B36*'2021-22 Compliance'!F36</f>
        <v>0</v>
      </c>
      <c r="C36" s="144"/>
      <c r="D36" s="28" t="s">
        <v>697</v>
      </c>
      <c r="E36" s="152">
        <f>'2021-22 Base'!E36*'2021-22 Compliance'!F36</f>
        <v>0</v>
      </c>
      <c r="F36" s="119">
        <v>0.1268</v>
      </c>
      <c r="G36" s="11" t="s">
        <v>1222</v>
      </c>
    </row>
    <row r="37" spans="1:7" ht="15.75" thickBot="1" x14ac:dyDescent="0.3">
      <c r="A37" s="28" t="s">
        <v>688</v>
      </c>
      <c r="B37" s="150">
        <f>'2021-22 Base'!B37*'2021-22 Compliance'!F37</f>
        <v>0</v>
      </c>
      <c r="C37" s="144"/>
      <c r="D37" s="28" t="s">
        <v>698</v>
      </c>
      <c r="E37" s="154">
        <f>'2021-22 Base'!E37*'2021-22 Compliance'!F37</f>
        <v>0</v>
      </c>
      <c r="F37" s="119">
        <v>0.1268</v>
      </c>
      <c r="G37" s="11" t="s">
        <v>1222</v>
      </c>
    </row>
    <row r="38" spans="1:7" ht="30.75" thickTop="1" x14ac:dyDescent="0.25">
      <c r="A38" s="181" t="s">
        <v>1233</v>
      </c>
      <c r="B38" s="67">
        <f>SUM(B24:B37)</f>
        <v>0</v>
      </c>
      <c r="C38" s="144"/>
      <c r="D38" s="181" t="s">
        <v>1230</v>
      </c>
      <c r="E38" s="163">
        <f>SUM(E24:E37)</f>
        <v>0</v>
      </c>
    </row>
    <row r="39" spans="1:7" ht="15.75" x14ac:dyDescent="0.25">
      <c r="A39" s="61" t="s">
        <v>1234</v>
      </c>
      <c r="B39" s="79"/>
      <c r="C39" s="144"/>
      <c r="D39" s="63" t="s">
        <v>1235</v>
      </c>
      <c r="E39" s="164"/>
    </row>
    <row r="40" spans="1:7" x14ac:dyDescent="0.25">
      <c r="A40" s="48" t="s">
        <v>767</v>
      </c>
      <c r="B40" s="186">
        <f>B22</f>
        <v>0</v>
      </c>
      <c r="C40" s="144"/>
      <c r="D40" s="48" t="s">
        <v>753</v>
      </c>
      <c r="E40" s="187">
        <f>E22</f>
        <v>0</v>
      </c>
    </row>
    <row r="41" spans="1:7" ht="45" x14ac:dyDescent="0.25">
      <c r="A41" s="64" t="s">
        <v>773</v>
      </c>
      <c r="B41" s="141">
        <f>'2021-22 Base'!B41</f>
        <v>0</v>
      </c>
      <c r="C41" s="144"/>
      <c r="D41" s="64" t="s">
        <v>1223</v>
      </c>
      <c r="E41" s="141">
        <f>'2021-22 Base'!E41</f>
        <v>0</v>
      </c>
    </row>
    <row r="42" spans="1:7" ht="50.1" customHeight="1" thickBot="1" x14ac:dyDescent="0.3">
      <c r="A42" s="65" t="s">
        <v>764</v>
      </c>
      <c r="B42" s="182">
        <f>'2021-22 Base'!B42</f>
        <v>0</v>
      </c>
      <c r="C42" s="160"/>
      <c r="D42" s="65" t="s">
        <v>765</v>
      </c>
      <c r="E42" s="182">
        <f>'2021-22 Base'!E42</f>
        <v>0</v>
      </c>
    </row>
    <row r="43" spans="1:7" ht="16.5" customHeight="1" thickTop="1" x14ac:dyDescent="0.25">
      <c r="A43" s="181" t="s">
        <v>1229</v>
      </c>
      <c r="B43" s="184" t="e">
        <f>(B40/B41)*B42</f>
        <v>#DIV/0!</v>
      </c>
      <c r="C43" s="160"/>
      <c r="D43" s="181" t="s">
        <v>1229</v>
      </c>
      <c r="E43" s="184" t="e">
        <f>(E40/E41)*E42</f>
        <v>#DIV/0!</v>
      </c>
    </row>
    <row r="44" spans="1:7" ht="15.75" x14ac:dyDescent="0.25">
      <c r="A44" s="61" t="s">
        <v>756</v>
      </c>
      <c r="B44" s="183"/>
      <c r="C44" s="62"/>
      <c r="D44" s="63" t="s">
        <v>757</v>
      </c>
      <c r="E44" s="80"/>
    </row>
    <row r="45" spans="1:7" ht="60" customHeight="1" x14ac:dyDescent="0.25">
      <c r="A45" s="14" t="s">
        <v>768</v>
      </c>
      <c r="B45" s="175" t="e">
        <f>B38+B43</f>
        <v>#DIV/0!</v>
      </c>
      <c r="C45" s="165"/>
      <c r="D45" s="14" t="s">
        <v>769</v>
      </c>
      <c r="E45" s="175" t="e">
        <f>E38+E43</f>
        <v>#DIV/0!</v>
      </c>
    </row>
    <row r="46" spans="1:7" ht="60.75" thickBot="1" x14ac:dyDescent="0.3">
      <c r="A46" s="97" t="s">
        <v>766</v>
      </c>
      <c r="B46" s="175" t="e">
        <f>'2021-22 Base'!B45</f>
        <v>#DIV/0!</v>
      </c>
      <c r="C46" s="165"/>
      <c r="D46" s="97" t="s">
        <v>766</v>
      </c>
      <c r="E46" s="175" t="e">
        <f>'2021-22 Base'!E45</f>
        <v>#DIV/0!</v>
      </c>
    </row>
    <row r="47" spans="1:7" s="15" customFormat="1" ht="15.75" x14ac:dyDescent="0.25">
      <c r="A47" s="53" t="s">
        <v>770</v>
      </c>
      <c r="B47" s="94" t="e">
        <f>IF(B45&gt;='2021-22 Base'!B45,"Met","Not Met")</f>
        <v>#DIV/0!</v>
      </c>
      <c r="C47" s="176"/>
      <c r="D47" s="53" t="s">
        <v>771</v>
      </c>
      <c r="E47" s="94" t="e">
        <f>IF(E45&gt;='2021-22 Base'!E45,"Met","Not Met")</f>
        <v>#DIV/0!</v>
      </c>
      <c r="F47" s="177"/>
      <c r="G47" s="177"/>
    </row>
    <row r="48" spans="1:7" s="23" customFormat="1" ht="57.75" customHeight="1" x14ac:dyDescent="0.25">
      <c r="A48" s="194" t="s">
        <v>748</v>
      </c>
      <c r="B48" s="194"/>
      <c r="C48" s="194"/>
      <c r="D48" s="194"/>
      <c r="E48" s="194"/>
    </row>
    <row r="49" spans="1:5" s="23" customFormat="1" x14ac:dyDescent="0.25">
      <c r="A49" s="199"/>
      <c r="B49" s="199"/>
      <c r="D49" s="197"/>
      <c r="E49" s="199"/>
    </row>
    <row r="50" spans="1:5" s="23" customFormat="1" x14ac:dyDescent="0.25">
      <c r="A50" s="196" t="s">
        <v>20</v>
      </c>
      <c r="B50" s="196"/>
      <c r="C50" s="60"/>
      <c r="D50" s="196" t="s">
        <v>21</v>
      </c>
      <c r="E50" s="196"/>
    </row>
    <row r="51" spans="1:5" s="23" customFormat="1" x14ac:dyDescent="0.25">
      <c r="A51" s="46"/>
      <c r="B51" s="98"/>
      <c r="D51" s="195"/>
      <c r="E51" s="195"/>
    </row>
    <row r="52" spans="1:5" s="23" customFormat="1" ht="50.25" customHeight="1" x14ac:dyDescent="0.3">
      <c r="A52" s="201" t="s">
        <v>1224</v>
      </c>
      <c r="B52" s="201"/>
      <c r="D52" s="196" t="s">
        <v>685</v>
      </c>
      <c r="E52" s="196"/>
    </row>
    <row r="53" spans="1:5" s="71" customFormat="1" ht="19.5" customHeight="1" x14ac:dyDescent="0.3">
      <c r="A53" s="111" t="s">
        <v>651</v>
      </c>
      <c r="B53" s="112"/>
    </row>
    <row r="54" spans="1:5" s="23" customFormat="1" ht="18.75" x14ac:dyDescent="0.3">
      <c r="A54" s="113"/>
      <c r="B54" s="114"/>
    </row>
  </sheetData>
  <mergeCells count="8">
    <mergeCell ref="D52:E52"/>
    <mergeCell ref="A48:E48"/>
    <mergeCell ref="A49:B49"/>
    <mergeCell ref="D49:E49"/>
    <mergeCell ref="A50:B50"/>
    <mergeCell ref="D50:E50"/>
    <mergeCell ref="D51:E51"/>
    <mergeCell ref="A52:B52"/>
  </mergeCells>
  <conditionalFormatting sqref="B47">
    <cfRule type="cellIs" dxfId="3" priority="4" operator="equal">
      <formula>"Met"</formula>
    </cfRule>
    <cfRule type="cellIs" dxfId="2" priority="6" operator="equal">
      <formula>"Not Met"</formula>
    </cfRule>
  </conditionalFormatting>
  <conditionalFormatting sqref="E47">
    <cfRule type="cellIs" dxfId="1" priority="1" operator="equal">
      <formula>"Met"</formula>
    </cfRule>
    <cfRule type="cellIs" dxfId="0" priority="2" operator="equal">
      <formula>"Not Met"</formula>
    </cfRule>
  </conditionalFormatting>
  <hyperlinks>
    <hyperlink ref="A53" r:id="rId1" xr:uid="{43891126-F325-4A33-8E7E-440E95C32A63}"/>
  </hyperlinks>
  <pageMargins left="0.2" right="0.2" top="1.25" bottom="1.25" header="0.05" footer="0.3"/>
  <pageSetup scale="67" fitToHeight="0" orientation="portrait" r:id="rId2"/>
  <headerFooter>
    <oddHeader>&amp;C&amp;"-,Bold"&amp;16Excess Cost Worksheet - Compliance 2021-22 School Year
Due February 28, 2023</oddHeader>
    <oddFooter>&amp;L&amp;9 2/28/23</oddFooter>
  </headerFooter>
  <rowBreaks count="1" manualBreakCount="1">
    <brk id="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06743-5FE8-4CC6-921C-6DFB8E7B99D4}">
  <dimension ref="A1:F313"/>
  <sheetViews>
    <sheetView topLeftCell="A287" workbookViewId="0">
      <selection activeCell="D72" sqref="D72"/>
    </sheetView>
  </sheetViews>
  <sheetFormatPr defaultColWidth="9.140625" defaultRowHeight="15" x14ac:dyDescent="0.25"/>
  <cols>
    <col min="1" max="1" width="9.28515625" style="120" bestFit="1" customWidth="1"/>
    <col min="2" max="2" width="15.28515625" style="120" bestFit="1" customWidth="1"/>
    <col min="3" max="3" width="13.28515625" style="120" bestFit="1" customWidth="1"/>
    <col min="4" max="4" width="14.28515625" style="120" bestFit="1" customWidth="1"/>
    <col min="5" max="5" width="13.28515625" style="120" bestFit="1" customWidth="1"/>
    <col min="6" max="6" width="11.5703125" style="120" bestFit="1" customWidth="1"/>
    <col min="7" max="16384" width="9.140625" style="120"/>
  </cols>
  <sheetData>
    <row r="1" spans="1:6" s="123" customFormat="1" x14ac:dyDescent="0.25">
      <c r="A1" s="124">
        <v>1</v>
      </c>
      <c r="B1" s="124">
        <v>2</v>
      </c>
      <c r="C1" s="124">
        <v>3</v>
      </c>
      <c r="D1" s="124">
        <v>4</v>
      </c>
      <c r="E1" s="124">
        <v>5</v>
      </c>
      <c r="F1" s="124">
        <v>6</v>
      </c>
    </row>
    <row r="2" spans="1:6" x14ac:dyDescent="0.25">
      <c r="A2" s="129" t="s">
        <v>619</v>
      </c>
      <c r="B2" s="129" t="s">
        <v>774</v>
      </c>
      <c r="C2" s="129" t="s">
        <v>775</v>
      </c>
      <c r="D2" s="129" t="s">
        <v>776</v>
      </c>
      <c r="E2" s="129" t="s">
        <v>777</v>
      </c>
      <c r="F2" s="129" t="s">
        <v>778</v>
      </c>
    </row>
    <row r="3" spans="1:6" x14ac:dyDescent="0.25">
      <c r="A3" s="120" t="s">
        <v>34</v>
      </c>
      <c r="B3" s="120">
        <v>83153</v>
      </c>
      <c r="C3" s="120">
        <v>0</v>
      </c>
      <c r="D3" s="120">
        <v>31782</v>
      </c>
      <c r="E3" s="120">
        <v>0</v>
      </c>
      <c r="F3" s="120">
        <v>0</v>
      </c>
    </row>
    <row r="4" spans="1:6" x14ac:dyDescent="0.25">
      <c r="A4" s="120" t="s">
        <v>35</v>
      </c>
      <c r="B4" s="120">
        <v>10000</v>
      </c>
      <c r="C4" s="120">
        <v>0</v>
      </c>
      <c r="D4" s="120">
        <v>0</v>
      </c>
      <c r="E4" s="120">
        <v>0</v>
      </c>
      <c r="F4" s="120">
        <v>0</v>
      </c>
    </row>
    <row r="5" spans="1:6" x14ac:dyDescent="0.25">
      <c r="A5" s="120" t="s">
        <v>253</v>
      </c>
      <c r="B5" s="120">
        <v>6425396</v>
      </c>
      <c r="C5" s="120">
        <v>0</v>
      </c>
      <c r="D5" s="120">
        <v>860569</v>
      </c>
      <c r="E5" s="120">
        <v>0</v>
      </c>
      <c r="F5" s="120">
        <v>0</v>
      </c>
    </row>
    <row r="6" spans="1:6" x14ac:dyDescent="0.25">
      <c r="A6" s="120" t="s">
        <v>36</v>
      </c>
      <c r="B6" s="120">
        <v>273701</v>
      </c>
      <c r="C6" s="120">
        <v>0</v>
      </c>
      <c r="D6" s="120">
        <v>83000</v>
      </c>
      <c r="E6" s="120">
        <v>0</v>
      </c>
      <c r="F6" s="120">
        <v>0</v>
      </c>
    </row>
    <row r="7" spans="1:6" x14ac:dyDescent="0.25">
      <c r="A7" s="120" t="s">
        <v>37</v>
      </c>
      <c r="B7" s="120">
        <v>355232</v>
      </c>
      <c r="C7" s="120">
        <v>0</v>
      </c>
      <c r="D7" s="120">
        <v>71686</v>
      </c>
      <c r="E7" s="120">
        <v>0</v>
      </c>
      <c r="F7" s="120">
        <v>0</v>
      </c>
    </row>
    <row r="8" spans="1:6" x14ac:dyDescent="0.25">
      <c r="A8" s="120" t="s">
        <v>254</v>
      </c>
      <c r="B8" s="120">
        <v>4087290</v>
      </c>
      <c r="C8" s="120">
        <v>0</v>
      </c>
      <c r="D8" s="120">
        <v>694997</v>
      </c>
      <c r="E8" s="120">
        <v>0</v>
      </c>
      <c r="F8" s="120">
        <v>0</v>
      </c>
    </row>
    <row r="9" spans="1:6" x14ac:dyDescent="0.25">
      <c r="A9" s="120" t="s">
        <v>255</v>
      </c>
      <c r="B9" s="120">
        <v>931825</v>
      </c>
      <c r="C9" s="120">
        <v>0</v>
      </c>
      <c r="D9" s="120">
        <v>121804</v>
      </c>
      <c r="E9" s="120">
        <v>0</v>
      </c>
      <c r="F9" s="120">
        <v>0</v>
      </c>
    </row>
    <row r="10" spans="1:6" x14ac:dyDescent="0.25">
      <c r="A10" s="120" t="s">
        <v>256</v>
      </c>
      <c r="B10" s="120">
        <v>28429795</v>
      </c>
      <c r="C10" s="120">
        <v>0</v>
      </c>
      <c r="D10" s="120">
        <v>3474180</v>
      </c>
      <c r="E10" s="120">
        <v>0</v>
      </c>
      <c r="F10" s="120">
        <v>16616</v>
      </c>
    </row>
    <row r="11" spans="1:6" x14ac:dyDescent="0.25">
      <c r="A11" s="120" t="s">
        <v>257</v>
      </c>
      <c r="B11" s="120">
        <v>141869</v>
      </c>
      <c r="C11" s="120">
        <v>0</v>
      </c>
      <c r="D11" s="120">
        <v>79500</v>
      </c>
      <c r="E11" s="120">
        <v>0</v>
      </c>
      <c r="F11" s="120">
        <v>0</v>
      </c>
    </row>
    <row r="12" spans="1:6" x14ac:dyDescent="0.25">
      <c r="A12" s="120" t="s">
        <v>258</v>
      </c>
      <c r="B12" s="120">
        <v>1871426</v>
      </c>
      <c r="C12" s="120">
        <v>0</v>
      </c>
      <c r="D12" s="120">
        <v>480058</v>
      </c>
      <c r="E12" s="120">
        <v>0</v>
      </c>
      <c r="F12" s="120">
        <v>0</v>
      </c>
    </row>
    <row r="13" spans="1:6" x14ac:dyDescent="0.25">
      <c r="A13" s="120" t="s">
        <v>259</v>
      </c>
      <c r="B13" s="120">
        <v>1386650</v>
      </c>
      <c r="C13" s="120">
        <v>0</v>
      </c>
      <c r="D13" s="120">
        <v>223271</v>
      </c>
      <c r="E13" s="120">
        <v>0</v>
      </c>
      <c r="F13" s="120">
        <v>0</v>
      </c>
    </row>
    <row r="14" spans="1:6" x14ac:dyDescent="0.25">
      <c r="A14" s="120" t="s">
        <v>260</v>
      </c>
      <c r="B14" s="120">
        <v>4300591</v>
      </c>
      <c r="C14" s="120">
        <v>0</v>
      </c>
      <c r="D14" s="120">
        <v>522205</v>
      </c>
      <c r="E14" s="120">
        <v>0</v>
      </c>
      <c r="F14" s="120">
        <v>0</v>
      </c>
    </row>
    <row r="15" spans="1:6" x14ac:dyDescent="0.25">
      <c r="A15" s="120" t="s">
        <v>261</v>
      </c>
      <c r="B15" s="120">
        <v>22122891</v>
      </c>
      <c r="C15" s="120">
        <v>0</v>
      </c>
      <c r="D15" s="120">
        <v>2536528</v>
      </c>
      <c r="E15" s="120">
        <v>0</v>
      </c>
      <c r="F15" s="120">
        <v>0</v>
      </c>
    </row>
    <row r="16" spans="1:6" x14ac:dyDescent="0.25">
      <c r="A16" s="120" t="s">
        <v>276</v>
      </c>
      <c r="B16" s="120">
        <v>841008</v>
      </c>
      <c r="C16" s="120">
        <v>0</v>
      </c>
      <c r="D16" s="120">
        <v>144385</v>
      </c>
      <c r="E16" s="120">
        <v>0</v>
      </c>
      <c r="F16" s="120">
        <v>0</v>
      </c>
    </row>
    <row r="17" spans="1:6" x14ac:dyDescent="0.25">
      <c r="A17" s="120" t="s">
        <v>354</v>
      </c>
      <c r="B17" s="120">
        <v>0</v>
      </c>
      <c r="C17" s="120">
        <v>0</v>
      </c>
      <c r="D17" s="120">
        <v>0</v>
      </c>
      <c r="E17" s="120">
        <v>0</v>
      </c>
      <c r="F17" s="120">
        <v>0</v>
      </c>
    </row>
    <row r="18" spans="1:6" x14ac:dyDescent="0.25">
      <c r="A18" s="120" t="s">
        <v>277</v>
      </c>
      <c r="B18" s="120">
        <v>364021</v>
      </c>
      <c r="C18" s="120">
        <v>0</v>
      </c>
      <c r="D18" s="120">
        <v>80815</v>
      </c>
      <c r="E18" s="120">
        <v>0</v>
      </c>
      <c r="F18" s="120">
        <v>0</v>
      </c>
    </row>
    <row r="19" spans="1:6" x14ac:dyDescent="0.25">
      <c r="A19" s="120" t="s">
        <v>278</v>
      </c>
      <c r="B19" s="120">
        <v>1695939</v>
      </c>
      <c r="C19" s="120">
        <v>0</v>
      </c>
      <c r="D19" s="120">
        <v>294995</v>
      </c>
      <c r="E19" s="120">
        <v>0</v>
      </c>
      <c r="F19" s="120">
        <v>0</v>
      </c>
    </row>
    <row r="20" spans="1:6" x14ac:dyDescent="0.25">
      <c r="A20" s="120" t="s">
        <v>279</v>
      </c>
      <c r="B20" s="120">
        <v>2554470</v>
      </c>
      <c r="C20" s="120">
        <v>0</v>
      </c>
      <c r="D20" s="120">
        <v>284499</v>
      </c>
      <c r="E20" s="120">
        <v>0</v>
      </c>
      <c r="F20" s="120">
        <v>0</v>
      </c>
    </row>
    <row r="21" spans="1:6" x14ac:dyDescent="0.25">
      <c r="A21" s="120" t="s">
        <v>280</v>
      </c>
      <c r="B21" s="120">
        <v>1660148</v>
      </c>
      <c r="C21" s="120">
        <v>0</v>
      </c>
      <c r="D21" s="120">
        <v>291448</v>
      </c>
      <c r="E21" s="120">
        <v>0</v>
      </c>
      <c r="F21" s="120">
        <v>0</v>
      </c>
    </row>
    <row r="22" spans="1:6" x14ac:dyDescent="0.25">
      <c r="A22" s="120" t="s">
        <v>281</v>
      </c>
      <c r="B22" s="120">
        <v>12645921</v>
      </c>
      <c r="C22" s="120">
        <v>0</v>
      </c>
      <c r="D22" s="120">
        <v>1456058</v>
      </c>
      <c r="E22" s="120">
        <v>0</v>
      </c>
      <c r="F22" s="120">
        <v>0</v>
      </c>
    </row>
    <row r="23" spans="1:6" x14ac:dyDescent="0.25">
      <c r="A23" s="120" t="s">
        <v>728</v>
      </c>
      <c r="B23" s="120">
        <v>156662</v>
      </c>
      <c r="C23" s="120">
        <v>4557</v>
      </c>
      <c r="D23" s="120">
        <v>11277</v>
      </c>
      <c r="E23" s="120">
        <v>0</v>
      </c>
      <c r="F23" s="120">
        <v>0</v>
      </c>
    </row>
    <row r="24" spans="1:6" x14ac:dyDescent="0.25">
      <c r="A24" s="120" t="s">
        <v>194</v>
      </c>
      <c r="B24" s="120">
        <v>7395176</v>
      </c>
      <c r="C24" s="120">
        <v>0</v>
      </c>
      <c r="D24" s="120">
        <v>991518</v>
      </c>
      <c r="E24" s="120">
        <v>0</v>
      </c>
      <c r="F24" s="120">
        <v>15067</v>
      </c>
    </row>
    <row r="25" spans="1:6" x14ac:dyDescent="0.25">
      <c r="A25" s="120" t="s">
        <v>195</v>
      </c>
      <c r="B25" s="120">
        <v>508339</v>
      </c>
      <c r="C25" s="120">
        <v>0</v>
      </c>
      <c r="D25" s="120">
        <v>52392</v>
      </c>
      <c r="E25" s="120">
        <v>0</v>
      </c>
      <c r="F25" s="120">
        <v>0</v>
      </c>
    </row>
    <row r="26" spans="1:6" x14ac:dyDescent="0.25">
      <c r="A26" s="120" t="s">
        <v>196</v>
      </c>
      <c r="B26" s="120">
        <v>5187772</v>
      </c>
      <c r="C26" s="120">
        <v>0</v>
      </c>
      <c r="D26" s="120">
        <v>390807</v>
      </c>
      <c r="E26" s="120">
        <v>0</v>
      </c>
      <c r="F26" s="120">
        <v>0</v>
      </c>
    </row>
    <row r="27" spans="1:6" x14ac:dyDescent="0.25">
      <c r="A27" s="120" t="s">
        <v>197</v>
      </c>
      <c r="B27" s="120">
        <v>1268745</v>
      </c>
      <c r="C27" s="120">
        <v>0</v>
      </c>
      <c r="D27" s="120">
        <v>114438</v>
      </c>
      <c r="E27" s="120">
        <v>0</v>
      </c>
      <c r="F27" s="120">
        <v>68503</v>
      </c>
    </row>
    <row r="28" spans="1:6" x14ac:dyDescent="0.25">
      <c r="A28" s="120" t="s">
        <v>198</v>
      </c>
      <c r="B28" s="120">
        <v>6385101</v>
      </c>
      <c r="C28" s="120">
        <v>0</v>
      </c>
      <c r="D28" s="120">
        <v>726415</v>
      </c>
      <c r="E28" s="120">
        <v>0</v>
      </c>
      <c r="F28" s="120">
        <v>0</v>
      </c>
    </row>
    <row r="29" spans="1:6" x14ac:dyDescent="0.25">
      <c r="A29" s="120" t="s">
        <v>138</v>
      </c>
      <c r="B29" s="120">
        <v>44351629</v>
      </c>
      <c r="C29" s="120">
        <v>0</v>
      </c>
      <c r="D29" s="120">
        <v>5235896</v>
      </c>
      <c r="E29" s="120">
        <v>0</v>
      </c>
      <c r="F29" s="120">
        <v>0</v>
      </c>
    </row>
    <row r="30" spans="1:6" x14ac:dyDescent="0.25">
      <c r="A30" s="120" t="s">
        <v>139</v>
      </c>
      <c r="B30" s="120">
        <v>3017557</v>
      </c>
      <c r="C30" s="120">
        <v>0</v>
      </c>
      <c r="D30" s="120">
        <v>284901</v>
      </c>
      <c r="E30" s="120">
        <v>0</v>
      </c>
      <c r="F30" s="120">
        <v>0</v>
      </c>
    </row>
    <row r="31" spans="1:6" x14ac:dyDescent="0.25">
      <c r="A31" s="120" t="s">
        <v>140</v>
      </c>
      <c r="B31" s="120">
        <v>2643685</v>
      </c>
      <c r="C31" s="120">
        <v>0</v>
      </c>
      <c r="D31" s="120">
        <v>497081</v>
      </c>
      <c r="E31" s="120">
        <v>0</v>
      </c>
      <c r="F31" s="120">
        <v>0</v>
      </c>
    </row>
    <row r="32" spans="1:6" x14ac:dyDescent="0.25">
      <c r="A32" s="120" t="s">
        <v>120</v>
      </c>
      <c r="B32" s="120">
        <v>204755</v>
      </c>
      <c r="C32" s="120">
        <v>0</v>
      </c>
      <c r="D32" s="120">
        <v>0</v>
      </c>
      <c r="E32" s="120">
        <v>0</v>
      </c>
      <c r="F32" s="120">
        <v>0</v>
      </c>
    </row>
    <row r="33" spans="1:6" x14ac:dyDescent="0.25">
      <c r="A33" s="120" t="s">
        <v>141</v>
      </c>
      <c r="B33" s="120">
        <v>7114663</v>
      </c>
      <c r="C33" s="120">
        <v>0</v>
      </c>
      <c r="D33" s="120">
        <v>703484</v>
      </c>
      <c r="E33" s="120">
        <v>0</v>
      </c>
      <c r="F33" s="120">
        <v>0</v>
      </c>
    </row>
    <row r="34" spans="1:6" x14ac:dyDescent="0.25">
      <c r="A34" s="120" t="s">
        <v>142</v>
      </c>
      <c r="B34" s="120">
        <v>54249056</v>
      </c>
      <c r="C34" s="120">
        <v>0</v>
      </c>
      <c r="D34" s="120">
        <v>6746061</v>
      </c>
      <c r="E34" s="120">
        <v>0</v>
      </c>
      <c r="F34" s="120">
        <v>0</v>
      </c>
    </row>
    <row r="35" spans="1:6" x14ac:dyDescent="0.25">
      <c r="A35" s="120" t="s">
        <v>143</v>
      </c>
      <c r="B35" s="120">
        <v>12438063</v>
      </c>
      <c r="C35" s="120">
        <v>0</v>
      </c>
      <c r="D35" s="120">
        <v>917899</v>
      </c>
      <c r="E35" s="120">
        <v>0</v>
      </c>
      <c r="F35" s="120">
        <v>0</v>
      </c>
    </row>
    <row r="36" spans="1:6" x14ac:dyDescent="0.25">
      <c r="A36" s="120" t="s">
        <v>144</v>
      </c>
      <c r="B36" s="120">
        <v>25128283</v>
      </c>
      <c r="C36" s="120">
        <v>500000</v>
      </c>
      <c r="D36" s="120">
        <v>2476986</v>
      </c>
      <c r="E36" s="120">
        <v>0</v>
      </c>
      <c r="F36" s="120">
        <v>0</v>
      </c>
    </row>
    <row r="37" spans="1:6" x14ac:dyDescent="0.25">
      <c r="A37" s="120" t="s">
        <v>145</v>
      </c>
      <c r="B37" s="120">
        <v>4936447</v>
      </c>
      <c r="C37" s="120">
        <v>137123</v>
      </c>
      <c r="D37" s="120">
        <v>505188</v>
      </c>
      <c r="E37" s="120">
        <v>0</v>
      </c>
      <c r="F37" s="120">
        <v>0</v>
      </c>
    </row>
    <row r="38" spans="1:6" x14ac:dyDescent="0.25">
      <c r="A38" s="120" t="s">
        <v>250</v>
      </c>
      <c r="B38" s="120">
        <v>532468</v>
      </c>
      <c r="C38" s="120">
        <v>0</v>
      </c>
      <c r="D38" s="120">
        <v>0</v>
      </c>
      <c r="E38" s="120">
        <v>0</v>
      </c>
      <c r="F38" s="120">
        <v>0</v>
      </c>
    </row>
    <row r="39" spans="1:6" x14ac:dyDescent="0.25">
      <c r="A39" s="120" t="s">
        <v>262</v>
      </c>
      <c r="B39" s="120">
        <v>57774</v>
      </c>
      <c r="C39" s="120">
        <v>0</v>
      </c>
      <c r="D39" s="120">
        <v>8685</v>
      </c>
      <c r="E39" s="120">
        <v>0</v>
      </c>
      <c r="F39" s="120">
        <v>0</v>
      </c>
    </row>
    <row r="40" spans="1:6" x14ac:dyDescent="0.25">
      <c r="A40" s="120" t="s">
        <v>146</v>
      </c>
      <c r="B40" s="120">
        <v>13836872</v>
      </c>
      <c r="C40" s="120">
        <v>334726</v>
      </c>
      <c r="D40" s="120">
        <v>1472574</v>
      </c>
      <c r="E40" s="120">
        <v>0</v>
      </c>
      <c r="F40" s="120">
        <v>0</v>
      </c>
    </row>
    <row r="41" spans="1:6" x14ac:dyDescent="0.25">
      <c r="A41" s="120" t="s">
        <v>121</v>
      </c>
      <c r="B41" s="120">
        <v>997075</v>
      </c>
      <c r="C41" s="120">
        <v>0</v>
      </c>
      <c r="D41" s="120">
        <v>0</v>
      </c>
      <c r="E41" s="120">
        <v>0</v>
      </c>
      <c r="F41" s="120">
        <v>0</v>
      </c>
    </row>
    <row r="42" spans="1:6" x14ac:dyDescent="0.25">
      <c r="A42" s="120" t="s">
        <v>147</v>
      </c>
      <c r="B42" s="120">
        <v>2469815</v>
      </c>
      <c r="C42" s="120">
        <v>0</v>
      </c>
      <c r="D42" s="120">
        <v>280767</v>
      </c>
      <c r="E42" s="120">
        <v>0</v>
      </c>
      <c r="F42" s="120">
        <v>0</v>
      </c>
    </row>
    <row r="43" spans="1:6" x14ac:dyDescent="0.25">
      <c r="A43" s="120" t="s">
        <v>122</v>
      </c>
      <c r="B43" s="120">
        <v>1641830</v>
      </c>
      <c r="C43" s="120">
        <v>0</v>
      </c>
      <c r="D43" s="120">
        <v>0</v>
      </c>
      <c r="E43" s="120">
        <v>0</v>
      </c>
      <c r="F43" s="120">
        <v>0</v>
      </c>
    </row>
    <row r="44" spans="1:6" x14ac:dyDescent="0.25">
      <c r="A44" s="120" t="s">
        <v>148</v>
      </c>
      <c r="B44" s="120">
        <v>5190914</v>
      </c>
      <c r="C44" s="120">
        <v>116312</v>
      </c>
      <c r="D44" s="120">
        <v>437732</v>
      </c>
      <c r="E44" s="120">
        <v>0</v>
      </c>
      <c r="F44" s="120">
        <v>0</v>
      </c>
    </row>
    <row r="45" spans="1:6" x14ac:dyDescent="0.25">
      <c r="A45" s="120" t="s">
        <v>149</v>
      </c>
      <c r="B45" s="120">
        <v>10612528</v>
      </c>
      <c r="C45" s="120">
        <v>0</v>
      </c>
      <c r="D45" s="120">
        <v>1088988</v>
      </c>
      <c r="E45" s="120">
        <v>0</v>
      </c>
      <c r="F45" s="120">
        <v>0</v>
      </c>
    </row>
    <row r="46" spans="1:6" x14ac:dyDescent="0.25">
      <c r="A46" s="120" t="s">
        <v>273</v>
      </c>
      <c r="B46" s="120">
        <v>52581</v>
      </c>
      <c r="C46" s="120">
        <v>0</v>
      </c>
      <c r="D46" s="120">
        <v>0</v>
      </c>
      <c r="E46" s="120">
        <v>0</v>
      </c>
      <c r="F46" s="120">
        <v>0</v>
      </c>
    </row>
    <row r="47" spans="1:6" x14ac:dyDescent="0.25">
      <c r="A47" s="120" t="s">
        <v>282</v>
      </c>
      <c r="B47" s="120">
        <v>1008715</v>
      </c>
      <c r="C47" s="120">
        <v>0</v>
      </c>
      <c r="D47" s="120">
        <v>146873</v>
      </c>
      <c r="E47" s="120">
        <v>0</v>
      </c>
      <c r="F47" s="120">
        <v>0</v>
      </c>
    </row>
    <row r="48" spans="1:6" x14ac:dyDescent="0.25">
      <c r="A48" s="120" t="s">
        <v>283</v>
      </c>
      <c r="B48" s="120">
        <v>25633</v>
      </c>
      <c r="C48" s="120">
        <v>0</v>
      </c>
      <c r="D48" s="120">
        <v>9572</v>
      </c>
      <c r="E48" s="120">
        <v>0</v>
      </c>
      <c r="F48" s="120">
        <v>0</v>
      </c>
    </row>
    <row r="49" spans="1:6" x14ac:dyDescent="0.25">
      <c r="A49" s="120" t="s">
        <v>284</v>
      </c>
      <c r="B49" s="120">
        <v>8929246</v>
      </c>
      <c r="C49" s="120">
        <v>0</v>
      </c>
      <c r="D49" s="120">
        <v>1341985</v>
      </c>
      <c r="E49" s="120">
        <v>0</v>
      </c>
      <c r="F49" s="120">
        <v>0</v>
      </c>
    </row>
    <row r="50" spans="1:6" x14ac:dyDescent="0.25">
      <c r="A50" s="120" t="s">
        <v>285</v>
      </c>
      <c r="B50" s="120">
        <v>108855</v>
      </c>
      <c r="C50" s="120">
        <v>0</v>
      </c>
      <c r="D50" s="120">
        <v>26599</v>
      </c>
      <c r="E50" s="120">
        <v>0</v>
      </c>
      <c r="F50" s="120">
        <v>0</v>
      </c>
    </row>
    <row r="51" spans="1:6" x14ac:dyDescent="0.25">
      <c r="A51" s="120" t="s">
        <v>274</v>
      </c>
      <c r="B51" s="120">
        <v>432033</v>
      </c>
      <c r="C51" s="120">
        <v>0</v>
      </c>
      <c r="D51" s="120">
        <v>0</v>
      </c>
      <c r="E51" s="120">
        <v>0</v>
      </c>
      <c r="F51" s="120">
        <v>0</v>
      </c>
    </row>
    <row r="52" spans="1:6" x14ac:dyDescent="0.25">
      <c r="A52" s="120" t="s">
        <v>38</v>
      </c>
      <c r="B52" s="120">
        <v>30119</v>
      </c>
      <c r="C52" s="120">
        <v>0</v>
      </c>
      <c r="D52" s="120">
        <v>15000</v>
      </c>
      <c r="E52" s="120">
        <v>0</v>
      </c>
      <c r="F52" s="120">
        <v>5000</v>
      </c>
    </row>
    <row r="53" spans="1:6" x14ac:dyDescent="0.25">
      <c r="A53" s="120" t="s">
        <v>39</v>
      </c>
      <c r="B53" s="120">
        <v>309406</v>
      </c>
      <c r="C53" s="120">
        <v>0</v>
      </c>
      <c r="D53" s="120">
        <v>60000</v>
      </c>
      <c r="E53" s="120">
        <v>0</v>
      </c>
      <c r="F53" s="120">
        <v>0</v>
      </c>
    </row>
    <row r="54" spans="1:6" x14ac:dyDescent="0.25">
      <c r="A54" s="120" t="s">
        <v>40</v>
      </c>
      <c r="B54" s="120">
        <v>96612</v>
      </c>
      <c r="C54" s="120">
        <v>0</v>
      </c>
      <c r="D54" s="120">
        <v>12849</v>
      </c>
      <c r="E54" s="120">
        <v>0</v>
      </c>
      <c r="F54" s="120">
        <v>0</v>
      </c>
    </row>
    <row r="55" spans="1:6" x14ac:dyDescent="0.25">
      <c r="A55" s="120" t="s">
        <v>41</v>
      </c>
      <c r="B55" s="120">
        <v>417213</v>
      </c>
      <c r="C55" s="120">
        <v>0</v>
      </c>
      <c r="D55" s="120">
        <v>50365</v>
      </c>
      <c r="E55" s="120">
        <v>0</v>
      </c>
      <c r="F55" s="120">
        <v>23193</v>
      </c>
    </row>
    <row r="56" spans="1:6" x14ac:dyDescent="0.25">
      <c r="A56" s="120" t="s">
        <v>42</v>
      </c>
      <c r="B56" s="120">
        <v>459475</v>
      </c>
      <c r="C56" s="120">
        <v>0</v>
      </c>
      <c r="D56" s="120">
        <v>76000</v>
      </c>
      <c r="E56" s="120">
        <v>0</v>
      </c>
      <c r="F56" s="120">
        <v>0</v>
      </c>
    </row>
    <row r="57" spans="1:6" x14ac:dyDescent="0.25">
      <c r="A57" s="120" t="s">
        <v>263</v>
      </c>
      <c r="B57" s="120">
        <v>28744889</v>
      </c>
      <c r="C57" s="120">
        <v>0</v>
      </c>
      <c r="D57" s="120">
        <v>3179154</v>
      </c>
      <c r="E57" s="120">
        <v>0</v>
      </c>
      <c r="F57" s="120">
        <v>0</v>
      </c>
    </row>
    <row r="58" spans="1:6" x14ac:dyDescent="0.25">
      <c r="A58" s="120" t="s">
        <v>264</v>
      </c>
      <c r="B58" s="120">
        <v>3175197</v>
      </c>
      <c r="C58" s="120">
        <v>113244</v>
      </c>
      <c r="D58" s="120">
        <v>422055</v>
      </c>
      <c r="E58" s="120">
        <v>0</v>
      </c>
      <c r="F58" s="120">
        <v>0</v>
      </c>
    </row>
    <row r="59" spans="1:6" x14ac:dyDescent="0.25">
      <c r="A59" s="120" t="s">
        <v>265</v>
      </c>
      <c r="B59" s="120">
        <v>0</v>
      </c>
      <c r="C59" s="120">
        <v>0</v>
      </c>
      <c r="D59" s="120">
        <v>0</v>
      </c>
      <c r="E59" s="120">
        <v>0</v>
      </c>
      <c r="F59" s="120">
        <v>0</v>
      </c>
    </row>
    <row r="60" spans="1:6" x14ac:dyDescent="0.25">
      <c r="A60" s="120" t="s">
        <v>251</v>
      </c>
      <c r="B60" s="120">
        <v>57913</v>
      </c>
      <c r="C60" s="120">
        <v>0</v>
      </c>
      <c r="D60" s="120">
        <v>0</v>
      </c>
      <c r="E60" s="120">
        <v>0</v>
      </c>
      <c r="F60" s="120">
        <v>0</v>
      </c>
    </row>
    <row r="61" spans="1:6" x14ac:dyDescent="0.25">
      <c r="A61" s="120" t="s">
        <v>266</v>
      </c>
      <c r="B61" s="120">
        <v>531425</v>
      </c>
      <c r="C61" s="120">
        <v>0</v>
      </c>
      <c r="D61" s="120">
        <v>81479</v>
      </c>
      <c r="E61" s="120">
        <v>0</v>
      </c>
      <c r="F61" s="120">
        <v>0</v>
      </c>
    </row>
    <row r="62" spans="1:6" x14ac:dyDescent="0.25">
      <c r="A62" s="120" t="s">
        <v>96</v>
      </c>
      <c r="B62" s="120">
        <v>3319219</v>
      </c>
      <c r="C62" s="120">
        <v>0</v>
      </c>
      <c r="D62" s="120">
        <v>491262</v>
      </c>
      <c r="E62" s="120">
        <v>0</v>
      </c>
      <c r="F62" s="120">
        <v>0</v>
      </c>
    </row>
    <row r="63" spans="1:6" x14ac:dyDescent="0.25">
      <c r="A63" s="120" t="s">
        <v>286</v>
      </c>
      <c r="B63" s="120">
        <v>4428756</v>
      </c>
      <c r="C63" s="120">
        <v>0</v>
      </c>
      <c r="D63" s="120">
        <v>665431</v>
      </c>
      <c r="E63" s="120">
        <v>0</v>
      </c>
      <c r="F63" s="120">
        <v>0</v>
      </c>
    </row>
    <row r="64" spans="1:6" x14ac:dyDescent="0.25">
      <c r="A64" s="120" t="s">
        <v>287</v>
      </c>
      <c r="B64" s="120">
        <v>1457005</v>
      </c>
      <c r="C64" s="120">
        <v>0</v>
      </c>
      <c r="D64" s="120">
        <v>239157</v>
      </c>
      <c r="E64" s="120">
        <v>0</v>
      </c>
      <c r="F64" s="120">
        <v>0</v>
      </c>
    </row>
    <row r="65" spans="1:6" x14ac:dyDescent="0.25">
      <c r="A65" s="120" t="s">
        <v>288</v>
      </c>
      <c r="B65" s="120">
        <v>258526</v>
      </c>
      <c r="C65" s="120">
        <v>0</v>
      </c>
      <c r="D65" s="120">
        <v>125000</v>
      </c>
      <c r="E65" s="120">
        <v>0</v>
      </c>
      <c r="F65" s="120">
        <v>0</v>
      </c>
    </row>
    <row r="66" spans="1:6" x14ac:dyDescent="0.25">
      <c r="A66" s="120" t="s">
        <v>289</v>
      </c>
      <c r="B66" s="120">
        <v>892770</v>
      </c>
      <c r="C66" s="120">
        <v>0</v>
      </c>
      <c r="D66" s="120">
        <v>111038</v>
      </c>
      <c r="E66" s="120">
        <v>0</v>
      </c>
      <c r="F66" s="120">
        <v>0</v>
      </c>
    </row>
    <row r="67" spans="1:6" x14ac:dyDescent="0.25">
      <c r="A67" s="120" t="s">
        <v>97</v>
      </c>
      <c r="B67" s="120">
        <v>2197444</v>
      </c>
      <c r="C67" s="120">
        <v>0</v>
      </c>
      <c r="D67" s="120">
        <v>298130</v>
      </c>
      <c r="E67" s="120">
        <v>0</v>
      </c>
      <c r="F67" s="120">
        <v>0</v>
      </c>
    </row>
    <row r="68" spans="1:6" x14ac:dyDescent="0.25">
      <c r="A68" s="120" t="s">
        <v>290</v>
      </c>
      <c r="B68" s="120">
        <v>14424940</v>
      </c>
      <c r="C68" s="120">
        <v>0</v>
      </c>
      <c r="D68" s="120">
        <v>2077431</v>
      </c>
      <c r="E68" s="120">
        <v>0</v>
      </c>
      <c r="F68" s="120">
        <v>0</v>
      </c>
    </row>
    <row r="69" spans="1:6" x14ac:dyDescent="0.25">
      <c r="A69" s="120" t="s">
        <v>291</v>
      </c>
      <c r="B69" s="120">
        <v>3754598</v>
      </c>
      <c r="C69" s="120">
        <v>0</v>
      </c>
      <c r="D69" s="120">
        <v>561093</v>
      </c>
      <c r="E69" s="120">
        <v>0</v>
      </c>
      <c r="F69" s="120">
        <v>0</v>
      </c>
    </row>
    <row r="70" spans="1:6" x14ac:dyDescent="0.25">
      <c r="A70" s="120" t="s">
        <v>292</v>
      </c>
      <c r="B70" s="120">
        <v>233153</v>
      </c>
      <c r="C70" s="120">
        <v>0</v>
      </c>
      <c r="D70" s="120">
        <v>35000</v>
      </c>
      <c r="E70" s="120">
        <v>0</v>
      </c>
      <c r="F70" s="120">
        <v>0</v>
      </c>
    </row>
    <row r="71" spans="1:6" x14ac:dyDescent="0.25">
      <c r="A71" s="120" t="s">
        <v>293</v>
      </c>
      <c r="B71" s="120">
        <v>1245317</v>
      </c>
      <c r="C71" s="120">
        <v>0</v>
      </c>
      <c r="D71" s="120">
        <v>175935</v>
      </c>
      <c r="E71" s="120">
        <v>0</v>
      </c>
      <c r="F71" s="120">
        <v>24702</v>
      </c>
    </row>
    <row r="72" spans="1:6" x14ac:dyDescent="0.25">
      <c r="A72" s="120" t="s">
        <v>151</v>
      </c>
      <c r="B72" s="120">
        <v>5901341</v>
      </c>
      <c r="C72" s="120">
        <v>0</v>
      </c>
      <c r="D72" s="120">
        <v>837591</v>
      </c>
      <c r="E72" s="120">
        <v>0</v>
      </c>
      <c r="F72" s="120">
        <v>0</v>
      </c>
    </row>
    <row r="73" spans="1:6" x14ac:dyDescent="0.25">
      <c r="A73" s="120" t="s">
        <v>152</v>
      </c>
      <c r="B73" s="120">
        <v>2869690</v>
      </c>
      <c r="C73" s="120">
        <v>0</v>
      </c>
      <c r="D73" s="120">
        <v>407928</v>
      </c>
      <c r="E73" s="120">
        <v>0</v>
      </c>
      <c r="F73" s="120">
        <v>0</v>
      </c>
    </row>
    <row r="74" spans="1:6" x14ac:dyDescent="0.25">
      <c r="A74" s="120" t="s">
        <v>153</v>
      </c>
      <c r="B74" s="120">
        <v>1767788</v>
      </c>
      <c r="C74" s="120">
        <v>0</v>
      </c>
      <c r="D74" s="120">
        <v>154311</v>
      </c>
      <c r="E74" s="120">
        <v>0</v>
      </c>
      <c r="F74" s="120">
        <v>70166</v>
      </c>
    </row>
    <row r="75" spans="1:6" x14ac:dyDescent="0.25">
      <c r="A75" s="120" t="s">
        <v>154</v>
      </c>
      <c r="B75" s="120">
        <v>705727</v>
      </c>
      <c r="C75" s="120">
        <v>0</v>
      </c>
      <c r="D75" s="120">
        <v>57197</v>
      </c>
      <c r="E75" s="120">
        <v>0</v>
      </c>
      <c r="F75" s="120">
        <v>0</v>
      </c>
    </row>
    <row r="76" spans="1:6" x14ac:dyDescent="0.25">
      <c r="A76" s="120" t="s">
        <v>155</v>
      </c>
      <c r="B76" s="120">
        <v>2558929</v>
      </c>
      <c r="C76" s="120">
        <v>0</v>
      </c>
      <c r="D76" s="120">
        <v>256442</v>
      </c>
      <c r="E76" s="120">
        <v>0</v>
      </c>
      <c r="F76" s="120">
        <v>0</v>
      </c>
    </row>
    <row r="77" spans="1:6" x14ac:dyDescent="0.25">
      <c r="A77" s="120" t="s">
        <v>156</v>
      </c>
      <c r="B77" s="120">
        <v>2700380</v>
      </c>
      <c r="C77" s="120">
        <v>71819</v>
      </c>
      <c r="D77" s="120">
        <v>370830</v>
      </c>
      <c r="E77" s="120">
        <v>0</v>
      </c>
      <c r="F77" s="120">
        <v>0</v>
      </c>
    </row>
    <row r="78" spans="1:6" x14ac:dyDescent="0.25">
      <c r="A78" s="120" t="s">
        <v>157</v>
      </c>
      <c r="B78" s="120">
        <v>340000</v>
      </c>
      <c r="C78" s="120">
        <v>0</v>
      </c>
      <c r="D78" s="120">
        <v>44000</v>
      </c>
      <c r="E78" s="120">
        <v>0</v>
      </c>
      <c r="F78" s="120">
        <v>41171</v>
      </c>
    </row>
    <row r="79" spans="1:6" x14ac:dyDescent="0.25">
      <c r="A79" s="120" t="s">
        <v>150</v>
      </c>
      <c r="B79" s="120">
        <v>264521</v>
      </c>
      <c r="C79" s="120">
        <v>0</v>
      </c>
      <c r="D79" s="120">
        <v>0</v>
      </c>
      <c r="E79" s="120">
        <v>0</v>
      </c>
      <c r="F79" s="120">
        <v>0</v>
      </c>
    </row>
    <row r="80" spans="1:6" x14ac:dyDescent="0.25">
      <c r="A80" s="120" t="s">
        <v>158</v>
      </c>
      <c r="B80" s="120">
        <v>256793</v>
      </c>
      <c r="C80" s="120">
        <v>0</v>
      </c>
      <c r="D80" s="120">
        <v>43925</v>
      </c>
      <c r="E80" s="120">
        <v>0</v>
      </c>
      <c r="F80" s="120">
        <v>0</v>
      </c>
    </row>
    <row r="81" spans="1:6" x14ac:dyDescent="0.25">
      <c r="A81" s="120" t="s">
        <v>159</v>
      </c>
      <c r="B81" s="120">
        <v>119763</v>
      </c>
      <c r="C81" s="120">
        <v>0</v>
      </c>
      <c r="D81" s="120">
        <v>14688</v>
      </c>
      <c r="E81" s="120">
        <v>0</v>
      </c>
      <c r="F81" s="120">
        <v>0</v>
      </c>
    </row>
    <row r="82" spans="1:6" x14ac:dyDescent="0.25">
      <c r="A82" s="120" t="s">
        <v>160</v>
      </c>
      <c r="B82" s="120">
        <v>212910</v>
      </c>
      <c r="C82" s="120">
        <v>0</v>
      </c>
      <c r="D82" s="120">
        <v>31018</v>
      </c>
      <c r="E82" s="120">
        <v>0</v>
      </c>
      <c r="F82" s="120">
        <v>0</v>
      </c>
    </row>
    <row r="83" spans="1:6" x14ac:dyDescent="0.25">
      <c r="A83" s="120" t="s">
        <v>161</v>
      </c>
      <c r="B83" s="120">
        <v>809429</v>
      </c>
      <c r="C83" s="120">
        <v>0</v>
      </c>
      <c r="D83" s="120">
        <v>179206</v>
      </c>
      <c r="E83" s="120">
        <v>0</v>
      </c>
      <c r="F83" s="120">
        <v>0</v>
      </c>
    </row>
    <row r="84" spans="1:6" x14ac:dyDescent="0.25">
      <c r="A84" s="120" t="s">
        <v>162</v>
      </c>
      <c r="B84" s="120">
        <v>445530</v>
      </c>
      <c r="C84" s="120">
        <v>0</v>
      </c>
      <c r="D84" s="120">
        <v>54349</v>
      </c>
      <c r="E84" s="120">
        <v>0</v>
      </c>
      <c r="F84" s="120">
        <v>21500</v>
      </c>
    </row>
    <row r="85" spans="1:6" x14ac:dyDescent="0.25">
      <c r="A85" s="120" t="s">
        <v>301</v>
      </c>
      <c r="B85" s="120">
        <v>17263097</v>
      </c>
      <c r="C85" s="120">
        <v>0</v>
      </c>
      <c r="D85" s="120">
        <v>1205955</v>
      </c>
      <c r="E85" s="120">
        <v>0</v>
      </c>
      <c r="F85" s="120">
        <v>271051</v>
      </c>
    </row>
    <row r="86" spans="1:6" x14ac:dyDescent="0.25">
      <c r="A86" s="120" t="s">
        <v>302</v>
      </c>
      <c r="B86" s="120">
        <v>2147241</v>
      </c>
      <c r="C86" s="120">
        <v>0</v>
      </c>
      <c r="D86" s="120">
        <v>183266</v>
      </c>
      <c r="E86" s="120">
        <v>0</v>
      </c>
      <c r="F86" s="120">
        <v>0</v>
      </c>
    </row>
    <row r="87" spans="1:6" x14ac:dyDescent="0.25">
      <c r="A87" s="120" t="s">
        <v>303</v>
      </c>
      <c r="B87" s="120">
        <v>2667918</v>
      </c>
      <c r="C87" s="120">
        <v>0</v>
      </c>
      <c r="D87" s="120">
        <v>370814</v>
      </c>
      <c r="E87" s="120">
        <v>0</v>
      </c>
      <c r="F87" s="120">
        <v>0</v>
      </c>
    </row>
    <row r="88" spans="1:6" x14ac:dyDescent="0.25">
      <c r="A88" s="120" t="s">
        <v>199</v>
      </c>
      <c r="B88" s="120">
        <v>129924</v>
      </c>
      <c r="C88" s="120">
        <v>0</v>
      </c>
      <c r="D88" s="120">
        <v>6660</v>
      </c>
      <c r="E88" s="120">
        <v>0</v>
      </c>
      <c r="F88" s="120">
        <v>8188</v>
      </c>
    </row>
    <row r="89" spans="1:6" x14ac:dyDescent="0.25">
      <c r="A89" s="120" t="s">
        <v>200</v>
      </c>
      <c r="B89" s="120">
        <v>108129</v>
      </c>
      <c r="C89" s="120">
        <v>3612</v>
      </c>
      <c r="D89" s="120">
        <v>20481</v>
      </c>
      <c r="E89" s="120">
        <v>0</v>
      </c>
      <c r="F89" s="120">
        <v>0</v>
      </c>
    </row>
    <row r="90" spans="1:6" x14ac:dyDescent="0.25">
      <c r="A90" s="120" t="s">
        <v>201</v>
      </c>
      <c r="B90" s="120">
        <v>1002381</v>
      </c>
      <c r="C90" s="120">
        <v>0</v>
      </c>
      <c r="D90" s="120">
        <v>96861</v>
      </c>
      <c r="E90" s="120">
        <v>0</v>
      </c>
      <c r="F90" s="120">
        <v>0</v>
      </c>
    </row>
    <row r="91" spans="1:6" x14ac:dyDescent="0.25">
      <c r="A91" s="120" t="s">
        <v>202</v>
      </c>
      <c r="B91" s="120">
        <v>1847755</v>
      </c>
      <c r="C91" s="120">
        <v>0</v>
      </c>
      <c r="D91" s="120">
        <v>203971</v>
      </c>
      <c r="E91" s="120">
        <v>0</v>
      </c>
      <c r="F91" s="120">
        <v>0</v>
      </c>
    </row>
    <row r="92" spans="1:6" x14ac:dyDescent="0.25">
      <c r="A92" s="120" t="s">
        <v>203</v>
      </c>
      <c r="B92" s="120">
        <v>2713341</v>
      </c>
      <c r="C92" s="120">
        <v>0</v>
      </c>
      <c r="D92" s="120">
        <v>273649</v>
      </c>
      <c r="E92" s="120">
        <v>0</v>
      </c>
      <c r="F92" s="120">
        <v>0</v>
      </c>
    </row>
    <row r="93" spans="1:6" x14ac:dyDescent="0.25">
      <c r="A93" s="120" t="s">
        <v>210</v>
      </c>
      <c r="B93" s="120">
        <v>180218987</v>
      </c>
      <c r="C93" s="120">
        <v>0</v>
      </c>
      <c r="D93" s="120">
        <v>11652687</v>
      </c>
      <c r="E93" s="120">
        <v>0</v>
      </c>
      <c r="F93" s="120">
        <v>0</v>
      </c>
    </row>
    <row r="94" spans="1:6" x14ac:dyDescent="0.25">
      <c r="A94" s="120" t="s">
        <v>211</v>
      </c>
      <c r="B94" s="120">
        <v>51351846</v>
      </c>
      <c r="C94" s="120">
        <v>1103999</v>
      </c>
      <c r="D94" s="120">
        <v>4744060</v>
      </c>
      <c r="E94" s="120">
        <v>0</v>
      </c>
      <c r="F94" s="120">
        <v>0</v>
      </c>
    </row>
    <row r="95" spans="1:6" x14ac:dyDescent="0.25">
      <c r="A95" s="120" t="s">
        <v>212</v>
      </c>
      <c r="B95" s="120">
        <v>9538424</v>
      </c>
      <c r="C95" s="120">
        <v>0</v>
      </c>
      <c r="D95" s="120">
        <v>931539</v>
      </c>
      <c r="E95" s="120">
        <v>0</v>
      </c>
      <c r="F95" s="120">
        <v>0</v>
      </c>
    </row>
    <row r="96" spans="1:6" x14ac:dyDescent="0.25">
      <c r="A96" s="120" t="s">
        <v>213</v>
      </c>
      <c r="B96" s="120">
        <v>10118251</v>
      </c>
      <c r="C96" s="120">
        <v>195445</v>
      </c>
      <c r="D96" s="120">
        <v>783528</v>
      </c>
      <c r="E96" s="120">
        <v>0</v>
      </c>
      <c r="F96" s="120">
        <v>0</v>
      </c>
    </row>
    <row r="97" spans="1:6" x14ac:dyDescent="0.25">
      <c r="A97" s="120" t="s">
        <v>214</v>
      </c>
      <c r="B97" s="120">
        <v>44200759</v>
      </c>
      <c r="C97" s="120">
        <v>0</v>
      </c>
      <c r="D97" s="120">
        <v>3929389</v>
      </c>
      <c r="E97" s="120">
        <v>0</v>
      </c>
      <c r="F97" s="120">
        <v>0</v>
      </c>
    </row>
    <row r="98" spans="1:6" x14ac:dyDescent="0.25">
      <c r="A98" s="120" t="s">
        <v>215</v>
      </c>
      <c r="B98" s="120">
        <v>2740222</v>
      </c>
      <c r="C98" s="120">
        <v>0</v>
      </c>
      <c r="D98" s="120">
        <v>209568</v>
      </c>
      <c r="E98" s="120">
        <v>0</v>
      </c>
      <c r="F98" s="120">
        <v>0</v>
      </c>
    </row>
    <row r="99" spans="1:6" x14ac:dyDescent="0.25">
      <c r="A99" s="120" t="s">
        <v>216</v>
      </c>
      <c r="B99" s="120">
        <v>39840427</v>
      </c>
      <c r="C99" s="120">
        <v>0</v>
      </c>
      <c r="D99" s="120">
        <v>3076753</v>
      </c>
      <c r="E99" s="120">
        <v>0</v>
      </c>
      <c r="F99" s="120">
        <v>0</v>
      </c>
    </row>
    <row r="100" spans="1:6" x14ac:dyDescent="0.25">
      <c r="A100" s="120" t="s">
        <v>217</v>
      </c>
      <c r="B100" s="120">
        <v>205388</v>
      </c>
      <c r="C100" s="120">
        <v>0</v>
      </c>
      <c r="D100" s="120">
        <v>29000</v>
      </c>
      <c r="E100" s="120">
        <v>0</v>
      </c>
      <c r="F100" s="120">
        <v>0</v>
      </c>
    </row>
    <row r="101" spans="1:6" x14ac:dyDescent="0.25">
      <c r="A101" s="120" t="s">
        <v>218</v>
      </c>
      <c r="B101" s="120">
        <v>48696142</v>
      </c>
      <c r="C101" s="120">
        <v>0</v>
      </c>
      <c r="D101" s="120">
        <v>4628967</v>
      </c>
      <c r="E101" s="120">
        <v>0</v>
      </c>
      <c r="F101" s="120">
        <v>0</v>
      </c>
    </row>
    <row r="102" spans="1:6" x14ac:dyDescent="0.25">
      <c r="A102" s="120" t="s">
        <v>219</v>
      </c>
      <c r="B102" s="120">
        <v>5486079</v>
      </c>
      <c r="C102" s="120">
        <v>0</v>
      </c>
      <c r="D102" s="120">
        <v>578178</v>
      </c>
      <c r="E102" s="120">
        <v>0</v>
      </c>
      <c r="F102" s="120">
        <v>0</v>
      </c>
    </row>
    <row r="103" spans="1:6" x14ac:dyDescent="0.25">
      <c r="A103" s="120" t="s">
        <v>220</v>
      </c>
      <c r="B103" s="120">
        <v>5120860</v>
      </c>
      <c r="C103" s="120">
        <v>0</v>
      </c>
      <c r="D103" s="120">
        <v>556140</v>
      </c>
      <c r="E103" s="120">
        <v>0</v>
      </c>
      <c r="F103" s="120">
        <v>0</v>
      </c>
    </row>
    <row r="104" spans="1:6" x14ac:dyDescent="0.25">
      <c r="A104" s="120" t="s">
        <v>221</v>
      </c>
      <c r="B104" s="120">
        <v>34674786</v>
      </c>
      <c r="C104" s="120">
        <v>0</v>
      </c>
      <c r="D104" s="120">
        <v>2402141</v>
      </c>
      <c r="E104" s="120">
        <v>0</v>
      </c>
      <c r="F104" s="120">
        <v>0</v>
      </c>
    </row>
    <row r="105" spans="1:6" x14ac:dyDescent="0.25">
      <c r="A105" s="120" t="s">
        <v>222</v>
      </c>
      <c r="B105" s="120">
        <v>20589851</v>
      </c>
      <c r="C105" s="120">
        <v>0</v>
      </c>
      <c r="D105" s="120">
        <v>1807708</v>
      </c>
      <c r="E105" s="120">
        <v>0</v>
      </c>
      <c r="F105" s="120">
        <v>0</v>
      </c>
    </row>
    <row r="106" spans="1:6" x14ac:dyDescent="0.25">
      <c r="A106" s="120" t="s">
        <v>223</v>
      </c>
      <c r="B106" s="120">
        <v>12919642</v>
      </c>
      <c r="C106" s="120">
        <v>0</v>
      </c>
      <c r="D106" s="120">
        <v>1959913</v>
      </c>
      <c r="E106" s="120">
        <v>0</v>
      </c>
      <c r="F106" s="120">
        <v>0</v>
      </c>
    </row>
    <row r="107" spans="1:6" x14ac:dyDescent="0.25">
      <c r="A107" s="120" t="s">
        <v>224</v>
      </c>
      <c r="B107" s="120">
        <v>31173629</v>
      </c>
      <c r="C107" s="120">
        <v>0</v>
      </c>
      <c r="D107" s="120">
        <v>7535846</v>
      </c>
      <c r="E107" s="120">
        <v>0</v>
      </c>
      <c r="F107" s="120">
        <v>0</v>
      </c>
    </row>
    <row r="108" spans="1:6" x14ac:dyDescent="0.25">
      <c r="A108" s="120" t="s">
        <v>225</v>
      </c>
      <c r="B108" s="120">
        <v>23958468</v>
      </c>
      <c r="C108" s="120">
        <v>0</v>
      </c>
      <c r="D108" s="120">
        <v>2055868</v>
      </c>
      <c r="E108" s="120">
        <v>13836</v>
      </c>
      <c r="F108" s="120">
        <v>0</v>
      </c>
    </row>
    <row r="109" spans="1:6" x14ac:dyDescent="0.25">
      <c r="A109" s="120" t="s">
        <v>226</v>
      </c>
      <c r="B109" s="120">
        <v>56482947</v>
      </c>
      <c r="C109" s="120">
        <v>0</v>
      </c>
      <c r="D109" s="120">
        <v>6747332</v>
      </c>
      <c r="E109" s="120">
        <v>0</v>
      </c>
      <c r="F109" s="120">
        <v>0</v>
      </c>
    </row>
    <row r="110" spans="1:6" x14ac:dyDescent="0.25">
      <c r="A110" s="120" t="s">
        <v>227</v>
      </c>
      <c r="B110" s="120">
        <v>59778253</v>
      </c>
      <c r="C110" s="120">
        <v>0</v>
      </c>
      <c r="D110" s="120">
        <v>5239314</v>
      </c>
      <c r="E110" s="120">
        <v>0</v>
      </c>
      <c r="F110" s="120">
        <v>0</v>
      </c>
    </row>
    <row r="111" spans="1:6" x14ac:dyDescent="0.25">
      <c r="A111" s="120" t="s">
        <v>228</v>
      </c>
      <c r="B111" s="120">
        <v>63994109</v>
      </c>
      <c r="C111" s="120">
        <v>0</v>
      </c>
      <c r="D111" s="120">
        <v>4693814</v>
      </c>
      <c r="E111" s="120">
        <v>0</v>
      </c>
      <c r="F111" s="120">
        <v>0</v>
      </c>
    </row>
    <row r="112" spans="1:6" x14ac:dyDescent="0.25">
      <c r="A112" s="120" t="s">
        <v>229</v>
      </c>
      <c r="B112" s="120">
        <v>571842</v>
      </c>
      <c r="C112" s="120">
        <v>0</v>
      </c>
      <c r="D112" s="120">
        <v>66006</v>
      </c>
      <c r="E112" s="120">
        <v>0</v>
      </c>
      <c r="F112" s="120">
        <v>0</v>
      </c>
    </row>
    <row r="113" spans="1:6" x14ac:dyDescent="0.25">
      <c r="A113" s="120" t="s">
        <v>230</v>
      </c>
      <c r="B113" s="120">
        <v>873082</v>
      </c>
      <c r="C113" s="120">
        <v>0</v>
      </c>
      <c r="D113" s="120">
        <v>135179</v>
      </c>
      <c r="E113" s="120">
        <v>0</v>
      </c>
      <c r="F113" s="120">
        <v>0</v>
      </c>
    </row>
    <row r="114" spans="1:6" x14ac:dyDescent="0.25">
      <c r="A114" s="120" t="s">
        <v>231</v>
      </c>
      <c r="B114" s="120">
        <v>360000</v>
      </c>
      <c r="C114" s="120">
        <v>0</v>
      </c>
      <c r="D114" s="120">
        <v>58800</v>
      </c>
      <c r="E114" s="120">
        <v>0</v>
      </c>
      <c r="F114" s="120">
        <v>0</v>
      </c>
    </row>
    <row r="115" spans="1:6" x14ac:dyDescent="0.25">
      <c r="A115" s="120" t="s">
        <v>232</v>
      </c>
      <c r="B115" s="120">
        <v>351912</v>
      </c>
      <c r="C115" s="120">
        <v>0</v>
      </c>
      <c r="D115" s="120">
        <v>260829</v>
      </c>
      <c r="E115" s="120">
        <v>0</v>
      </c>
      <c r="F115" s="120">
        <v>0</v>
      </c>
    </row>
    <row r="116" spans="1:6" x14ac:dyDescent="0.25">
      <c r="A116" s="120" t="s">
        <v>722</v>
      </c>
      <c r="B116" s="120">
        <v>640055</v>
      </c>
      <c r="C116" s="120">
        <v>0</v>
      </c>
      <c r="D116" s="120">
        <v>71186</v>
      </c>
      <c r="E116" s="120">
        <v>0</v>
      </c>
      <c r="F116" s="120">
        <v>0</v>
      </c>
    </row>
    <row r="117" spans="1:6" x14ac:dyDescent="0.25">
      <c r="A117" s="120" t="s">
        <v>724</v>
      </c>
      <c r="B117" s="120">
        <v>55197</v>
      </c>
      <c r="C117" s="120">
        <v>0</v>
      </c>
      <c r="D117" s="120">
        <v>3477</v>
      </c>
      <c r="E117" s="120">
        <v>0</v>
      </c>
      <c r="F117" s="120">
        <v>0</v>
      </c>
    </row>
    <row r="118" spans="1:6" x14ac:dyDescent="0.25">
      <c r="A118" s="120" t="s">
        <v>740</v>
      </c>
      <c r="B118" s="120">
        <v>170832</v>
      </c>
      <c r="C118" s="120">
        <v>3553</v>
      </c>
      <c r="D118" s="120">
        <v>13915</v>
      </c>
      <c r="E118" s="120">
        <v>0</v>
      </c>
      <c r="F118" s="120">
        <v>0</v>
      </c>
    </row>
    <row r="119" spans="1:6" x14ac:dyDescent="0.25">
      <c r="A119" s="120" t="s">
        <v>204</v>
      </c>
      <c r="B119" s="120">
        <v>10903288</v>
      </c>
      <c r="C119" s="120">
        <v>0</v>
      </c>
      <c r="D119" s="120">
        <v>1028258</v>
      </c>
      <c r="E119" s="120">
        <v>0</v>
      </c>
      <c r="F119" s="120">
        <v>0</v>
      </c>
    </row>
    <row r="120" spans="1:6" x14ac:dyDescent="0.25">
      <c r="A120" s="120" t="s">
        <v>233</v>
      </c>
      <c r="B120" s="120">
        <v>8663077</v>
      </c>
      <c r="C120" s="120">
        <v>0</v>
      </c>
      <c r="D120" s="120">
        <v>767584</v>
      </c>
      <c r="E120" s="120">
        <v>0</v>
      </c>
      <c r="F120" s="120">
        <v>0</v>
      </c>
    </row>
    <row r="121" spans="1:6" x14ac:dyDescent="0.25">
      <c r="A121" s="120" t="s">
        <v>205</v>
      </c>
      <c r="B121" s="120">
        <v>12763183</v>
      </c>
      <c r="C121" s="120">
        <v>0</v>
      </c>
      <c r="D121" s="120">
        <v>1437276</v>
      </c>
      <c r="E121" s="120">
        <v>0</v>
      </c>
      <c r="F121" s="120">
        <v>47355</v>
      </c>
    </row>
    <row r="122" spans="1:6" x14ac:dyDescent="0.25">
      <c r="A122" s="120" t="s">
        <v>206</v>
      </c>
      <c r="B122" s="120">
        <v>25941653</v>
      </c>
      <c r="C122" s="120">
        <v>0</v>
      </c>
      <c r="D122" s="120">
        <v>2855019</v>
      </c>
      <c r="E122" s="120">
        <v>0</v>
      </c>
      <c r="F122" s="120">
        <v>700169</v>
      </c>
    </row>
    <row r="123" spans="1:6" x14ac:dyDescent="0.25">
      <c r="A123" s="120" t="s">
        <v>207</v>
      </c>
      <c r="B123" s="120">
        <v>21580146</v>
      </c>
      <c r="C123" s="120">
        <v>0</v>
      </c>
      <c r="D123" s="120">
        <v>4170024</v>
      </c>
      <c r="E123" s="120">
        <v>0</v>
      </c>
      <c r="F123" s="120">
        <v>0</v>
      </c>
    </row>
    <row r="124" spans="1:6" x14ac:dyDescent="0.25">
      <c r="A124" s="120" t="s">
        <v>717</v>
      </c>
      <c r="B124" s="120">
        <v>591373</v>
      </c>
      <c r="C124" s="120">
        <v>0</v>
      </c>
      <c r="D124" s="120">
        <v>110000</v>
      </c>
      <c r="E124" s="120">
        <v>0</v>
      </c>
      <c r="F124" s="120">
        <v>0</v>
      </c>
    </row>
    <row r="125" spans="1:6" x14ac:dyDescent="0.25">
      <c r="A125" s="120" t="s">
        <v>98</v>
      </c>
      <c r="B125" s="120">
        <v>109336</v>
      </c>
      <c r="C125" s="120">
        <v>0</v>
      </c>
      <c r="D125" s="120">
        <v>0</v>
      </c>
      <c r="E125" s="120">
        <v>0</v>
      </c>
      <c r="F125" s="120">
        <v>0</v>
      </c>
    </row>
    <row r="126" spans="1:6" x14ac:dyDescent="0.25">
      <c r="A126" s="120" t="s">
        <v>99</v>
      </c>
      <c r="B126" s="120">
        <v>201584</v>
      </c>
      <c r="C126" s="120">
        <v>0</v>
      </c>
      <c r="D126" s="120">
        <v>26644</v>
      </c>
      <c r="E126" s="120">
        <v>0</v>
      </c>
      <c r="F126" s="120">
        <v>0</v>
      </c>
    </row>
    <row r="127" spans="1:6" x14ac:dyDescent="0.25">
      <c r="A127" s="120" t="s">
        <v>100</v>
      </c>
      <c r="B127" s="120">
        <v>388104</v>
      </c>
      <c r="C127" s="120">
        <v>0</v>
      </c>
      <c r="D127" s="120">
        <v>56777</v>
      </c>
      <c r="E127" s="120">
        <v>0</v>
      </c>
      <c r="F127" s="120">
        <v>0</v>
      </c>
    </row>
    <row r="128" spans="1:6" x14ac:dyDescent="0.25">
      <c r="A128" s="120" t="s">
        <v>101</v>
      </c>
      <c r="B128" s="120">
        <v>5311939</v>
      </c>
      <c r="C128" s="120">
        <v>0</v>
      </c>
      <c r="D128" s="120">
        <v>624345</v>
      </c>
      <c r="E128" s="120">
        <v>0</v>
      </c>
      <c r="F128" s="120">
        <v>0</v>
      </c>
    </row>
    <row r="129" spans="1:6" x14ac:dyDescent="0.25">
      <c r="A129" s="120" t="s">
        <v>102</v>
      </c>
      <c r="B129" s="120">
        <v>1320254</v>
      </c>
      <c r="C129" s="120">
        <v>0</v>
      </c>
      <c r="D129" s="120">
        <v>120701</v>
      </c>
      <c r="E129" s="120">
        <v>0</v>
      </c>
      <c r="F129" s="120">
        <v>0</v>
      </c>
    </row>
    <row r="130" spans="1:6" x14ac:dyDescent="0.25">
      <c r="A130" s="120" t="s">
        <v>103</v>
      </c>
      <c r="B130" s="120">
        <v>1192371</v>
      </c>
      <c r="C130" s="120">
        <v>0</v>
      </c>
      <c r="D130" s="120">
        <v>227443</v>
      </c>
      <c r="E130" s="120">
        <v>0</v>
      </c>
      <c r="F130" s="120">
        <v>0</v>
      </c>
    </row>
    <row r="131" spans="1:6" x14ac:dyDescent="0.25">
      <c r="A131" s="120" t="s">
        <v>123</v>
      </c>
      <c r="B131" s="120">
        <v>80795</v>
      </c>
      <c r="C131" s="120">
        <v>0</v>
      </c>
      <c r="D131" s="120">
        <v>0</v>
      </c>
      <c r="E131" s="120">
        <v>0</v>
      </c>
      <c r="F131" s="120">
        <v>0</v>
      </c>
    </row>
    <row r="132" spans="1:6" x14ac:dyDescent="0.25">
      <c r="A132" s="120" t="s">
        <v>104</v>
      </c>
      <c r="B132" s="120">
        <v>0</v>
      </c>
      <c r="C132" s="120">
        <v>0</v>
      </c>
      <c r="D132" s="120">
        <v>0</v>
      </c>
      <c r="E132" s="120">
        <v>0</v>
      </c>
      <c r="F132" s="120">
        <v>0</v>
      </c>
    </row>
    <row r="133" spans="1:6" x14ac:dyDescent="0.25">
      <c r="A133" s="120" t="s">
        <v>124</v>
      </c>
      <c r="B133" s="120">
        <v>60724</v>
      </c>
      <c r="C133" s="120">
        <v>0</v>
      </c>
      <c r="D133" s="120">
        <v>0</v>
      </c>
      <c r="E133" s="120">
        <v>0</v>
      </c>
      <c r="F133" s="120">
        <v>0</v>
      </c>
    </row>
    <row r="134" spans="1:6" x14ac:dyDescent="0.25">
      <c r="A134" s="120" t="s">
        <v>125</v>
      </c>
      <c r="B134" s="120">
        <v>161390</v>
      </c>
      <c r="C134" s="120">
        <v>0</v>
      </c>
      <c r="D134" s="120">
        <v>0</v>
      </c>
      <c r="E134" s="120">
        <v>0</v>
      </c>
      <c r="F134" s="120">
        <v>0</v>
      </c>
    </row>
    <row r="135" spans="1:6" x14ac:dyDescent="0.25">
      <c r="A135" s="120" t="s">
        <v>126</v>
      </c>
      <c r="B135" s="120">
        <v>90070</v>
      </c>
      <c r="C135" s="120">
        <v>0</v>
      </c>
      <c r="D135" s="120">
        <v>0</v>
      </c>
      <c r="E135" s="120">
        <v>0</v>
      </c>
      <c r="F135" s="120">
        <v>0</v>
      </c>
    </row>
    <row r="136" spans="1:6" x14ac:dyDescent="0.25">
      <c r="A136" s="120" t="s">
        <v>127</v>
      </c>
      <c r="B136" s="120">
        <v>89814</v>
      </c>
      <c r="C136" s="120">
        <v>0</v>
      </c>
      <c r="D136" s="120">
        <v>0</v>
      </c>
      <c r="E136" s="120">
        <v>0</v>
      </c>
      <c r="F136" s="120">
        <v>0</v>
      </c>
    </row>
    <row r="137" spans="1:6" x14ac:dyDescent="0.25">
      <c r="A137" s="120" t="s">
        <v>128</v>
      </c>
      <c r="B137" s="120">
        <v>55642</v>
      </c>
      <c r="C137" s="120">
        <v>0</v>
      </c>
      <c r="D137" s="120">
        <v>0</v>
      </c>
      <c r="E137" s="120">
        <v>0</v>
      </c>
      <c r="F137" s="120">
        <v>0</v>
      </c>
    </row>
    <row r="138" spans="1:6" x14ac:dyDescent="0.25">
      <c r="A138" s="120" t="s">
        <v>95</v>
      </c>
      <c r="B138" s="120">
        <v>2659168</v>
      </c>
      <c r="C138" s="120">
        <v>0</v>
      </c>
      <c r="D138" s="120">
        <v>0</v>
      </c>
      <c r="E138" s="120">
        <v>0</v>
      </c>
      <c r="F138" s="120">
        <v>0</v>
      </c>
    </row>
    <row r="139" spans="1:6" x14ac:dyDescent="0.25">
      <c r="A139" s="120" t="s">
        <v>129</v>
      </c>
      <c r="B139" s="120">
        <v>1784385</v>
      </c>
      <c r="C139" s="120">
        <v>0</v>
      </c>
      <c r="D139" s="120">
        <v>0</v>
      </c>
      <c r="E139" s="120">
        <v>0</v>
      </c>
      <c r="F139" s="120">
        <v>0</v>
      </c>
    </row>
    <row r="140" spans="1:6" x14ac:dyDescent="0.25">
      <c r="A140" s="120" t="s">
        <v>130</v>
      </c>
      <c r="B140" s="120">
        <v>371173</v>
      </c>
      <c r="C140" s="120">
        <v>0</v>
      </c>
      <c r="D140" s="120">
        <v>0</v>
      </c>
      <c r="E140" s="120">
        <v>0</v>
      </c>
      <c r="F140" s="120">
        <v>0</v>
      </c>
    </row>
    <row r="141" spans="1:6" x14ac:dyDescent="0.25">
      <c r="A141" s="120" t="s">
        <v>163</v>
      </c>
      <c r="B141" s="120">
        <v>1267826</v>
      </c>
      <c r="C141" s="120">
        <v>0</v>
      </c>
      <c r="D141" s="120">
        <v>165340</v>
      </c>
      <c r="E141" s="120">
        <v>0</v>
      </c>
      <c r="F141" s="120">
        <v>0</v>
      </c>
    </row>
    <row r="142" spans="1:6" x14ac:dyDescent="0.25">
      <c r="A142" s="120" t="s">
        <v>164</v>
      </c>
      <c r="B142" s="120">
        <v>125707</v>
      </c>
      <c r="C142" s="120">
        <v>0</v>
      </c>
      <c r="D142" s="120">
        <v>9685</v>
      </c>
      <c r="E142" s="120">
        <v>0</v>
      </c>
      <c r="F142" s="120">
        <v>0</v>
      </c>
    </row>
    <row r="143" spans="1:6" x14ac:dyDescent="0.25">
      <c r="A143" s="120" t="s">
        <v>165</v>
      </c>
      <c r="B143" s="120">
        <v>865861</v>
      </c>
      <c r="C143" s="120">
        <v>0</v>
      </c>
      <c r="D143" s="120">
        <v>132000</v>
      </c>
      <c r="E143" s="120">
        <v>0</v>
      </c>
      <c r="F143" s="120">
        <v>0</v>
      </c>
    </row>
    <row r="144" spans="1:6" x14ac:dyDescent="0.25">
      <c r="A144" s="120" t="s">
        <v>166</v>
      </c>
      <c r="B144" s="120">
        <v>866610</v>
      </c>
      <c r="C144" s="120">
        <v>0</v>
      </c>
      <c r="D144" s="120">
        <v>99861</v>
      </c>
      <c r="E144" s="120">
        <v>0</v>
      </c>
      <c r="F144" s="120">
        <v>0</v>
      </c>
    </row>
    <row r="145" spans="1:6" x14ac:dyDescent="0.25">
      <c r="A145" s="120" t="s">
        <v>167</v>
      </c>
      <c r="B145" s="120">
        <v>977909</v>
      </c>
      <c r="C145" s="120">
        <v>0</v>
      </c>
      <c r="D145" s="120">
        <v>124780</v>
      </c>
      <c r="E145" s="120">
        <v>0</v>
      </c>
      <c r="F145" s="120">
        <v>0</v>
      </c>
    </row>
    <row r="146" spans="1:6" x14ac:dyDescent="0.25">
      <c r="A146" s="120" t="s">
        <v>168</v>
      </c>
      <c r="B146" s="120">
        <v>1587539</v>
      </c>
      <c r="C146" s="120">
        <v>0</v>
      </c>
      <c r="D146" s="120">
        <v>167553</v>
      </c>
      <c r="E146" s="120">
        <v>0</v>
      </c>
      <c r="F146" s="120">
        <v>0</v>
      </c>
    </row>
    <row r="147" spans="1:6" x14ac:dyDescent="0.25">
      <c r="A147" s="120" t="s">
        <v>169</v>
      </c>
      <c r="B147" s="120">
        <v>306645</v>
      </c>
      <c r="C147" s="120">
        <v>0</v>
      </c>
      <c r="D147" s="120">
        <v>26945</v>
      </c>
      <c r="E147" s="120">
        <v>0</v>
      </c>
      <c r="F147" s="120">
        <v>0</v>
      </c>
    </row>
    <row r="148" spans="1:6" x14ac:dyDescent="0.25">
      <c r="A148" s="120" t="s">
        <v>170</v>
      </c>
      <c r="B148" s="120">
        <v>2017540</v>
      </c>
      <c r="C148" s="120">
        <v>0</v>
      </c>
      <c r="D148" s="120">
        <v>270909</v>
      </c>
      <c r="E148" s="120">
        <v>0</v>
      </c>
      <c r="F148" s="120">
        <v>0</v>
      </c>
    </row>
    <row r="149" spans="1:6" x14ac:dyDescent="0.25">
      <c r="A149" s="120" t="s">
        <v>171</v>
      </c>
      <c r="B149" s="120">
        <v>1337054</v>
      </c>
      <c r="C149" s="120">
        <v>0</v>
      </c>
      <c r="D149" s="120">
        <v>185000</v>
      </c>
      <c r="E149" s="120">
        <v>0</v>
      </c>
      <c r="F149" s="120">
        <v>0</v>
      </c>
    </row>
    <row r="150" spans="1:6" x14ac:dyDescent="0.25">
      <c r="A150" s="120" t="s">
        <v>172</v>
      </c>
      <c r="B150" s="120">
        <v>579730</v>
      </c>
      <c r="C150" s="120">
        <v>0</v>
      </c>
      <c r="D150" s="120">
        <v>60715</v>
      </c>
      <c r="E150" s="120">
        <v>0</v>
      </c>
      <c r="F150" s="120">
        <v>0</v>
      </c>
    </row>
    <row r="151" spans="1:6" x14ac:dyDescent="0.25">
      <c r="A151" s="120" t="s">
        <v>173</v>
      </c>
      <c r="B151" s="120">
        <v>6157206</v>
      </c>
      <c r="C151" s="120">
        <v>162346</v>
      </c>
      <c r="D151" s="120">
        <v>626237</v>
      </c>
      <c r="E151" s="120">
        <v>0</v>
      </c>
      <c r="F151" s="120">
        <v>0</v>
      </c>
    </row>
    <row r="152" spans="1:6" x14ac:dyDescent="0.25">
      <c r="A152" s="120" t="s">
        <v>174</v>
      </c>
      <c r="B152" s="120">
        <v>596517</v>
      </c>
      <c r="C152" s="120">
        <v>0</v>
      </c>
      <c r="D152" s="120">
        <v>133072</v>
      </c>
      <c r="E152" s="120">
        <v>0</v>
      </c>
      <c r="F152" s="120">
        <v>0</v>
      </c>
    </row>
    <row r="153" spans="1:6" x14ac:dyDescent="0.25">
      <c r="A153" s="120" t="s">
        <v>175</v>
      </c>
      <c r="B153" s="120">
        <v>7797363</v>
      </c>
      <c r="C153" s="120">
        <v>0</v>
      </c>
      <c r="D153" s="120">
        <v>426991</v>
      </c>
      <c r="E153" s="120">
        <v>0</v>
      </c>
      <c r="F153" s="120">
        <v>0</v>
      </c>
    </row>
    <row r="154" spans="1:6" x14ac:dyDescent="0.25">
      <c r="A154" s="120" t="s">
        <v>43</v>
      </c>
      <c r="B154" s="120">
        <v>160737</v>
      </c>
      <c r="C154" s="120">
        <v>0</v>
      </c>
      <c r="D154" s="120">
        <v>20062</v>
      </c>
      <c r="E154" s="120">
        <v>0</v>
      </c>
      <c r="F154" s="120">
        <v>0</v>
      </c>
    </row>
    <row r="155" spans="1:6" x14ac:dyDescent="0.25">
      <c r="A155" s="120" t="s">
        <v>44</v>
      </c>
      <c r="B155" s="120">
        <v>853377</v>
      </c>
      <c r="C155" s="120">
        <v>0</v>
      </c>
      <c r="D155" s="120">
        <v>128493</v>
      </c>
      <c r="E155" s="120">
        <v>0</v>
      </c>
      <c r="F155" s="120">
        <v>0</v>
      </c>
    </row>
    <row r="156" spans="1:6" x14ac:dyDescent="0.25">
      <c r="A156" s="120" t="s">
        <v>45</v>
      </c>
      <c r="B156" s="120">
        <v>182641</v>
      </c>
      <c r="C156" s="120">
        <v>0</v>
      </c>
      <c r="D156" s="120">
        <v>29500</v>
      </c>
      <c r="E156" s="120">
        <v>0</v>
      </c>
      <c r="F156" s="120">
        <v>0</v>
      </c>
    </row>
    <row r="157" spans="1:6" x14ac:dyDescent="0.25">
      <c r="A157" s="120" t="s">
        <v>46</v>
      </c>
      <c r="B157" s="120">
        <v>195679</v>
      </c>
      <c r="C157" s="120">
        <v>0</v>
      </c>
      <c r="D157" s="120">
        <v>17309</v>
      </c>
      <c r="E157" s="120">
        <v>0</v>
      </c>
      <c r="F157" s="120">
        <v>0</v>
      </c>
    </row>
    <row r="158" spans="1:6" x14ac:dyDescent="0.25">
      <c r="A158" s="120" t="s">
        <v>47</v>
      </c>
      <c r="B158" s="120">
        <v>331242</v>
      </c>
      <c r="C158" s="120">
        <v>0</v>
      </c>
      <c r="D158" s="120">
        <v>51050</v>
      </c>
      <c r="E158" s="120">
        <v>0</v>
      </c>
      <c r="F158" s="120">
        <v>0</v>
      </c>
    </row>
    <row r="159" spans="1:6" x14ac:dyDescent="0.25">
      <c r="A159" s="120" t="s">
        <v>48</v>
      </c>
      <c r="B159" s="120">
        <v>405635</v>
      </c>
      <c r="C159" s="120">
        <v>0</v>
      </c>
      <c r="D159" s="120">
        <v>50000</v>
      </c>
      <c r="E159" s="120">
        <v>0</v>
      </c>
      <c r="F159" s="120">
        <v>0</v>
      </c>
    </row>
    <row r="160" spans="1:6" x14ac:dyDescent="0.25">
      <c r="A160" s="120" t="s">
        <v>49</v>
      </c>
      <c r="B160" s="120">
        <v>186628</v>
      </c>
      <c r="C160" s="120">
        <v>0</v>
      </c>
      <c r="D160" s="120">
        <v>27109</v>
      </c>
      <c r="E160" s="120">
        <v>0</v>
      </c>
      <c r="F160" s="120">
        <v>0</v>
      </c>
    </row>
    <row r="161" spans="1:6" x14ac:dyDescent="0.25">
      <c r="A161" s="120" t="s">
        <v>50</v>
      </c>
      <c r="B161" s="120">
        <v>736879</v>
      </c>
      <c r="C161" s="120">
        <v>0</v>
      </c>
      <c r="D161" s="120">
        <v>102703</v>
      </c>
      <c r="E161" s="120">
        <v>0</v>
      </c>
      <c r="F161" s="120">
        <v>0</v>
      </c>
    </row>
    <row r="162" spans="1:6" x14ac:dyDescent="0.25">
      <c r="A162" s="120" t="s">
        <v>176</v>
      </c>
      <c r="B162" s="120">
        <v>318305</v>
      </c>
      <c r="C162" s="120">
        <v>0</v>
      </c>
      <c r="D162" s="120">
        <v>41430</v>
      </c>
      <c r="E162" s="120">
        <v>0</v>
      </c>
      <c r="F162" s="120">
        <v>0</v>
      </c>
    </row>
    <row r="163" spans="1:6" x14ac:dyDescent="0.25">
      <c r="A163" s="120" t="s">
        <v>177</v>
      </c>
      <c r="B163" s="120">
        <v>234832</v>
      </c>
      <c r="C163" s="120">
        <v>0</v>
      </c>
      <c r="D163" s="120">
        <v>36251</v>
      </c>
      <c r="E163" s="120">
        <v>0</v>
      </c>
      <c r="F163" s="120">
        <v>0</v>
      </c>
    </row>
    <row r="164" spans="1:6" x14ac:dyDescent="0.25">
      <c r="A164" s="120" t="s">
        <v>178</v>
      </c>
      <c r="B164" s="120">
        <v>8696353</v>
      </c>
      <c r="C164" s="120">
        <v>0</v>
      </c>
      <c r="D164" s="120">
        <v>911821</v>
      </c>
      <c r="E164" s="120">
        <v>0</v>
      </c>
      <c r="F164" s="120">
        <v>0</v>
      </c>
    </row>
    <row r="165" spans="1:6" x14ac:dyDescent="0.25">
      <c r="A165" s="120" t="s">
        <v>179</v>
      </c>
      <c r="B165" s="120">
        <v>2469551</v>
      </c>
      <c r="C165" s="120">
        <v>0</v>
      </c>
      <c r="D165" s="120">
        <v>249232</v>
      </c>
      <c r="E165" s="120">
        <v>0</v>
      </c>
      <c r="F165" s="120">
        <v>0</v>
      </c>
    </row>
    <row r="166" spans="1:6" x14ac:dyDescent="0.25">
      <c r="A166" s="120" t="s">
        <v>180</v>
      </c>
      <c r="B166" s="120">
        <v>1723413</v>
      </c>
      <c r="C166" s="120">
        <v>0</v>
      </c>
      <c r="D166" s="120">
        <v>210000</v>
      </c>
      <c r="E166" s="120">
        <v>0</v>
      </c>
      <c r="F166" s="120">
        <v>0</v>
      </c>
    </row>
    <row r="167" spans="1:6" x14ac:dyDescent="0.25">
      <c r="A167" s="120" t="s">
        <v>209</v>
      </c>
      <c r="B167" s="120">
        <v>3917873</v>
      </c>
      <c r="C167" s="120">
        <v>0</v>
      </c>
      <c r="D167" s="120">
        <v>420486</v>
      </c>
      <c r="E167" s="120">
        <v>0</v>
      </c>
      <c r="F167" s="120">
        <v>0</v>
      </c>
    </row>
    <row r="168" spans="1:6" x14ac:dyDescent="0.25">
      <c r="A168" s="120" t="s">
        <v>181</v>
      </c>
      <c r="B168" s="120">
        <v>918990</v>
      </c>
      <c r="C168" s="120">
        <v>0</v>
      </c>
      <c r="D168" s="120">
        <v>78171</v>
      </c>
      <c r="E168" s="120">
        <v>0</v>
      </c>
      <c r="F168" s="120">
        <v>0</v>
      </c>
    </row>
    <row r="169" spans="1:6" x14ac:dyDescent="0.25">
      <c r="A169" s="120" t="s">
        <v>294</v>
      </c>
      <c r="B169" s="120">
        <v>166094</v>
      </c>
      <c r="C169" s="120">
        <v>0</v>
      </c>
      <c r="D169" s="120">
        <v>71405</v>
      </c>
      <c r="E169" s="120">
        <v>0</v>
      </c>
      <c r="F169" s="120">
        <v>57296</v>
      </c>
    </row>
    <row r="170" spans="1:6" x14ac:dyDescent="0.25">
      <c r="A170" s="120" t="s">
        <v>295</v>
      </c>
      <c r="B170" s="120">
        <v>9976951</v>
      </c>
      <c r="C170" s="120">
        <v>0</v>
      </c>
      <c r="D170" s="120">
        <v>1481277</v>
      </c>
      <c r="E170" s="120">
        <v>0</v>
      </c>
      <c r="F170" s="120">
        <v>39237</v>
      </c>
    </row>
    <row r="171" spans="1:6" x14ac:dyDescent="0.25">
      <c r="A171" s="120" t="s">
        <v>296</v>
      </c>
      <c r="B171" s="120">
        <v>1824969</v>
      </c>
      <c r="C171" s="120">
        <v>0</v>
      </c>
      <c r="D171" s="120">
        <v>228367</v>
      </c>
      <c r="E171" s="120">
        <v>0</v>
      </c>
      <c r="F171" s="120">
        <v>0</v>
      </c>
    </row>
    <row r="172" spans="1:6" x14ac:dyDescent="0.25">
      <c r="A172" s="120" t="s">
        <v>297</v>
      </c>
      <c r="B172" s="120">
        <v>1341616</v>
      </c>
      <c r="C172" s="120">
        <v>0</v>
      </c>
      <c r="D172" s="120">
        <v>221514</v>
      </c>
      <c r="E172" s="120">
        <v>0</v>
      </c>
      <c r="F172" s="120">
        <v>0</v>
      </c>
    </row>
    <row r="173" spans="1:6" x14ac:dyDescent="0.25">
      <c r="A173" s="120" t="s">
        <v>298</v>
      </c>
      <c r="B173" s="120">
        <v>443386</v>
      </c>
      <c r="C173" s="120">
        <v>0</v>
      </c>
      <c r="D173" s="120">
        <v>51063</v>
      </c>
      <c r="E173" s="120">
        <v>0</v>
      </c>
      <c r="F173" s="120">
        <v>0</v>
      </c>
    </row>
    <row r="174" spans="1:6" x14ac:dyDescent="0.25">
      <c r="A174" s="120" t="s">
        <v>275</v>
      </c>
      <c r="B174" s="120">
        <v>1231394</v>
      </c>
      <c r="C174" s="120">
        <v>0</v>
      </c>
      <c r="D174" s="120">
        <v>0</v>
      </c>
      <c r="E174" s="120">
        <v>0</v>
      </c>
      <c r="F174" s="120">
        <v>0</v>
      </c>
    </row>
    <row r="175" spans="1:6" x14ac:dyDescent="0.25">
      <c r="A175" s="120" t="s">
        <v>299</v>
      </c>
      <c r="B175" s="120">
        <v>1242596</v>
      </c>
      <c r="C175" s="120">
        <v>0</v>
      </c>
      <c r="D175" s="120">
        <v>238893</v>
      </c>
      <c r="E175" s="120">
        <v>0</v>
      </c>
      <c r="F175" s="120">
        <v>0</v>
      </c>
    </row>
    <row r="176" spans="1:6" x14ac:dyDescent="0.25">
      <c r="A176" s="120" t="s">
        <v>300</v>
      </c>
      <c r="B176" s="120">
        <v>805879</v>
      </c>
      <c r="C176" s="120">
        <v>0</v>
      </c>
      <c r="D176" s="120">
        <v>168972</v>
      </c>
      <c r="E176" s="120">
        <v>0</v>
      </c>
      <c r="F176" s="120">
        <v>0</v>
      </c>
    </row>
    <row r="177" spans="1:6" x14ac:dyDescent="0.25">
      <c r="A177" s="120" t="s">
        <v>131</v>
      </c>
      <c r="B177" s="120">
        <v>1734303</v>
      </c>
      <c r="C177" s="120">
        <v>0</v>
      </c>
      <c r="D177" s="120">
        <v>0</v>
      </c>
      <c r="E177" s="120">
        <v>0</v>
      </c>
      <c r="F177" s="120">
        <v>0</v>
      </c>
    </row>
    <row r="178" spans="1:6" x14ac:dyDescent="0.25">
      <c r="A178" s="120" t="s">
        <v>182</v>
      </c>
      <c r="B178" s="120">
        <v>0</v>
      </c>
      <c r="C178" s="120">
        <v>0</v>
      </c>
      <c r="D178" s="120">
        <v>131050</v>
      </c>
      <c r="E178" s="120">
        <v>0</v>
      </c>
      <c r="F178" s="120">
        <v>0</v>
      </c>
    </row>
    <row r="179" spans="1:6" x14ac:dyDescent="0.25">
      <c r="A179" s="120" t="s">
        <v>183</v>
      </c>
      <c r="B179" s="120">
        <v>868140</v>
      </c>
      <c r="C179" s="120">
        <v>0</v>
      </c>
      <c r="D179" s="120">
        <v>136494</v>
      </c>
      <c r="E179" s="120">
        <v>0</v>
      </c>
      <c r="F179" s="120">
        <v>0</v>
      </c>
    </row>
    <row r="180" spans="1:6" x14ac:dyDescent="0.25">
      <c r="A180" s="120" t="s">
        <v>132</v>
      </c>
      <c r="B180" s="120">
        <v>424608</v>
      </c>
      <c r="C180" s="120">
        <v>0</v>
      </c>
      <c r="D180" s="120">
        <v>0</v>
      </c>
      <c r="E180" s="120">
        <v>0</v>
      </c>
      <c r="F180" s="120">
        <v>0</v>
      </c>
    </row>
    <row r="181" spans="1:6" x14ac:dyDescent="0.25">
      <c r="A181" s="120" t="s">
        <v>184</v>
      </c>
      <c r="B181" s="120">
        <v>679281</v>
      </c>
      <c r="C181" s="120">
        <v>0</v>
      </c>
      <c r="D181" s="120">
        <v>79181</v>
      </c>
      <c r="E181" s="120">
        <v>0</v>
      </c>
      <c r="F181" s="120">
        <v>0</v>
      </c>
    </row>
    <row r="182" spans="1:6" x14ac:dyDescent="0.25">
      <c r="A182" s="120" t="s">
        <v>185</v>
      </c>
      <c r="B182" s="120">
        <v>215446</v>
      </c>
      <c r="C182" s="120">
        <v>0</v>
      </c>
      <c r="D182" s="120">
        <v>11000</v>
      </c>
      <c r="E182" s="120">
        <v>0</v>
      </c>
      <c r="F182" s="120">
        <v>0</v>
      </c>
    </row>
    <row r="183" spans="1:6" x14ac:dyDescent="0.25">
      <c r="A183" s="120" t="s">
        <v>51</v>
      </c>
      <c r="B183" s="120">
        <v>1877979</v>
      </c>
      <c r="C183" s="120">
        <v>0</v>
      </c>
      <c r="D183" s="120">
        <v>296748</v>
      </c>
      <c r="E183" s="120">
        <v>0</v>
      </c>
      <c r="F183" s="120">
        <v>0</v>
      </c>
    </row>
    <row r="184" spans="1:6" x14ac:dyDescent="0.25">
      <c r="A184" s="120" t="s">
        <v>52</v>
      </c>
      <c r="B184" s="120">
        <v>393853</v>
      </c>
      <c r="C184" s="120">
        <v>0</v>
      </c>
      <c r="D184" s="120">
        <v>63245</v>
      </c>
      <c r="E184" s="120">
        <v>0</v>
      </c>
      <c r="F184" s="120">
        <v>10000</v>
      </c>
    </row>
    <row r="185" spans="1:6" x14ac:dyDescent="0.25">
      <c r="A185" s="120" t="s">
        <v>53</v>
      </c>
      <c r="B185" s="120">
        <v>382849</v>
      </c>
      <c r="C185" s="120">
        <v>0</v>
      </c>
      <c r="D185" s="120">
        <v>66111</v>
      </c>
      <c r="E185" s="120">
        <v>0</v>
      </c>
      <c r="F185" s="120">
        <v>0</v>
      </c>
    </row>
    <row r="186" spans="1:6" x14ac:dyDescent="0.25">
      <c r="A186" s="120" t="s">
        <v>234</v>
      </c>
      <c r="B186" s="120">
        <v>5341865</v>
      </c>
      <c r="C186" s="120">
        <v>0</v>
      </c>
      <c r="D186" s="120">
        <v>557116</v>
      </c>
      <c r="E186" s="120">
        <v>0</v>
      </c>
      <c r="F186" s="120">
        <v>0</v>
      </c>
    </row>
    <row r="187" spans="1:6" x14ac:dyDescent="0.25">
      <c r="A187" s="120" t="s">
        <v>235</v>
      </c>
      <c r="B187" s="120">
        <v>42998835</v>
      </c>
      <c r="C187" s="120">
        <v>0</v>
      </c>
      <c r="D187" s="120">
        <v>3823199</v>
      </c>
      <c r="E187" s="120">
        <v>0</v>
      </c>
      <c r="F187" s="120">
        <v>0</v>
      </c>
    </row>
    <row r="188" spans="1:6" x14ac:dyDescent="0.25">
      <c r="A188" s="120" t="s">
        <v>236</v>
      </c>
      <c r="B188" s="120">
        <v>54799865</v>
      </c>
      <c r="C188" s="120">
        <v>0</v>
      </c>
      <c r="D188" s="120">
        <v>7378669</v>
      </c>
      <c r="E188" s="120">
        <v>0</v>
      </c>
      <c r="F188" s="120">
        <v>0</v>
      </c>
    </row>
    <row r="189" spans="1:6" x14ac:dyDescent="0.25">
      <c r="A189" s="120" t="s">
        <v>237</v>
      </c>
      <c r="B189" s="120">
        <v>335888</v>
      </c>
      <c r="C189" s="120">
        <v>0</v>
      </c>
      <c r="D189" s="120">
        <v>73741</v>
      </c>
      <c r="E189" s="120">
        <v>0</v>
      </c>
      <c r="F189" s="120">
        <v>0</v>
      </c>
    </row>
    <row r="190" spans="1:6" x14ac:dyDescent="0.25">
      <c r="A190" s="120" t="s">
        <v>238</v>
      </c>
      <c r="B190" s="120">
        <v>10844073</v>
      </c>
      <c r="C190" s="120">
        <v>0</v>
      </c>
      <c r="D190" s="120">
        <v>1138538</v>
      </c>
      <c r="E190" s="120">
        <v>0</v>
      </c>
      <c r="F190" s="120">
        <v>10000</v>
      </c>
    </row>
    <row r="191" spans="1:6" x14ac:dyDescent="0.25">
      <c r="A191" s="120" t="s">
        <v>239</v>
      </c>
      <c r="B191" s="120">
        <v>20279016</v>
      </c>
      <c r="C191" s="120">
        <v>387034</v>
      </c>
      <c r="D191" s="120">
        <v>1645353</v>
      </c>
      <c r="E191" s="120">
        <v>0</v>
      </c>
      <c r="F191" s="120">
        <v>0</v>
      </c>
    </row>
    <row r="192" spans="1:6" x14ac:dyDescent="0.25">
      <c r="A192" s="120" t="s">
        <v>240</v>
      </c>
      <c r="B192" s="120">
        <v>3914007</v>
      </c>
      <c r="C192" s="120">
        <v>0</v>
      </c>
      <c r="D192" s="120">
        <v>228365</v>
      </c>
      <c r="E192" s="120">
        <v>0</v>
      </c>
      <c r="F192" s="120">
        <v>0</v>
      </c>
    </row>
    <row r="193" spans="1:6" x14ac:dyDescent="0.25">
      <c r="A193" s="120" t="s">
        <v>241</v>
      </c>
      <c r="B193" s="120">
        <v>6080895</v>
      </c>
      <c r="C193" s="120">
        <v>0</v>
      </c>
      <c r="D193" s="120">
        <v>425921</v>
      </c>
      <c r="E193" s="120">
        <v>0</v>
      </c>
      <c r="F193" s="120">
        <v>0</v>
      </c>
    </row>
    <row r="194" spans="1:6" x14ac:dyDescent="0.25">
      <c r="A194" s="120" t="s">
        <v>242</v>
      </c>
      <c r="B194" s="120">
        <v>28549526</v>
      </c>
      <c r="C194" s="120">
        <v>0</v>
      </c>
      <c r="D194" s="120">
        <v>3067978</v>
      </c>
      <c r="E194" s="120">
        <v>1915196</v>
      </c>
      <c r="F194" s="120">
        <v>0</v>
      </c>
    </row>
    <row r="195" spans="1:6" x14ac:dyDescent="0.25">
      <c r="A195" s="120" t="s">
        <v>243</v>
      </c>
      <c r="B195" s="120">
        <v>18603898</v>
      </c>
      <c r="C195" s="120">
        <v>0</v>
      </c>
      <c r="D195" s="120">
        <v>1646714</v>
      </c>
      <c r="E195" s="120">
        <v>0</v>
      </c>
      <c r="F195" s="120">
        <v>0</v>
      </c>
    </row>
    <row r="196" spans="1:6" x14ac:dyDescent="0.25">
      <c r="A196" s="120" t="s">
        <v>244</v>
      </c>
      <c r="B196" s="120">
        <v>19459770</v>
      </c>
      <c r="C196" s="120">
        <v>0</v>
      </c>
      <c r="D196" s="120">
        <v>2021316</v>
      </c>
      <c r="E196" s="120">
        <v>0</v>
      </c>
      <c r="F196" s="120">
        <v>0</v>
      </c>
    </row>
    <row r="197" spans="1:6" x14ac:dyDescent="0.25">
      <c r="A197" s="120" t="s">
        <v>245</v>
      </c>
      <c r="B197" s="120">
        <v>40586204</v>
      </c>
      <c r="C197" s="120">
        <v>0</v>
      </c>
      <c r="D197" s="120">
        <v>3594300</v>
      </c>
      <c r="E197" s="120">
        <v>0</v>
      </c>
      <c r="F197" s="120">
        <v>74679</v>
      </c>
    </row>
    <row r="198" spans="1:6" x14ac:dyDescent="0.25">
      <c r="A198" s="120" t="s">
        <v>246</v>
      </c>
      <c r="B198" s="120">
        <v>2877572</v>
      </c>
      <c r="C198" s="120">
        <v>0</v>
      </c>
      <c r="D198" s="120">
        <v>367206</v>
      </c>
      <c r="E198" s="120">
        <v>0</v>
      </c>
      <c r="F198" s="120">
        <v>0</v>
      </c>
    </row>
    <row r="199" spans="1:6" x14ac:dyDescent="0.25">
      <c r="A199" s="120" t="s">
        <v>247</v>
      </c>
      <c r="B199" s="120">
        <v>7152733</v>
      </c>
      <c r="C199" s="120">
        <v>0</v>
      </c>
      <c r="D199" s="120">
        <v>743467</v>
      </c>
      <c r="E199" s="120">
        <v>196659</v>
      </c>
      <c r="F199" s="120">
        <v>0</v>
      </c>
    </row>
    <row r="200" spans="1:6" x14ac:dyDescent="0.25">
      <c r="A200" s="120" t="s">
        <v>248</v>
      </c>
      <c r="B200" s="120">
        <v>7594631</v>
      </c>
      <c r="C200" s="120">
        <v>0</v>
      </c>
      <c r="D200" s="120">
        <v>721984</v>
      </c>
      <c r="E200" s="120">
        <v>0</v>
      </c>
      <c r="F200" s="120">
        <v>0</v>
      </c>
    </row>
    <row r="201" spans="1:6" x14ac:dyDescent="0.25">
      <c r="A201" s="120" t="s">
        <v>720</v>
      </c>
      <c r="B201" s="120">
        <v>35867</v>
      </c>
      <c r="C201" s="120">
        <v>0</v>
      </c>
      <c r="D201" s="120">
        <v>3477</v>
      </c>
      <c r="E201" s="120">
        <v>0</v>
      </c>
      <c r="F201" s="120">
        <v>0</v>
      </c>
    </row>
    <row r="202" spans="1:6" x14ac:dyDescent="0.25">
      <c r="A202" s="120" t="s">
        <v>249</v>
      </c>
      <c r="B202" s="120">
        <v>484720</v>
      </c>
      <c r="C202" s="120">
        <v>0</v>
      </c>
      <c r="D202" s="120">
        <v>38532</v>
      </c>
      <c r="E202" s="120">
        <v>0</v>
      </c>
      <c r="F202" s="120">
        <v>0</v>
      </c>
    </row>
    <row r="203" spans="1:6" x14ac:dyDescent="0.25">
      <c r="A203" s="120" t="s">
        <v>338</v>
      </c>
      <c r="B203" s="120">
        <v>0</v>
      </c>
      <c r="C203" s="120">
        <v>0</v>
      </c>
      <c r="D203" s="120">
        <v>0</v>
      </c>
      <c r="E203" s="120">
        <v>0</v>
      </c>
      <c r="F203" s="120">
        <v>0</v>
      </c>
    </row>
    <row r="204" spans="1:6" x14ac:dyDescent="0.25">
      <c r="A204" s="120" t="s">
        <v>304</v>
      </c>
      <c r="B204" s="120">
        <v>1514075</v>
      </c>
      <c r="C204" s="120">
        <v>0</v>
      </c>
      <c r="D204" s="120">
        <v>208494</v>
      </c>
      <c r="E204" s="120">
        <v>0</v>
      </c>
      <c r="F204" s="120">
        <v>0</v>
      </c>
    </row>
    <row r="205" spans="1:6" x14ac:dyDescent="0.25">
      <c r="A205" s="120" t="s">
        <v>305</v>
      </c>
      <c r="B205" s="120">
        <v>698873</v>
      </c>
      <c r="C205" s="120">
        <v>0</v>
      </c>
      <c r="D205" s="120">
        <v>82083</v>
      </c>
      <c r="E205" s="120">
        <v>0</v>
      </c>
      <c r="F205" s="120">
        <v>0</v>
      </c>
    </row>
    <row r="206" spans="1:6" x14ac:dyDescent="0.25">
      <c r="A206" s="120" t="s">
        <v>306</v>
      </c>
      <c r="B206" s="120">
        <v>1894940</v>
      </c>
      <c r="C206" s="120">
        <v>0</v>
      </c>
      <c r="D206" s="120">
        <v>201126</v>
      </c>
      <c r="E206" s="120">
        <v>0</v>
      </c>
      <c r="F206" s="120">
        <v>0</v>
      </c>
    </row>
    <row r="207" spans="1:6" x14ac:dyDescent="0.25">
      <c r="A207" s="120" t="s">
        <v>307</v>
      </c>
      <c r="B207" s="120">
        <v>1250403</v>
      </c>
      <c r="C207" s="120">
        <v>0</v>
      </c>
      <c r="D207" s="120">
        <v>139692</v>
      </c>
      <c r="E207" s="120">
        <v>0</v>
      </c>
      <c r="F207" s="120">
        <v>0</v>
      </c>
    </row>
    <row r="208" spans="1:6" x14ac:dyDescent="0.25">
      <c r="A208" s="120" t="s">
        <v>308</v>
      </c>
      <c r="B208" s="120">
        <v>7748611</v>
      </c>
      <c r="C208" s="120">
        <v>0</v>
      </c>
      <c r="D208" s="120">
        <v>775606</v>
      </c>
      <c r="E208" s="120">
        <v>0</v>
      </c>
      <c r="F208" s="120">
        <v>0</v>
      </c>
    </row>
    <row r="209" spans="1:6" x14ac:dyDescent="0.25">
      <c r="A209" s="120" t="s">
        <v>309</v>
      </c>
      <c r="B209" s="120">
        <v>11581920</v>
      </c>
      <c r="C209" s="120">
        <v>0</v>
      </c>
      <c r="D209" s="120">
        <v>1577747</v>
      </c>
      <c r="E209" s="120">
        <v>0</v>
      </c>
      <c r="F209" s="120">
        <v>0</v>
      </c>
    </row>
    <row r="210" spans="1:6" x14ac:dyDescent="0.25">
      <c r="A210" s="120" t="s">
        <v>310</v>
      </c>
      <c r="B210" s="120">
        <v>4004408</v>
      </c>
      <c r="C210" s="120">
        <v>0</v>
      </c>
      <c r="D210" s="120">
        <v>570139</v>
      </c>
      <c r="E210" s="120">
        <v>0</v>
      </c>
      <c r="F210" s="120">
        <v>0</v>
      </c>
    </row>
    <row r="211" spans="1:6" x14ac:dyDescent="0.25">
      <c r="A211" s="120" t="s">
        <v>311</v>
      </c>
      <c r="B211" s="120">
        <v>1230904</v>
      </c>
      <c r="C211" s="120">
        <v>0</v>
      </c>
      <c r="D211" s="120">
        <v>144000</v>
      </c>
      <c r="E211" s="120">
        <v>0</v>
      </c>
      <c r="F211" s="120">
        <v>67760</v>
      </c>
    </row>
    <row r="212" spans="1:6" x14ac:dyDescent="0.25">
      <c r="A212" s="120" t="s">
        <v>312</v>
      </c>
      <c r="B212" s="120">
        <v>754409</v>
      </c>
      <c r="C212" s="120">
        <v>0</v>
      </c>
      <c r="D212" s="120">
        <v>71152</v>
      </c>
      <c r="E212" s="120">
        <v>0</v>
      </c>
      <c r="F212" s="120">
        <v>0</v>
      </c>
    </row>
    <row r="213" spans="1:6" x14ac:dyDescent="0.25">
      <c r="A213" s="120" t="s">
        <v>313</v>
      </c>
      <c r="B213" s="120">
        <v>15323924</v>
      </c>
      <c r="C213" s="120">
        <v>0</v>
      </c>
      <c r="D213" s="120">
        <v>1864745</v>
      </c>
      <c r="E213" s="120">
        <v>0</v>
      </c>
      <c r="F213" s="120">
        <v>0</v>
      </c>
    </row>
    <row r="214" spans="1:6" x14ac:dyDescent="0.25">
      <c r="A214" s="120" t="s">
        <v>133</v>
      </c>
      <c r="B214" s="120">
        <v>81279</v>
      </c>
      <c r="C214" s="120">
        <v>0</v>
      </c>
      <c r="D214" s="120">
        <v>0</v>
      </c>
      <c r="E214" s="120">
        <v>0</v>
      </c>
      <c r="F214" s="120">
        <v>0</v>
      </c>
    </row>
    <row r="215" spans="1:6" x14ac:dyDescent="0.25">
      <c r="A215" s="120" t="s">
        <v>134</v>
      </c>
      <c r="B215" s="120">
        <v>70878</v>
      </c>
      <c r="C215" s="120">
        <v>0</v>
      </c>
      <c r="D215" s="120">
        <v>0</v>
      </c>
      <c r="E215" s="120">
        <v>0</v>
      </c>
      <c r="F215" s="120">
        <v>0</v>
      </c>
    </row>
    <row r="216" spans="1:6" x14ac:dyDescent="0.25">
      <c r="A216" s="120" t="s">
        <v>135</v>
      </c>
      <c r="B216" s="120">
        <v>94030</v>
      </c>
      <c r="C216" s="120">
        <v>0</v>
      </c>
      <c r="D216" s="120">
        <v>0</v>
      </c>
      <c r="E216" s="120">
        <v>0</v>
      </c>
      <c r="F216" s="120">
        <v>0</v>
      </c>
    </row>
    <row r="217" spans="1:6" x14ac:dyDescent="0.25">
      <c r="A217" s="120" t="s">
        <v>136</v>
      </c>
      <c r="B217" s="120">
        <v>1294124</v>
      </c>
      <c r="C217" s="120">
        <v>0</v>
      </c>
      <c r="D217" s="120">
        <v>0</v>
      </c>
      <c r="E217" s="120">
        <v>0</v>
      </c>
      <c r="F217" s="120">
        <v>0</v>
      </c>
    </row>
    <row r="218" spans="1:6" x14ac:dyDescent="0.25">
      <c r="A218" s="120" t="s">
        <v>314</v>
      </c>
      <c r="B218" s="120">
        <v>46708520</v>
      </c>
      <c r="C218" s="120">
        <v>0</v>
      </c>
      <c r="D218" s="120">
        <v>5047319</v>
      </c>
      <c r="E218" s="120">
        <v>0</v>
      </c>
      <c r="F218" s="120">
        <v>0</v>
      </c>
    </row>
    <row r="219" spans="1:6" x14ac:dyDescent="0.25">
      <c r="A219" s="120" t="s">
        <v>315</v>
      </c>
      <c r="B219" s="120">
        <v>22616256</v>
      </c>
      <c r="C219" s="120">
        <v>0</v>
      </c>
      <c r="D219" s="120">
        <v>1469645</v>
      </c>
      <c r="E219" s="120">
        <v>0</v>
      </c>
      <c r="F219" s="120">
        <v>0</v>
      </c>
    </row>
    <row r="220" spans="1:6" x14ac:dyDescent="0.25">
      <c r="A220" s="120" t="s">
        <v>316</v>
      </c>
      <c r="B220" s="120">
        <v>40495603</v>
      </c>
      <c r="C220" s="120">
        <v>0</v>
      </c>
      <c r="D220" s="120">
        <v>2906863</v>
      </c>
      <c r="E220" s="120">
        <v>0</v>
      </c>
      <c r="F220" s="120">
        <v>0</v>
      </c>
    </row>
    <row r="221" spans="1:6" x14ac:dyDescent="0.25">
      <c r="A221" s="120" t="s">
        <v>317</v>
      </c>
      <c r="B221" s="120">
        <v>51353677</v>
      </c>
      <c r="C221" s="120">
        <v>0</v>
      </c>
      <c r="D221" s="120">
        <v>4052776</v>
      </c>
      <c r="E221" s="120">
        <v>0</v>
      </c>
      <c r="F221" s="120">
        <v>0</v>
      </c>
    </row>
    <row r="222" spans="1:6" x14ac:dyDescent="0.25">
      <c r="A222" s="120" t="s">
        <v>318</v>
      </c>
      <c r="B222" s="120">
        <v>11901275</v>
      </c>
      <c r="C222" s="120">
        <v>0</v>
      </c>
      <c r="D222" s="120">
        <v>1024660</v>
      </c>
      <c r="E222" s="120">
        <v>0</v>
      </c>
      <c r="F222" s="120">
        <v>0</v>
      </c>
    </row>
    <row r="223" spans="1:6" x14ac:dyDescent="0.25">
      <c r="A223" s="120" t="s">
        <v>319</v>
      </c>
      <c r="B223" s="120">
        <v>24600443</v>
      </c>
      <c r="C223" s="120">
        <v>200000</v>
      </c>
      <c r="D223" s="120">
        <v>2631063</v>
      </c>
      <c r="E223" s="120">
        <v>0</v>
      </c>
      <c r="F223" s="120">
        <v>219446</v>
      </c>
    </row>
    <row r="224" spans="1:6" x14ac:dyDescent="0.25">
      <c r="A224" s="120" t="s">
        <v>320</v>
      </c>
      <c r="B224" s="120">
        <v>49208</v>
      </c>
      <c r="C224" s="120">
        <v>1349</v>
      </c>
      <c r="D224" s="120">
        <v>8808</v>
      </c>
      <c r="E224" s="120">
        <v>0</v>
      </c>
      <c r="F224" s="120">
        <v>0</v>
      </c>
    </row>
    <row r="225" spans="1:6" x14ac:dyDescent="0.25">
      <c r="A225" s="120" t="s">
        <v>321</v>
      </c>
      <c r="B225" s="120">
        <v>11661184</v>
      </c>
      <c r="C225" s="120">
        <v>0</v>
      </c>
      <c r="D225" s="120">
        <v>1071016</v>
      </c>
      <c r="E225" s="120">
        <v>0</v>
      </c>
      <c r="F225" s="120">
        <v>0</v>
      </c>
    </row>
    <row r="226" spans="1:6" x14ac:dyDescent="0.25">
      <c r="A226" s="120" t="s">
        <v>322</v>
      </c>
      <c r="B226" s="120">
        <v>21101447</v>
      </c>
      <c r="C226" s="120">
        <v>413598</v>
      </c>
      <c r="D226" s="120">
        <v>2150022</v>
      </c>
      <c r="E226" s="120">
        <v>0</v>
      </c>
      <c r="F226" s="120">
        <v>0</v>
      </c>
    </row>
    <row r="227" spans="1:6" x14ac:dyDescent="0.25">
      <c r="A227" s="120" t="s">
        <v>323</v>
      </c>
      <c r="B227" s="120">
        <v>5244305</v>
      </c>
      <c r="C227" s="120">
        <v>0</v>
      </c>
      <c r="D227" s="120">
        <v>628821</v>
      </c>
      <c r="E227" s="120">
        <v>0</v>
      </c>
      <c r="F227" s="120">
        <v>0</v>
      </c>
    </row>
    <row r="228" spans="1:6" x14ac:dyDescent="0.25">
      <c r="A228" s="120" t="s">
        <v>324</v>
      </c>
      <c r="B228" s="120">
        <v>4786957</v>
      </c>
      <c r="C228" s="120">
        <v>0</v>
      </c>
      <c r="D228" s="120">
        <v>454269</v>
      </c>
      <c r="E228" s="120">
        <v>0</v>
      </c>
      <c r="F228" s="120">
        <v>0</v>
      </c>
    </row>
    <row r="229" spans="1:6" x14ac:dyDescent="0.25">
      <c r="A229" s="120" t="s">
        <v>325</v>
      </c>
      <c r="B229" s="120">
        <v>831569</v>
      </c>
      <c r="C229" s="120">
        <v>0</v>
      </c>
      <c r="D229" s="120">
        <v>80454</v>
      </c>
      <c r="E229" s="120">
        <v>0</v>
      </c>
      <c r="F229" s="120">
        <v>0</v>
      </c>
    </row>
    <row r="230" spans="1:6" x14ac:dyDescent="0.25">
      <c r="A230" s="120" t="s">
        <v>326</v>
      </c>
      <c r="B230" s="120">
        <v>6201673</v>
      </c>
      <c r="C230" s="120">
        <v>0</v>
      </c>
      <c r="D230" s="120">
        <v>402153</v>
      </c>
      <c r="E230" s="120">
        <v>0</v>
      </c>
      <c r="F230" s="120">
        <v>0</v>
      </c>
    </row>
    <row r="231" spans="1:6" x14ac:dyDescent="0.25">
      <c r="A231" s="120" t="s">
        <v>327</v>
      </c>
      <c r="B231" s="120">
        <v>12659653</v>
      </c>
      <c r="C231" s="120">
        <v>0</v>
      </c>
      <c r="D231" s="120">
        <v>874574</v>
      </c>
      <c r="E231" s="120">
        <v>0</v>
      </c>
      <c r="F231" s="120">
        <v>0</v>
      </c>
    </row>
    <row r="232" spans="1:6" x14ac:dyDescent="0.25">
      <c r="A232" s="120" t="s">
        <v>54</v>
      </c>
      <c r="B232" s="120">
        <v>60825257</v>
      </c>
      <c r="C232" s="120">
        <v>1611643</v>
      </c>
      <c r="D232" s="120">
        <v>6364118</v>
      </c>
      <c r="E232" s="120">
        <v>0</v>
      </c>
      <c r="F232" s="120">
        <v>0</v>
      </c>
    </row>
    <row r="233" spans="1:6" x14ac:dyDescent="0.25">
      <c r="A233" s="120" t="s">
        <v>55</v>
      </c>
      <c r="B233" s="120">
        <v>79774</v>
      </c>
      <c r="C233" s="120">
        <v>0</v>
      </c>
      <c r="D233" s="120">
        <v>46284</v>
      </c>
      <c r="E233" s="120">
        <v>0</v>
      </c>
      <c r="F233" s="120">
        <v>0</v>
      </c>
    </row>
    <row r="234" spans="1:6" x14ac:dyDescent="0.25">
      <c r="A234" s="120" t="s">
        <v>56</v>
      </c>
      <c r="B234" s="120">
        <v>65795</v>
      </c>
      <c r="C234" s="120">
        <v>0</v>
      </c>
      <c r="D234" s="120">
        <v>7003</v>
      </c>
      <c r="E234" s="120">
        <v>0</v>
      </c>
      <c r="F234" s="120">
        <v>0</v>
      </c>
    </row>
    <row r="235" spans="1:6" x14ac:dyDescent="0.25">
      <c r="A235" s="120" t="s">
        <v>57</v>
      </c>
      <c r="B235" s="120">
        <v>1917131</v>
      </c>
      <c r="C235" s="120">
        <v>62582</v>
      </c>
      <c r="D235" s="120">
        <v>331261</v>
      </c>
      <c r="E235" s="120">
        <v>0</v>
      </c>
      <c r="F235" s="120">
        <v>0</v>
      </c>
    </row>
    <row r="236" spans="1:6" x14ac:dyDescent="0.25">
      <c r="A236" s="120" t="s">
        <v>58</v>
      </c>
      <c r="B236" s="120">
        <v>2802498</v>
      </c>
      <c r="C236" s="120">
        <v>0</v>
      </c>
      <c r="D236" s="120">
        <v>412437</v>
      </c>
      <c r="E236" s="120">
        <v>194630</v>
      </c>
      <c r="F236" s="120">
        <v>115059</v>
      </c>
    </row>
    <row r="237" spans="1:6" x14ac:dyDescent="0.25">
      <c r="A237" s="120" t="s">
        <v>59</v>
      </c>
      <c r="B237" s="120">
        <v>18074815</v>
      </c>
      <c r="C237" s="120">
        <v>0</v>
      </c>
      <c r="D237" s="120">
        <v>1666821</v>
      </c>
      <c r="E237" s="120">
        <v>0</v>
      </c>
      <c r="F237" s="120">
        <v>0</v>
      </c>
    </row>
    <row r="238" spans="1:6" x14ac:dyDescent="0.25">
      <c r="A238" s="120" t="s">
        <v>60</v>
      </c>
      <c r="B238" s="120">
        <v>29119703</v>
      </c>
      <c r="C238" s="120">
        <v>675085</v>
      </c>
      <c r="D238" s="120">
        <v>2519183</v>
      </c>
      <c r="E238" s="120">
        <v>0</v>
      </c>
      <c r="F238" s="120">
        <v>0</v>
      </c>
    </row>
    <row r="239" spans="1:6" x14ac:dyDescent="0.25">
      <c r="A239" s="120" t="s">
        <v>61</v>
      </c>
      <c r="B239" s="120">
        <v>1116921</v>
      </c>
      <c r="C239" s="120">
        <v>0</v>
      </c>
      <c r="D239" s="120">
        <v>228443</v>
      </c>
      <c r="E239" s="120">
        <v>0</v>
      </c>
      <c r="F239" s="120">
        <v>0</v>
      </c>
    </row>
    <row r="240" spans="1:6" x14ac:dyDescent="0.25">
      <c r="A240" s="120" t="s">
        <v>62</v>
      </c>
      <c r="B240" s="120">
        <v>11043886</v>
      </c>
      <c r="C240" s="120">
        <v>0</v>
      </c>
      <c r="D240" s="120">
        <v>1020601</v>
      </c>
      <c r="E240" s="120">
        <v>0</v>
      </c>
      <c r="F240" s="120">
        <v>0</v>
      </c>
    </row>
    <row r="241" spans="1:6" x14ac:dyDescent="0.25">
      <c r="A241" s="120" t="s">
        <v>63</v>
      </c>
      <c r="B241" s="120">
        <v>7782537</v>
      </c>
      <c r="C241" s="120">
        <v>0</v>
      </c>
      <c r="D241" s="120">
        <v>862140</v>
      </c>
      <c r="E241" s="120">
        <v>0</v>
      </c>
      <c r="F241" s="120">
        <v>0</v>
      </c>
    </row>
    <row r="242" spans="1:6" x14ac:dyDescent="0.25">
      <c r="A242" s="120" t="s">
        <v>64</v>
      </c>
      <c r="B242" s="120">
        <v>700457</v>
      </c>
      <c r="C242" s="120">
        <v>0</v>
      </c>
      <c r="D242" s="120">
        <v>152055</v>
      </c>
      <c r="E242" s="120">
        <v>0</v>
      </c>
      <c r="F242" s="120">
        <v>0</v>
      </c>
    </row>
    <row r="243" spans="1:6" x14ac:dyDescent="0.25">
      <c r="A243" s="120" t="s">
        <v>65</v>
      </c>
      <c r="B243" s="120">
        <v>5809580</v>
      </c>
      <c r="C243" s="120">
        <v>0</v>
      </c>
      <c r="D243" s="120">
        <v>711518</v>
      </c>
      <c r="E243" s="120">
        <v>0</v>
      </c>
      <c r="F243" s="120">
        <v>0</v>
      </c>
    </row>
    <row r="244" spans="1:6" x14ac:dyDescent="0.25">
      <c r="A244" s="120" t="s">
        <v>66</v>
      </c>
      <c r="B244" s="120">
        <v>3410113</v>
      </c>
      <c r="C244" s="120">
        <v>0</v>
      </c>
      <c r="D244" s="120">
        <v>448304</v>
      </c>
      <c r="E244" s="120">
        <v>0</v>
      </c>
      <c r="F244" s="120">
        <v>0</v>
      </c>
    </row>
    <row r="245" spans="1:6" x14ac:dyDescent="0.25">
      <c r="A245" s="120" t="s">
        <v>67</v>
      </c>
      <c r="B245" s="120">
        <v>2177797</v>
      </c>
      <c r="C245" s="120">
        <v>0</v>
      </c>
      <c r="D245" s="120">
        <v>368394</v>
      </c>
      <c r="E245" s="120">
        <v>0</v>
      </c>
      <c r="F245" s="120">
        <v>0</v>
      </c>
    </row>
    <row r="246" spans="1:6" x14ac:dyDescent="0.25">
      <c r="A246" s="120" t="s">
        <v>68</v>
      </c>
      <c r="B246" s="120">
        <v>795924</v>
      </c>
      <c r="C246" s="120">
        <v>0</v>
      </c>
      <c r="D246" s="120">
        <v>69583</v>
      </c>
      <c r="E246" s="120">
        <v>0</v>
      </c>
      <c r="F246" s="120">
        <v>0</v>
      </c>
    </row>
    <row r="247" spans="1:6" x14ac:dyDescent="0.25">
      <c r="A247" s="120" t="s">
        <v>726</v>
      </c>
      <c r="B247" s="120">
        <v>127382</v>
      </c>
      <c r="C247" s="120">
        <v>0</v>
      </c>
      <c r="D247" s="120">
        <v>14815</v>
      </c>
      <c r="E247" s="120">
        <v>0</v>
      </c>
      <c r="F247" s="120">
        <v>0</v>
      </c>
    </row>
    <row r="248" spans="1:6" x14ac:dyDescent="0.25">
      <c r="A248" s="120" t="s">
        <v>69</v>
      </c>
      <c r="B248" s="120">
        <v>921095</v>
      </c>
      <c r="C248" s="120">
        <v>37240</v>
      </c>
      <c r="D248" s="120">
        <v>82616</v>
      </c>
      <c r="E248" s="120">
        <v>0</v>
      </c>
      <c r="F248" s="120">
        <v>0</v>
      </c>
    </row>
    <row r="249" spans="1:6" x14ac:dyDescent="0.25">
      <c r="A249" s="120" t="s">
        <v>70</v>
      </c>
      <c r="B249" s="120">
        <v>50055</v>
      </c>
      <c r="C249" s="120">
        <v>0</v>
      </c>
      <c r="D249" s="120">
        <v>10264</v>
      </c>
      <c r="E249" s="120">
        <v>0</v>
      </c>
      <c r="F249" s="120">
        <v>0</v>
      </c>
    </row>
    <row r="250" spans="1:6" x14ac:dyDescent="0.25">
      <c r="A250" s="120" t="s">
        <v>71</v>
      </c>
      <c r="B250" s="120">
        <v>1173509</v>
      </c>
      <c r="C250" s="120">
        <v>0</v>
      </c>
      <c r="D250" s="120">
        <v>177286</v>
      </c>
      <c r="E250" s="120">
        <v>0</v>
      </c>
      <c r="F250" s="120">
        <v>0</v>
      </c>
    </row>
    <row r="251" spans="1:6" x14ac:dyDescent="0.25">
      <c r="A251" s="120" t="s">
        <v>72</v>
      </c>
      <c r="B251" s="120">
        <v>836296</v>
      </c>
      <c r="C251" s="120">
        <v>0</v>
      </c>
      <c r="D251" s="120">
        <v>92000</v>
      </c>
      <c r="E251" s="120">
        <v>0</v>
      </c>
      <c r="F251" s="120">
        <v>82586</v>
      </c>
    </row>
    <row r="252" spans="1:6" x14ac:dyDescent="0.25">
      <c r="A252" s="120" t="s">
        <v>73</v>
      </c>
      <c r="B252" s="120">
        <v>1129290</v>
      </c>
      <c r="C252" s="120">
        <v>0</v>
      </c>
      <c r="D252" s="120">
        <v>161790</v>
      </c>
      <c r="E252" s="120">
        <v>0</v>
      </c>
      <c r="F252" s="120">
        <v>0</v>
      </c>
    </row>
    <row r="253" spans="1:6" x14ac:dyDescent="0.25">
      <c r="A253" s="120" t="s">
        <v>74</v>
      </c>
      <c r="B253" s="120">
        <v>2477438</v>
      </c>
      <c r="C253" s="120">
        <v>0</v>
      </c>
      <c r="D253" s="120">
        <v>407750</v>
      </c>
      <c r="E253" s="120">
        <v>0</v>
      </c>
      <c r="F253" s="120">
        <v>0</v>
      </c>
    </row>
    <row r="254" spans="1:6" x14ac:dyDescent="0.25">
      <c r="A254" s="120" t="s">
        <v>75</v>
      </c>
      <c r="B254" s="120">
        <v>199388</v>
      </c>
      <c r="C254" s="120">
        <v>0</v>
      </c>
      <c r="D254" s="120">
        <v>62669</v>
      </c>
      <c r="E254" s="120">
        <v>0</v>
      </c>
      <c r="F254" s="120">
        <v>0</v>
      </c>
    </row>
    <row r="255" spans="1:6" x14ac:dyDescent="0.25">
      <c r="A255" s="120" t="s">
        <v>76</v>
      </c>
      <c r="B255" s="120">
        <v>88783</v>
      </c>
      <c r="C255" s="120">
        <v>0</v>
      </c>
      <c r="D255" s="120">
        <v>13335</v>
      </c>
      <c r="E255" s="120">
        <v>0</v>
      </c>
      <c r="F255" s="120">
        <v>0</v>
      </c>
    </row>
    <row r="256" spans="1:6" x14ac:dyDescent="0.25">
      <c r="A256" s="120" t="s">
        <v>77</v>
      </c>
      <c r="B256" s="120">
        <v>32011</v>
      </c>
      <c r="C256" s="120">
        <v>0</v>
      </c>
      <c r="D256" s="120">
        <v>18171</v>
      </c>
      <c r="E256" s="120">
        <v>0</v>
      </c>
      <c r="F256" s="120">
        <v>0</v>
      </c>
    </row>
    <row r="257" spans="1:6" x14ac:dyDescent="0.25">
      <c r="A257" s="120" t="s">
        <v>78</v>
      </c>
      <c r="B257" s="120">
        <v>228051</v>
      </c>
      <c r="C257" s="120">
        <v>0</v>
      </c>
      <c r="D257" s="120">
        <v>28621</v>
      </c>
      <c r="E257" s="120">
        <v>0</v>
      </c>
      <c r="F257" s="120">
        <v>20000</v>
      </c>
    </row>
    <row r="258" spans="1:6" x14ac:dyDescent="0.25">
      <c r="A258" s="120" t="s">
        <v>79</v>
      </c>
      <c r="B258" s="120">
        <v>678391</v>
      </c>
      <c r="C258" s="120">
        <v>0</v>
      </c>
      <c r="D258" s="120">
        <v>144889</v>
      </c>
      <c r="E258" s="120">
        <v>0</v>
      </c>
      <c r="F258" s="120">
        <v>1000</v>
      </c>
    </row>
    <row r="259" spans="1:6" x14ac:dyDescent="0.25">
      <c r="A259" s="120" t="s">
        <v>80</v>
      </c>
      <c r="B259" s="120">
        <v>357609</v>
      </c>
      <c r="C259" s="120">
        <v>0</v>
      </c>
      <c r="D259" s="120">
        <v>47054</v>
      </c>
      <c r="E259" s="120">
        <v>0</v>
      </c>
      <c r="F259" s="120">
        <v>0</v>
      </c>
    </row>
    <row r="260" spans="1:6" x14ac:dyDescent="0.25">
      <c r="A260" s="120" t="s">
        <v>81</v>
      </c>
      <c r="B260" s="120">
        <v>1572285</v>
      </c>
      <c r="C260" s="120">
        <v>0</v>
      </c>
      <c r="D260" s="120">
        <v>199881</v>
      </c>
      <c r="E260" s="120">
        <v>0</v>
      </c>
      <c r="F260" s="120">
        <v>0</v>
      </c>
    </row>
    <row r="261" spans="1:6" x14ac:dyDescent="0.25">
      <c r="A261" s="120" t="s">
        <v>186</v>
      </c>
      <c r="B261" s="120">
        <v>11388978</v>
      </c>
      <c r="C261" s="120">
        <v>233211</v>
      </c>
      <c r="D261" s="120">
        <v>1104441</v>
      </c>
      <c r="E261" s="120">
        <v>0</v>
      </c>
      <c r="F261" s="120">
        <v>0</v>
      </c>
    </row>
    <row r="262" spans="1:6" x14ac:dyDescent="0.25">
      <c r="A262" s="120" t="s">
        <v>187</v>
      </c>
      <c r="B262" s="120">
        <v>36455279</v>
      </c>
      <c r="C262" s="120">
        <v>0</v>
      </c>
      <c r="D262" s="120">
        <v>2916994</v>
      </c>
      <c r="E262" s="120">
        <v>0</v>
      </c>
      <c r="F262" s="120">
        <v>100000</v>
      </c>
    </row>
    <row r="263" spans="1:6" x14ac:dyDescent="0.25">
      <c r="A263" s="120" t="s">
        <v>188</v>
      </c>
      <c r="B263" s="120">
        <v>10995511</v>
      </c>
      <c r="C263" s="120">
        <v>0</v>
      </c>
      <c r="D263" s="120">
        <v>1077284</v>
      </c>
      <c r="E263" s="120">
        <v>0</v>
      </c>
      <c r="F263" s="120">
        <v>0</v>
      </c>
    </row>
    <row r="264" spans="1:6" x14ac:dyDescent="0.25">
      <c r="A264" s="120" t="s">
        <v>189</v>
      </c>
      <c r="B264" s="120">
        <v>23745181</v>
      </c>
      <c r="C264" s="120">
        <v>0</v>
      </c>
      <c r="D264" s="120">
        <v>2521937</v>
      </c>
      <c r="E264" s="120">
        <v>0</v>
      </c>
      <c r="F264" s="120">
        <v>0</v>
      </c>
    </row>
    <row r="265" spans="1:6" x14ac:dyDescent="0.25">
      <c r="A265" s="120" t="s">
        <v>190</v>
      </c>
      <c r="B265" s="120">
        <v>1310490</v>
      </c>
      <c r="C265" s="120">
        <v>0</v>
      </c>
      <c r="D265" s="120">
        <v>196371</v>
      </c>
      <c r="E265" s="120">
        <v>0</v>
      </c>
      <c r="F265" s="120">
        <v>0</v>
      </c>
    </row>
    <row r="266" spans="1:6" x14ac:dyDescent="0.25">
      <c r="A266" s="120" t="s">
        <v>191</v>
      </c>
      <c r="B266" s="120">
        <v>1139123</v>
      </c>
      <c r="C266" s="120">
        <v>0</v>
      </c>
      <c r="D266" s="120">
        <v>110619</v>
      </c>
      <c r="E266" s="120">
        <v>0</v>
      </c>
      <c r="F266" s="120">
        <v>0</v>
      </c>
    </row>
    <row r="267" spans="1:6" x14ac:dyDescent="0.25">
      <c r="A267" s="120" t="s">
        <v>192</v>
      </c>
      <c r="B267" s="120">
        <v>4736314</v>
      </c>
      <c r="C267" s="120">
        <v>0</v>
      </c>
      <c r="D267" s="120">
        <v>514796</v>
      </c>
      <c r="E267" s="120">
        <v>0</v>
      </c>
      <c r="F267" s="120">
        <v>0</v>
      </c>
    </row>
    <row r="268" spans="1:6" x14ac:dyDescent="0.25">
      <c r="A268" s="120" t="s">
        <v>193</v>
      </c>
      <c r="B268" s="120">
        <v>2282928</v>
      </c>
      <c r="C268" s="120">
        <v>0</v>
      </c>
      <c r="D268" s="120">
        <v>292748</v>
      </c>
      <c r="E268" s="120">
        <v>0</v>
      </c>
      <c r="F268" s="120">
        <v>0</v>
      </c>
    </row>
    <row r="269" spans="1:6" x14ac:dyDescent="0.25">
      <c r="A269" s="120" t="s">
        <v>137</v>
      </c>
      <c r="B269" s="120">
        <v>727032</v>
      </c>
      <c r="C269" s="120">
        <v>0</v>
      </c>
      <c r="D269" s="120">
        <v>0</v>
      </c>
      <c r="E269" s="120">
        <v>0</v>
      </c>
      <c r="F269" s="120">
        <v>0</v>
      </c>
    </row>
    <row r="270" spans="1:6" x14ac:dyDescent="0.25">
      <c r="A270" s="120" t="s">
        <v>252</v>
      </c>
      <c r="B270" s="120">
        <v>25730</v>
      </c>
      <c r="C270" s="120">
        <v>0</v>
      </c>
      <c r="D270" s="120">
        <v>0</v>
      </c>
      <c r="E270" s="120">
        <v>0</v>
      </c>
      <c r="F270" s="120">
        <v>0</v>
      </c>
    </row>
    <row r="271" spans="1:6" x14ac:dyDescent="0.25">
      <c r="A271" s="120" t="s">
        <v>267</v>
      </c>
      <c r="B271" s="120">
        <v>8500775</v>
      </c>
      <c r="C271" s="120">
        <v>0</v>
      </c>
      <c r="D271" s="120">
        <v>1482969</v>
      </c>
      <c r="E271" s="120">
        <v>0</v>
      </c>
      <c r="F271" s="120">
        <v>0</v>
      </c>
    </row>
    <row r="272" spans="1:6" x14ac:dyDescent="0.25">
      <c r="A272" s="120" t="s">
        <v>268</v>
      </c>
      <c r="B272" s="120">
        <v>3226153</v>
      </c>
      <c r="C272" s="120">
        <v>0</v>
      </c>
      <c r="D272" s="120">
        <v>336043</v>
      </c>
      <c r="E272" s="120">
        <v>0</v>
      </c>
      <c r="F272" s="120">
        <v>0</v>
      </c>
    </row>
    <row r="273" spans="1:6" x14ac:dyDescent="0.25">
      <c r="A273" s="120" t="s">
        <v>269</v>
      </c>
      <c r="B273" s="120">
        <v>235955</v>
      </c>
      <c r="C273" s="120">
        <v>0</v>
      </c>
      <c r="D273" s="120">
        <v>37000</v>
      </c>
      <c r="E273" s="120">
        <v>0</v>
      </c>
      <c r="F273" s="120">
        <v>0</v>
      </c>
    </row>
    <row r="274" spans="1:6" x14ac:dyDescent="0.25">
      <c r="A274" s="120" t="s">
        <v>270</v>
      </c>
      <c r="B274" s="120">
        <v>1253082</v>
      </c>
      <c r="C274" s="120">
        <v>0</v>
      </c>
      <c r="D274" s="120">
        <v>152710</v>
      </c>
      <c r="E274" s="120">
        <v>0</v>
      </c>
      <c r="F274" s="120">
        <v>0</v>
      </c>
    </row>
    <row r="275" spans="1:6" x14ac:dyDescent="0.25">
      <c r="A275" s="120" t="s">
        <v>271</v>
      </c>
      <c r="B275" s="120">
        <v>288082</v>
      </c>
      <c r="C275" s="120">
        <v>0</v>
      </c>
      <c r="D275" s="120">
        <v>63566</v>
      </c>
      <c r="E275" s="120">
        <v>0</v>
      </c>
      <c r="F275" s="120">
        <v>0</v>
      </c>
    </row>
    <row r="276" spans="1:6" x14ac:dyDescent="0.25">
      <c r="A276" s="120" t="s">
        <v>272</v>
      </c>
      <c r="B276" s="120">
        <v>355332</v>
      </c>
      <c r="C276" s="120">
        <v>0</v>
      </c>
      <c r="D276" s="120">
        <v>92420</v>
      </c>
      <c r="E276" s="120">
        <v>0</v>
      </c>
      <c r="F276" s="120">
        <v>0</v>
      </c>
    </row>
    <row r="277" spans="1:6" x14ac:dyDescent="0.25">
      <c r="A277" s="120" t="s">
        <v>328</v>
      </c>
      <c r="B277" s="120">
        <v>27514840</v>
      </c>
      <c r="C277" s="120">
        <v>0</v>
      </c>
      <c r="D277" s="120">
        <v>2265907</v>
      </c>
      <c r="E277" s="120">
        <v>0</v>
      </c>
      <c r="F277" s="120">
        <v>0</v>
      </c>
    </row>
    <row r="278" spans="1:6" x14ac:dyDescent="0.25">
      <c r="A278" s="120" t="s">
        <v>329</v>
      </c>
      <c r="B278" s="120">
        <v>10310884</v>
      </c>
      <c r="C278" s="120">
        <v>0</v>
      </c>
      <c r="D278" s="120">
        <v>1139346</v>
      </c>
      <c r="E278" s="120">
        <v>0</v>
      </c>
      <c r="F278" s="120">
        <v>92201</v>
      </c>
    </row>
    <row r="279" spans="1:6" x14ac:dyDescent="0.25">
      <c r="A279" s="120" t="s">
        <v>330</v>
      </c>
      <c r="B279" s="120">
        <v>5110832</v>
      </c>
      <c r="C279" s="120">
        <v>0</v>
      </c>
      <c r="D279" s="120">
        <v>496349</v>
      </c>
      <c r="E279" s="120">
        <v>0</v>
      </c>
      <c r="F279" s="120">
        <v>0</v>
      </c>
    </row>
    <row r="280" spans="1:6" x14ac:dyDescent="0.25">
      <c r="A280" s="120" t="s">
        <v>331</v>
      </c>
      <c r="B280" s="120">
        <v>7745382</v>
      </c>
      <c r="C280" s="120">
        <v>0</v>
      </c>
      <c r="D280" s="120">
        <v>987087</v>
      </c>
      <c r="E280" s="120">
        <v>0</v>
      </c>
      <c r="F280" s="120">
        <v>0</v>
      </c>
    </row>
    <row r="281" spans="1:6" x14ac:dyDescent="0.25">
      <c r="A281" s="120" t="s">
        <v>332</v>
      </c>
      <c r="B281" s="120">
        <v>3344105</v>
      </c>
      <c r="C281" s="120">
        <v>0</v>
      </c>
      <c r="D281" s="120">
        <v>323747</v>
      </c>
      <c r="E281" s="120">
        <v>0</v>
      </c>
      <c r="F281" s="120">
        <v>0</v>
      </c>
    </row>
    <row r="282" spans="1:6" x14ac:dyDescent="0.25">
      <c r="A282" s="120" t="s">
        <v>333</v>
      </c>
      <c r="B282" s="120">
        <v>3343821</v>
      </c>
      <c r="C282" s="120">
        <v>0</v>
      </c>
      <c r="D282" s="120">
        <v>339189</v>
      </c>
      <c r="E282" s="120">
        <v>0</v>
      </c>
      <c r="F282" s="120">
        <v>0</v>
      </c>
    </row>
    <row r="283" spans="1:6" x14ac:dyDescent="0.25">
      <c r="A283" s="120" t="s">
        <v>334</v>
      </c>
      <c r="B283" s="120">
        <v>4417609</v>
      </c>
      <c r="C283" s="120">
        <v>0</v>
      </c>
      <c r="D283" s="120">
        <v>376720</v>
      </c>
      <c r="E283" s="120">
        <v>0</v>
      </c>
      <c r="F283" s="120">
        <v>0</v>
      </c>
    </row>
    <row r="284" spans="1:6" x14ac:dyDescent="0.25">
      <c r="A284" s="120" t="s">
        <v>738</v>
      </c>
      <c r="B284" s="120">
        <v>126847</v>
      </c>
      <c r="C284" s="120">
        <v>1429</v>
      </c>
      <c r="D284" s="120">
        <v>6875</v>
      </c>
      <c r="E284" s="120">
        <v>0</v>
      </c>
      <c r="F284" s="120">
        <v>0</v>
      </c>
    </row>
    <row r="285" spans="1:6" x14ac:dyDescent="0.25">
      <c r="A285" s="120" t="s">
        <v>82</v>
      </c>
      <c r="B285" s="120">
        <v>169115</v>
      </c>
      <c r="C285" s="120">
        <v>0</v>
      </c>
      <c r="D285" s="120">
        <v>18364</v>
      </c>
      <c r="E285" s="120">
        <v>0</v>
      </c>
      <c r="F285" s="120">
        <v>0</v>
      </c>
    </row>
    <row r="286" spans="1:6" x14ac:dyDescent="0.25">
      <c r="A286" s="120" t="s">
        <v>83</v>
      </c>
      <c r="B286" s="120">
        <v>109710</v>
      </c>
      <c r="C286" s="120">
        <v>0</v>
      </c>
      <c r="D286" s="120">
        <v>6656</v>
      </c>
      <c r="E286" s="120">
        <v>0</v>
      </c>
      <c r="F286" s="120">
        <v>0</v>
      </c>
    </row>
    <row r="287" spans="1:6" x14ac:dyDescent="0.25">
      <c r="A287" s="120" t="s">
        <v>84</v>
      </c>
      <c r="B287" s="120">
        <v>337655</v>
      </c>
      <c r="C287" s="120">
        <v>0</v>
      </c>
      <c r="D287" s="120">
        <v>40000</v>
      </c>
      <c r="E287" s="120">
        <v>0</v>
      </c>
      <c r="F287" s="120">
        <v>0</v>
      </c>
    </row>
    <row r="288" spans="1:6" x14ac:dyDescent="0.25">
      <c r="A288" s="120" t="s">
        <v>85</v>
      </c>
      <c r="B288" s="120">
        <v>3701960</v>
      </c>
      <c r="C288" s="120">
        <v>0</v>
      </c>
      <c r="D288" s="120">
        <v>456241</v>
      </c>
      <c r="E288" s="120">
        <v>0</v>
      </c>
      <c r="F288" s="120">
        <v>0</v>
      </c>
    </row>
    <row r="289" spans="1:6" x14ac:dyDescent="0.25">
      <c r="A289" s="120" t="s">
        <v>86</v>
      </c>
      <c r="B289" s="120">
        <v>792709</v>
      </c>
      <c r="C289" s="120">
        <v>0</v>
      </c>
      <c r="D289" s="120">
        <v>105437</v>
      </c>
      <c r="E289" s="120">
        <v>0</v>
      </c>
      <c r="F289" s="120">
        <v>0</v>
      </c>
    </row>
    <row r="290" spans="1:6" x14ac:dyDescent="0.25">
      <c r="A290" s="120" t="s">
        <v>87</v>
      </c>
      <c r="B290" s="120">
        <v>240458</v>
      </c>
      <c r="C290" s="120">
        <v>0</v>
      </c>
      <c r="D290" s="120">
        <v>44564</v>
      </c>
      <c r="E290" s="120">
        <v>0</v>
      </c>
      <c r="F290" s="120">
        <v>0</v>
      </c>
    </row>
    <row r="291" spans="1:6" x14ac:dyDescent="0.25">
      <c r="A291" s="120" t="s">
        <v>88</v>
      </c>
      <c r="B291" s="120">
        <v>212199</v>
      </c>
      <c r="C291" s="120">
        <v>0</v>
      </c>
      <c r="D291" s="120">
        <v>34189</v>
      </c>
      <c r="E291" s="120">
        <v>0</v>
      </c>
      <c r="F291" s="120">
        <v>0</v>
      </c>
    </row>
    <row r="292" spans="1:6" x14ac:dyDescent="0.25">
      <c r="A292" s="120" t="s">
        <v>89</v>
      </c>
      <c r="B292" s="120">
        <v>54986</v>
      </c>
      <c r="C292" s="120">
        <v>0</v>
      </c>
      <c r="D292" s="120">
        <v>10376</v>
      </c>
      <c r="E292" s="120">
        <v>0</v>
      </c>
      <c r="F292" s="120">
        <v>0</v>
      </c>
    </row>
    <row r="293" spans="1:6" x14ac:dyDescent="0.25">
      <c r="A293" s="120" t="s">
        <v>90</v>
      </c>
      <c r="B293" s="120">
        <v>287831</v>
      </c>
      <c r="C293" s="120">
        <v>0</v>
      </c>
      <c r="D293" s="120">
        <v>35440</v>
      </c>
      <c r="E293" s="120">
        <v>0</v>
      </c>
      <c r="F293" s="120">
        <v>0</v>
      </c>
    </row>
    <row r="294" spans="1:6" x14ac:dyDescent="0.25">
      <c r="A294" s="120" t="s">
        <v>91</v>
      </c>
      <c r="B294" s="120">
        <v>238483</v>
      </c>
      <c r="C294" s="120">
        <v>0</v>
      </c>
      <c r="D294" s="120">
        <v>35000</v>
      </c>
      <c r="E294" s="120">
        <v>0</v>
      </c>
      <c r="F294" s="120">
        <v>0</v>
      </c>
    </row>
    <row r="295" spans="1:6" x14ac:dyDescent="0.25">
      <c r="A295" s="120" t="s">
        <v>92</v>
      </c>
      <c r="B295" s="120">
        <v>263712</v>
      </c>
      <c r="C295" s="120">
        <v>0</v>
      </c>
      <c r="D295" s="120">
        <v>45604</v>
      </c>
      <c r="E295" s="120">
        <v>0</v>
      </c>
      <c r="F295" s="120">
        <v>0</v>
      </c>
    </row>
    <row r="296" spans="1:6" x14ac:dyDescent="0.25">
      <c r="A296" s="120" t="s">
        <v>93</v>
      </c>
      <c r="B296" s="120">
        <v>175162</v>
      </c>
      <c r="C296" s="120">
        <v>0</v>
      </c>
      <c r="D296" s="120">
        <v>52000</v>
      </c>
      <c r="E296" s="120">
        <v>0</v>
      </c>
      <c r="F296" s="120">
        <v>0</v>
      </c>
    </row>
    <row r="297" spans="1:6" x14ac:dyDescent="0.25">
      <c r="A297" s="120" t="s">
        <v>94</v>
      </c>
      <c r="B297" s="120">
        <v>139000</v>
      </c>
      <c r="C297" s="120">
        <v>0</v>
      </c>
      <c r="D297" s="120">
        <v>26132</v>
      </c>
      <c r="E297" s="120">
        <v>0</v>
      </c>
      <c r="F297" s="120">
        <v>0</v>
      </c>
    </row>
    <row r="298" spans="1:6" x14ac:dyDescent="0.25">
      <c r="A298" s="120" t="s">
        <v>731</v>
      </c>
      <c r="B298" s="120">
        <v>137730</v>
      </c>
      <c r="C298" s="120">
        <v>2807</v>
      </c>
      <c r="D298" s="120">
        <v>8458</v>
      </c>
      <c r="E298" s="120">
        <v>0</v>
      </c>
      <c r="F298" s="120">
        <v>0</v>
      </c>
    </row>
    <row r="299" spans="1:6" x14ac:dyDescent="0.25">
      <c r="A299" s="120" t="s">
        <v>105</v>
      </c>
      <c r="B299" s="120">
        <v>708858</v>
      </c>
      <c r="C299" s="120">
        <v>0</v>
      </c>
      <c r="D299" s="120">
        <v>126607</v>
      </c>
      <c r="E299" s="120">
        <v>0</v>
      </c>
      <c r="F299" s="120">
        <v>0</v>
      </c>
    </row>
    <row r="300" spans="1:6" x14ac:dyDescent="0.25">
      <c r="A300" s="120" t="s">
        <v>106</v>
      </c>
      <c r="B300" s="120">
        <v>1648819</v>
      </c>
      <c r="C300" s="120">
        <v>0</v>
      </c>
      <c r="D300" s="120">
        <v>389902</v>
      </c>
      <c r="E300" s="120">
        <v>0</v>
      </c>
      <c r="F300" s="120">
        <v>0</v>
      </c>
    </row>
    <row r="301" spans="1:6" x14ac:dyDescent="0.25">
      <c r="A301" s="120" t="s">
        <v>107</v>
      </c>
      <c r="B301" s="120">
        <v>31618291</v>
      </c>
      <c r="C301" s="120">
        <v>0</v>
      </c>
      <c r="D301" s="120">
        <v>3286189</v>
      </c>
      <c r="E301" s="120">
        <v>0</v>
      </c>
      <c r="F301" s="120">
        <v>0</v>
      </c>
    </row>
    <row r="302" spans="1:6" x14ac:dyDescent="0.25">
      <c r="A302" s="120" t="s">
        <v>108</v>
      </c>
      <c r="B302" s="120">
        <v>4698579</v>
      </c>
      <c r="C302" s="120">
        <v>0</v>
      </c>
      <c r="D302" s="120">
        <v>611005</v>
      </c>
      <c r="E302" s="120">
        <v>0</v>
      </c>
      <c r="F302" s="120">
        <v>0</v>
      </c>
    </row>
    <row r="303" spans="1:6" x14ac:dyDescent="0.25">
      <c r="A303" s="120" t="s">
        <v>109</v>
      </c>
      <c r="B303" s="120">
        <v>5249096</v>
      </c>
      <c r="C303" s="120">
        <v>0</v>
      </c>
      <c r="D303" s="120">
        <v>778131</v>
      </c>
      <c r="E303" s="120">
        <v>0</v>
      </c>
      <c r="F303" s="120">
        <v>0</v>
      </c>
    </row>
    <row r="304" spans="1:6" x14ac:dyDescent="0.25">
      <c r="A304" s="120" t="s">
        <v>110</v>
      </c>
      <c r="B304" s="120">
        <v>1000546</v>
      </c>
      <c r="C304" s="120">
        <v>0</v>
      </c>
      <c r="D304" s="120">
        <v>177711</v>
      </c>
      <c r="E304" s="120">
        <v>0</v>
      </c>
      <c r="F304" s="120">
        <v>0</v>
      </c>
    </row>
    <row r="305" spans="1:6" x14ac:dyDescent="0.25">
      <c r="A305" s="120" t="s">
        <v>111</v>
      </c>
      <c r="B305" s="120">
        <v>6053706</v>
      </c>
      <c r="C305" s="120">
        <v>0</v>
      </c>
      <c r="D305" s="120">
        <v>703179</v>
      </c>
      <c r="E305" s="120">
        <v>0</v>
      </c>
      <c r="F305" s="120">
        <v>0</v>
      </c>
    </row>
    <row r="306" spans="1:6" x14ac:dyDescent="0.25">
      <c r="A306" s="120" t="s">
        <v>112</v>
      </c>
      <c r="B306" s="120">
        <v>10534345</v>
      </c>
      <c r="C306" s="120">
        <v>0</v>
      </c>
      <c r="D306" s="120">
        <v>1492681</v>
      </c>
      <c r="E306" s="120">
        <v>0</v>
      </c>
      <c r="F306" s="120">
        <v>0</v>
      </c>
    </row>
    <row r="307" spans="1:6" x14ac:dyDescent="0.25">
      <c r="A307" s="120" t="s">
        <v>113</v>
      </c>
      <c r="B307" s="120">
        <v>5222526</v>
      </c>
      <c r="C307" s="120">
        <v>0</v>
      </c>
      <c r="D307" s="120">
        <v>802561</v>
      </c>
      <c r="E307" s="120">
        <v>0</v>
      </c>
      <c r="F307" s="120">
        <v>113153</v>
      </c>
    </row>
    <row r="308" spans="1:6" x14ac:dyDescent="0.25">
      <c r="A308" s="120" t="s">
        <v>114</v>
      </c>
      <c r="B308" s="120">
        <v>1360082</v>
      </c>
      <c r="C308" s="120">
        <v>0</v>
      </c>
      <c r="D308" s="120">
        <v>241016</v>
      </c>
      <c r="E308" s="120">
        <v>0</v>
      </c>
      <c r="F308" s="120">
        <v>0</v>
      </c>
    </row>
    <row r="309" spans="1:6" x14ac:dyDescent="0.25">
      <c r="A309" s="120" t="s">
        <v>115</v>
      </c>
      <c r="B309" s="120">
        <v>2089781</v>
      </c>
      <c r="C309" s="120">
        <v>0</v>
      </c>
      <c r="D309" s="120">
        <v>290857</v>
      </c>
      <c r="E309" s="120">
        <v>0</v>
      </c>
      <c r="F309" s="120">
        <v>0</v>
      </c>
    </row>
    <row r="310" spans="1:6" x14ac:dyDescent="0.25">
      <c r="A310" s="120" t="s">
        <v>116</v>
      </c>
      <c r="B310" s="120">
        <v>1602274</v>
      </c>
      <c r="C310" s="120">
        <v>0</v>
      </c>
      <c r="D310" s="120">
        <v>254714</v>
      </c>
      <c r="E310" s="120">
        <v>0</v>
      </c>
      <c r="F310" s="120">
        <v>0</v>
      </c>
    </row>
    <row r="311" spans="1:6" x14ac:dyDescent="0.25">
      <c r="A311" s="120" t="s">
        <v>117</v>
      </c>
      <c r="B311" s="120">
        <v>4300058</v>
      </c>
      <c r="C311" s="120">
        <v>0</v>
      </c>
      <c r="D311" s="120">
        <v>862430</v>
      </c>
      <c r="E311" s="120">
        <v>0</v>
      </c>
      <c r="F311" s="120">
        <v>166757</v>
      </c>
    </row>
    <row r="312" spans="1:6" x14ac:dyDescent="0.25">
      <c r="A312" s="120" t="s">
        <v>118</v>
      </c>
      <c r="B312" s="120">
        <v>7347582</v>
      </c>
      <c r="C312" s="120">
        <v>0</v>
      </c>
      <c r="D312" s="120">
        <v>1039452</v>
      </c>
      <c r="E312" s="120">
        <v>0</v>
      </c>
      <c r="F312" s="120">
        <v>0</v>
      </c>
    </row>
    <row r="313" spans="1:6" x14ac:dyDescent="0.25">
      <c r="A313" s="120" t="s">
        <v>119</v>
      </c>
      <c r="B313" s="120">
        <v>1609341</v>
      </c>
      <c r="C313" s="120">
        <v>0</v>
      </c>
      <c r="D313" s="120">
        <v>226903</v>
      </c>
      <c r="E313" s="120">
        <v>0</v>
      </c>
      <c r="F313" s="120">
        <v>80001</v>
      </c>
    </row>
  </sheetData>
  <autoFilter ref="A2:F313" xr:uid="{8C606743-5FE8-4CC6-921C-6DFB8E7B99D4}"/>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571C2-8951-45D4-BD47-B17577B7BF92}">
  <dimension ref="A1:K318"/>
  <sheetViews>
    <sheetView topLeftCell="A32" workbookViewId="0">
      <selection sqref="A1:XFD1048576"/>
    </sheetView>
  </sheetViews>
  <sheetFormatPr defaultColWidth="9.140625" defaultRowHeight="15" x14ac:dyDescent="0.25"/>
  <cols>
    <col min="1" max="1" width="11.85546875" style="128" customWidth="1"/>
    <col min="2" max="2" width="21.28515625" style="128" customWidth="1"/>
    <col min="3" max="3" width="18.85546875" style="128" customWidth="1"/>
    <col min="4" max="4" width="17.7109375" style="128" customWidth="1"/>
    <col min="5" max="5" width="14" style="128" customWidth="1"/>
    <col min="6" max="6" width="25.28515625" style="128" customWidth="1"/>
    <col min="7" max="7" width="21.42578125" style="128" customWidth="1"/>
    <col min="8" max="8" width="15" style="128" customWidth="1"/>
    <col min="9" max="9" width="19.28515625" style="128" customWidth="1"/>
    <col min="10" max="11" width="17.5703125" style="128" customWidth="1"/>
    <col min="12" max="16384" width="9.140625" style="128"/>
  </cols>
  <sheetData>
    <row r="1" spans="1:11" s="125" customFormat="1" x14ac:dyDescent="0.25">
      <c r="A1" s="125">
        <v>1</v>
      </c>
      <c r="B1" s="125">
        <v>2</v>
      </c>
      <c r="C1" s="125">
        <v>3</v>
      </c>
      <c r="D1" s="125">
        <v>4</v>
      </c>
      <c r="E1" s="125">
        <v>5</v>
      </c>
      <c r="F1" s="125">
        <v>6</v>
      </c>
      <c r="G1" s="125">
        <v>7</v>
      </c>
      <c r="H1" s="125">
        <v>8</v>
      </c>
      <c r="I1" s="125">
        <v>9</v>
      </c>
      <c r="J1" s="125">
        <v>10</v>
      </c>
      <c r="K1" s="125">
        <v>11</v>
      </c>
    </row>
    <row r="2" spans="1:11" s="126" customFormat="1" x14ac:dyDescent="0.25">
      <c r="C2" s="126" t="s">
        <v>779</v>
      </c>
      <c r="D2" s="126" t="s">
        <v>780</v>
      </c>
      <c r="E2" s="126" t="s">
        <v>781</v>
      </c>
      <c r="F2" s="126" t="s">
        <v>782</v>
      </c>
      <c r="G2" s="126" t="s">
        <v>783</v>
      </c>
      <c r="H2" s="126" t="s">
        <v>784</v>
      </c>
      <c r="I2" s="126" t="s">
        <v>785</v>
      </c>
      <c r="J2" s="126" t="s">
        <v>786</v>
      </c>
      <c r="K2" s="126" t="s">
        <v>787</v>
      </c>
    </row>
    <row r="3" spans="1:11" s="127" customFormat="1" ht="45" x14ac:dyDescent="0.25">
      <c r="A3" s="127" t="s">
        <v>788</v>
      </c>
      <c r="B3" s="127" t="s">
        <v>789</v>
      </c>
      <c r="C3" s="127" t="s">
        <v>790</v>
      </c>
      <c r="D3" s="127" t="s">
        <v>791</v>
      </c>
      <c r="E3" s="127" t="s">
        <v>792</v>
      </c>
      <c r="F3" s="127" t="s">
        <v>793</v>
      </c>
      <c r="G3" s="127" t="s">
        <v>794</v>
      </c>
      <c r="H3" s="127" t="s">
        <v>795</v>
      </c>
      <c r="I3" s="127" t="s">
        <v>796</v>
      </c>
      <c r="J3" s="127" t="s">
        <v>797</v>
      </c>
      <c r="K3" s="127" t="s">
        <v>798</v>
      </c>
    </row>
    <row r="4" spans="1:11" x14ac:dyDescent="0.25">
      <c r="B4" s="128" t="s">
        <v>799</v>
      </c>
      <c r="C4" s="128">
        <v>265713302.48000035</v>
      </c>
      <c r="D4" s="128">
        <v>56057353.249999911</v>
      </c>
      <c r="E4" s="128">
        <v>20315479.20000001</v>
      </c>
      <c r="F4" s="128">
        <v>430211254.86999857</v>
      </c>
      <c r="G4" s="128">
        <v>14773623.270000009</v>
      </c>
      <c r="H4" s="128">
        <v>241533157.06999999</v>
      </c>
      <c r="I4" s="128">
        <v>5092012.8300000047</v>
      </c>
      <c r="J4" s="128">
        <v>1073782.0099999998</v>
      </c>
      <c r="K4" s="128">
        <v>887503.86</v>
      </c>
    </row>
    <row r="5" spans="1:11" x14ac:dyDescent="0.25">
      <c r="A5" s="128" t="s">
        <v>151</v>
      </c>
      <c r="B5" s="128" t="s">
        <v>869</v>
      </c>
      <c r="C5" s="128">
        <v>1686406.0899999999</v>
      </c>
      <c r="D5" s="128">
        <v>813944.21</v>
      </c>
      <c r="E5" s="128">
        <v>91381.099999999991</v>
      </c>
      <c r="F5" s="128">
        <v>2330369.88</v>
      </c>
      <c r="G5" s="128">
        <v>74715.39</v>
      </c>
      <c r="H5" s="128">
        <v>575489.44999999995</v>
      </c>
      <c r="I5" s="128">
        <v>55897.869999999995</v>
      </c>
    </row>
    <row r="6" spans="1:11" x14ac:dyDescent="0.25">
      <c r="A6" s="128" t="s">
        <v>167</v>
      </c>
      <c r="B6" s="128" t="s">
        <v>944</v>
      </c>
      <c r="C6" s="128">
        <v>111255.34</v>
      </c>
      <c r="D6" s="128">
        <v>21752.400000000001</v>
      </c>
      <c r="F6" s="128">
        <v>106421.35</v>
      </c>
    </row>
    <row r="7" spans="1:11" x14ac:dyDescent="0.25">
      <c r="A7" s="128" t="s">
        <v>45</v>
      </c>
      <c r="B7" s="128" t="s">
        <v>955</v>
      </c>
      <c r="D7" s="128">
        <v>29553.82</v>
      </c>
      <c r="F7" s="128">
        <v>25429.809999999998</v>
      </c>
    </row>
    <row r="8" spans="1:11" x14ac:dyDescent="0.25">
      <c r="A8" s="128" t="s">
        <v>310</v>
      </c>
      <c r="B8" s="128" t="s">
        <v>1010</v>
      </c>
      <c r="C8" s="128">
        <v>388438.03</v>
      </c>
      <c r="D8" s="128">
        <v>155582.56</v>
      </c>
      <c r="F8" s="128">
        <v>442181.34</v>
      </c>
      <c r="H8" s="128">
        <v>204452.00999999998</v>
      </c>
    </row>
    <row r="9" spans="1:11" x14ac:dyDescent="0.25">
      <c r="A9" s="128" t="s">
        <v>318</v>
      </c>
      <c r="B9" s="128" t="s">
        <v>1022</v>
      </c>
      <c r="C9" s="128">
        <v>814186.87000000011</v>
      </c>
      <c r="D9" s="128">
        <v>160153.28</v>
      </c>
      <c r="F9" s="128">
        <v>1287914.68</v>
      </c>
      <c r="G9" s="128">
        <v>64608.229999999996</v>
      </c>
      <c r="H9" s="128">
        <v>517742.96</v>
      </c>
      <c r="I9" s="128">
        <v>8304.89</v>
      </c>
      <c r="K9" s="128">
        <v>44522.1</v>
      </c>
    </row>
    <row r="10" spans="1:11" x14ac:dyDescent="0.25">
      <c r="A10" s="128" t="s">
        <v>255</v>
      </c>
      <c r="B10" s="128" t="s">
        <v>806</v>
      </c>
      <c r="C10" s="128">
        <v>94100.109999999986</v>
      </c>
      <c r="D10" s="128">
        <v>23963</v>
      </c>
      <c r="F10" s="128">
        <v>133936.16999999998</v>
      </c>
    </row>
    <row r="11" spans="1:11" x14ac:dyDescent="0.25">
      <c r="A11" s="128" t="s">
        <v>221</v>
      </c>
      <c r="B11" s="128" t="s">
        <v>901</v>
      </c>
      <c r="C11" s="128">
        <v>4102199.8199999994</v>
      </c>
      <c r="D11" s="128">
        <v>854225.87</v>
      </c>
      <c r="F11" s="128">
        <v>9315487.1399999987</v>
      </c>
      <c r="G11" s="128">
        <v>545775.05999999994</v>
      </c>
      <c r="H11" s="128">
        <v>6130770.8899999997</v>
      </c>
      <c r="I11" s="128">
        <v>107509.49</v>
      </c>
    </row>
    <row r="12" spans="1:11" x14ac:dyDescent="0.25">
      <c r="A12" s="128" t="s">
        <v>233</v>
      </c>
      <c r="B12" s="128" t="s">
        <v>919</v>
      </c>
      <c r="C12" s="128">
        <v>93193</v>
      </c>
      <c r="D12" s="128">
        <v>58430.17</v>
      </c>
      <c r="F12" s="128">
        <v>248928.97</v>
      </c>
      <c r="H12" s="128">
        <v>66066.59</v>
      </c>
      <c r="I12" s="128">
        <v>43828.03</v>
      </c>
    </row>
    <row r="13" spans="1:11" x14ac:dyDescent="0.25">
      <c r="A13" s="128" t="s">
        <v>144</v>
      </c>
      <c r="B13" s="128" t="s">
        <v>833</v>
      </c>
      <c r="C13" s="128">
        <v>1715650.8599999999</v>
      </c>
      <c r="D13" s="128">
        <v>481743.54000000004</v>
      </c>
      <c r="F13" s="128">
        <v>2297488.8499999996</v>
      </c>
      <c r="G13" s="128">
        <v>106362.64</v>
      </c>
      <c r="H13" s="128">
        <v>1266007.29</v>
      </c>
    </row>
    <row r="14" spans="1:11" x14ac:dyDescent="0.25">
      <c r="A14" s="128" t="s">
        <v>218</v>
      </c>
      <c r="B14" s="128" t="s">
        <v>898</v>
      </c>
      <c r="C14" s="128">
        <v>1775519.57</v>
      </c>
      <c r="D14" s="128">
        <v>271050.74</v>
      </c>
      <c r="F14" s="128">
        <v>2383355.9799999995</v>
      </c>
      <c r="G14" s="128">
        <v>399137.61</v>
      </c>
      <c r="H14" s="128">
        <v>4889631.8500000006</v>
      </c>
    </row>
    <row r="15" spans="1:11" x14ac:dyDescent="0.25">
      <c r="A15" s="128" t="s">
        <v>328</v>
      </c>
      <c r="B15" s="128" t="s">
        <v>1079</v>
      </c>
      <c r="C15" s="128">
        <v>2189159.39</v>
      </c>
      <c r="D15" s="128">
        <v>777451.72</v>
      </c>
      <c r="E15" s="128">
        <v>49847</v>
      </c>
      <c r="F15" s="128">
        <v>3422617.7299999995</v>
      </c>
      <c r="G15" s="128">
        <v>53313.600000000006</v>
      </c>
      <c r="H15" s="128">
        <v>1545250.0099999995</v>
      </c>
    </row>
    <row r="16" spans="1:11" x14ac:dyDescent="0.25">
      <c r="A16" s="128" t="s">
        <v>35</v>
      </c>
      <c r="B16" s="128" t="s">
        <v>801</v>
      </c>
      <c r="D16" s="128">
        <v>6925.9400000000005</v>
      </c>
    </row>
    <row r="17" spans="1:10" x14ac:dyDescent="0.25">
      <c r="A17" s="128" t="s">
        <v>245</v>
      </c>
      <c r="B17" s="128" t="s">
        <v>996</v>
      </c>
      <c r="C17" s="128">
        <v>4375681.76</v>
      </c>
      <c r="D17" s="128">
        <v>501897.43</v>
      </c>
      <c r="F17" s="128">
        <v>8504319.040000001</v>
      </c>
      <c r="G17" s="128">
        <v>143267.76999999999</v>
      </c>
      <c r="H17" s="128">
        <v>2323320.0100000002</v>
      </c>
      <c r="I17" s="128">
        <v>96489.75</v>
      </c>
    </row>
    <row r="18" spans="1:10" x14ac:dyDescent="0.25">
      <c r="A18" s="128" t="s">
        <v>104</v>
      </c>
      <c r="B18" s="128" t="s">
        <v>931</v>
      </c>
      <c r="D18" s="128">
        <v>22644.91</v>
      </c>
    </row>
    <row r="19" spans="1:10" x14ac:dyDescent="0.25">
      <c r="A19" s="128" t="s">
        <v>330</v>
      </c>
      <c r="B19" s="128" t="s">
        <v>1081</v>
      </c>
      <c r="C19" s="128">
        <v>562991.94999999995</v>
      </c>
      <c r="D19" s="128">
        <v>156148.75</v>
      </c>
      <c r="F19" s="128">
        <v>789580.82999999984</v>
      </c>
      <c r="G19" s="128">
        <v>15538.22</v>
      </c>
      <c r="H19" s="128">
        <v>256927.35999999999</v>
      </c>
    </row>
    <row r="20" spans="1:10" x14ac:dyDescent="0.25">
      <c r="A20" s="128" t="s">
        <v>169</v>
      </c>
      <c r="B20" s="128" t="s">
        <v>946</v>
      </c>
      <c r="C20" s="128">
        <v>49154.75</v>
      </c>
      <c r="D20" s="128">
        <v>16374.59</v>
      </c>
      <c r="F20" s="128">
        <v>65725.450000000012</v>
      </c>
    </row>
    <row r="21" spans="1:10" x14ac:dyDescent="0.25">
      <c r="A21" s="128" t="s">
        <v>204</v>
      </c>
      <c r="B21" s="128" t="s">
        <v>918</v>
      </c>
      <c r="C21" s="128">
        <v>1414932.64</v>
      </c>
      <c r="D21" s="128">
        <v>362742.82</v>
      </c>
      <c r="F21" s="128">
        <v>3263865.63</v>
      </c>
      <c r="G21" s="128">
        <v>28531.61</v>
      </c>
      <c r="H21" s="128">
        <v>766805.8600000001</v>
      </c>
      <c r="I21" s="128">
        <v>9186.3499999999985</v>
      </c>
    </row>
    <row r="22" spans="1:10" x14ac:dyDescent="0.25">
      <c r="A22" s="128" t="s">
        <v>297</v>
      </c>
      <c r="B22" s="128" t="s">
        <v>971</v>
      </c>
      <c r="C22" s="128">
        <v>262311.58999999997</v>
      </c>
      <c r="D22" s="128">
        <v>266469.95</v>
      </c>
      <c r="E22" s="128">
        <v>240633.21</v>
      </c>
      <c r="F22" s="128">
        <v>732932.7699999999</v>
      </c>
      <c r="G22" s="128">
        <v>51274.369999999995</v>
      </c>
      <c r="H22" s="128">
        <v>467542.59999999992</v>
      </c>
    </row>
    <row r="23" spans="1:10" x14ac:dyDescent="0.25">
      <c r="A23" s="128" t="s">
        <v>282</v>
      </c>
      <c r="B23" s="128" t="s">
        <v>844</v>
      </c>
      <c r="C23" s="128">
        <v>432273.64</v>
      </c>
      <c r="D23" s="128">
        <v>71344.81</v>
      </c>
      <c r="E23" s="128">
        <v>205499.8</v>
      </c>
      <c r="F23" s="128">
        <v>620045.64</v>
      </c>
      <c r="G23" s="128">
        <v>50861.520000000004</v>
      </c>
      <c r="H23" s="128">
        <v>454403.35</v>
      </c>
    </row>
    <row r="24" spans="1:10" x14ac:dyDescent="0.25">
      <c r="A24" s="128" t="s">
        <v>200</v>
      </c>
      <c r="B24" s="128" t="s">
        <v>886</v>
      </c>
      <c r="C24" s="128">
        <v>78506.630000000019</v>
      </c>
      <c r="D24" s="128">
        <v>27954.57</v>
      </c>
      <c r="F24" s="128">
        <v>51052.36</v>
      </c>
    </row>
    <row r="25" spans="1:10" x14ac:dyDescent="0.25">
      <c r="A25" s="128" t="s">
        <v>308</v>
      </c>
      <c r="B25" s="128" t="s">
        <v>1008</v>
      </c>
      <c r="C25" s="128">
        <v>1571227.5</v>
      </c>
      <c r="D25" s="128">
        <v>421450.73000000004</v>
      </c>
      <c r="E25" s="128">
        <v>261520.15</v>
      </c>
      <c r="F25" s="128">
        <v>1589030.1700000002</v>
      </c>
      <c r="G25" s="128">
        <v>103936.89</v>
      </c>
      <c r="H25" s="128">
        <v>1367690.81</v>
      </c>
    </row>
    <row r="26" spans="1:10" x14ac:dyDescent="0.25">
      <c r="A26" s="128" t="s">
        <v>143</v>
      </c>
      <c r="B26" s="128" t="s">
        <v>832</v>
      </c>
      <c r="C26" s="128">
        <v>289044.62</v>
      </c>
      <c r="D26" s="128">
        <v>58085.89</v>
      </c>
      <c r="F26" s="128">
        <v>714035.78</v>
      </c>
      <c r="H26" s="128">
        <v>396342.7</v>
      </c>
    </row>
    <row r="27" spans="1:10" x14ac:dyDescent="0.25">
      <c r="A27" s="128" t="s">
        <v>197</v>
      </c>
      <c r="B27" s="128" t="s">
        <v>823</v>
      </c>
      <c r="C27" s="128">
        <v>105085.25</v>
      </c>
      <c r="D27" s="128">
        <v>98302.56</v>
      </c>
      <c r="F27" s="128">
        <v>447319.59</v>
      </c>
      <c r="I27" s="128">
        <v>74135.760000000009</v>
      </c>
    </row>
    <row r="28" spans="1:10" x14ac:dyDescent="0.25">
      <c r="A28" s="128" t="s">
        <v>237</v>
      </c>
      <c r="B28" s="128" t="s">
        <v>988</v>
      </c>
      <c r="C28" s="128">
        <v>22880.13</v>
      </c>
      <c r="D28" s="128">
        <v>37251.56</v>
      </c>
      <c r="F28" s="128">
        <v>30663.299999999996</v>
      </c>
    </row>
    <row r="29" spans="1:10" x14ac:dyDescent="0.25">
      <c r="A29" s="128" t="s">
        <v>280</v>
      </c>
      <c r="B29" s="128" t="s">
        <v>817</v>
      </c>
      <c r="C29" s="128">
        <v>469111.85</v>
      </c>
      <c r="D29" s="128">
        <v>87184.34</v>
      </c>
      <c r="E29" s="128">
        <v>43352.31</v>
      </c>
      <c r="F29" s="128">
        <v>342165.91</v>
      </c>
      <c r="G29" s="128">
        <v>6205.2800000000007</v>
      </c>
      <c r="H29" s="128">
        <v>254907.46999999997</v>
      </c>
      <c r="J29" s="128">
        <v>172.5</v>
      </c>
    </row>
    <row r="30" spans="1:10" x14ac:dyDescent="0.25">
      <c r="A30" s="128" t="s">
        <v>279</v>
      </c>
      <c r="B30" s="128" t="s">
        <v>816</v>
      </c>
      <c r="C30" s="128">
        <v>405513</v>
      </c>
      <c r="D30" s="128">
        <v>80051</v>
      </c>
      <c r="E30" s="128">
        <v>243119.69999999995</v>
      </c>
      <c r="F30" s="128">
        <v>476596.48000000004</v>
      </c>
      <c r="G30" s="128">
        <v>39122</v>
      </c>
      <c r="H30" s="128">
        <v>296163.18</v>
      </c>
    </row>
    <row r="31" spans="1:10" x14ac:dyDescent="0.25">
      <c r="A31" s="128" t="s">
        <v>147</v>
      </c>
      <c r="B31" s="128" t="s">
        <v>839</v>
      </c>
      <c r="C31" s="128">
        <v>250540.25</v>
      </c>
      <c r="D31" s="128">
        <v>49911.71</v>
      </c>
      <c r="F31" s="128">
        <v>516202.37</v>
      </c>
      <c r="H31" s="128">
        <v>36326.97</v>
      </c>
    </row>
    <row r="32" spans="1:10" x14ac:dyDescent="0.25">
      <c r="A32" s="128" t="s">
        <v>717</v>
      </c>
      <c r="B32" s="128" t="s">
        <v>923</v>
      </c>
      <c r="C32" s="128">
        <v>29182.71</v>
      </c>
      <c r="D32" s="128">
        <v>11985.999999999998</v>
      </c>
      <c r="F32" s="128">
        <v>41553.379999999997</v>
      </c>
    </row>
    <row r="33" spans="1:10" x14ac:dyDescent="0.25">
      <c r="A33" s="128" t="s">
        <v>124</v>
      </c>
      <c r="B33" s="128" t="s">
        <v>932</v>
      </c>
      <c r="C33" s="128">
        <v>25276.379999999997</v>
      </c>
      <c r="D33" s="128">
        <v>17686.099999999999</v>
      </c>
      <c r="F33" s="128">
        <v>10974.55</v>
      </c>
    </row>
    <row r="34" spans="1:10" x14ac:dyDescent="0.25">
      <c r="A34" s="128" t="s">
        <v>206</v>
      </c>
      <c r="B34" s="128" t="s">
        <v>921</v>
      </c>
      <c r="C34" s="128">
        <v>1162884.32</v>
      </c>
      <c r="D34" s="128">
        <v>296867.68</v>
      </c>
      <c r="F34" s="128">
        <v>3036056.32</v>
      </c>
      <c r="G34" s="128">
        <v>17355.169999999998</v>
      </c>
      <c r="H34" s="128">
        <v>723091.19</v>
      </c>
      <c r="I34" s="128">
        <v>57999.63</v>
      </c>
      <c r="J34" s="128">
        <v>9.9499999999999993</v>
      </c>
    </row>
    <row r="35" spans="1:10" x14ac:dyDescent="0.25">
      <c r="A35" s="128" t="s">
        <v>60</v>
      </c>
      <c r="B35" s="128" t="s">
        <v>1038</v>
      </c>
      <c r="C35" s="128">
        <v>2666239.73</v>
      </c>
      <c r="D35" s="128">
        <v>354787.87999999995</v>
      </c>
      <c r="F35" s="128">
        <v>3237813.9699999997</v>
      </c>
      <c r="G35" s="128">
        <v>38746.68</v>
      </c>
      <c r="H35" s="128">
        <v>771270.80999999994</v>
      </c>
    </row>
    <row r="36" spans="1:10" x14ac:dyDescent="0.25">
      <c r="A36" s="128" t="s">
        <v>175</v>
      </c>
      <c r="B36" s="128" t="s">
        <v>952</v>
      </c>
      <c r="C36" s="128">
        <v>1215243.81</v>
      </c>
      <c r="D36" s="128">
        <v>432997.45</v>
      </c>
      <c r="E36" s="128">
        <v>69554.299999999988</v>
      </c>
      <c r="F36" s="128">
        <v>2496912.64</v>
      </c>
      <c r="G36" s="128">
        <v>54400.009999999995</v>
      </c>
      <c r="H36" s="128">
        <v>629342.62999999989</v>
      </c>
    </row>
    <row r="37" spans="1:10" x14ac:dyDescent="0.25">
      <c r="A37" s="128" t="s">
        <v>173</v>
      </c>
      <c r="B37" s="128" t="s">
        <v>950</v>
      </c>
      <c r="C37" s="128">
        <v>1112916.71</v>
      </c>
      <c r="D37" s="128">
        <v>122826.34</v>
      </c>
      <c r="E37" s="128">
        <v>11004.31</v>
      </c>
      <c r="F37" s="128">
        <v>1172913.96</v>
      </c>
      <c r="G37" s="128">
        <v>16248.39</v>
      </c>
      <c r="H37" s="128">
        <v>214438.38999999998</v>
      </c>
    </row>
    <row r="38" spans="1:10" x14ac:dyDescent="0.25">
      <c r="A38" s="128" t="s">
        <v>62</v>
      </c>
      <c r="B38" s="128" t="s">
        <v>1040</v>
      </c>
      <c r="C38" s="128">
        <v>1076618.3599999999</v>
      </c>
      <c r="D38" s="128">
        <v>449435.78</v>
      </c>
      <c r="F38" s="128">
        <v>1856518.26</v>
      </c>
      <c r="G38" s="128">
        <v>27347.929999999997</v>
      </c>
      <c r="H38" s="128">
        <v>590631.23999999987</v>
      </c>
    </row>
    <row r="39" spans="1:10" x14ac:dyDescent="0.25">
      <c r="A39" s="128" t="s">
        <v>71</v>
      </c>
      <c r="B39" s="128" t="s">
        <v>1050</v>
      </c>
      <c r="C39" s="128">
        <v>438996.16</v>
      </c>
      <c r="D39" s="128">
        <v>105654</v>
      </c>
      <c r="F39" s="128">
        <v>286253.61</v>
      </c>
      <c r="H39" s="128">
        <v>1513.96</v>
      </c>
      <c r="J39" s="128">
        <v>18925.73</v>
      </c>
    </row>
    <row r="40" spans="1:10" x14ac:dyDescent="0.25">
      <c r="A40" s="128" t="s">
        <v>1000</v>
      </c>
      <c r="B40" s="128" t="s">
        <v>1001</v>
      </c>
      <c r="F40" s="128">
        <v>171751.66</v>
      </c>
      <c r="I40" s="128">
        <v>289418.34999999998</v>
      </c>
    </row>
    <row r="41" spans="1:10" x14ac:dyDescent="0.25">
      <c r="A41" s="128" t="s">
        <v>202</v>
      </c>
      <c r="B41" s="128" t="s">
        <v>888</v>
      </c>
      <c r="C41" s="128">
        <v>256956.72</v>
      </c>
      <c r="D41" s="128">
        <v>28861.78</v>
      </c>
      <c r="F41" s="128">
        <v>321944.94000000006</v>
      </c>
      <c r="H41" s="128">
        <v>26918.79</v>
      </c>
    </row>
    <row r="42" spans="1:10" x14ac:dyDescent="0.25">
      <c r="A42" s="128" t="s">
        <v>254</v>
      </c>
      <c r="B42" s="128" t="s">
        <v>805</v>
      </c>
      <c r="C42" s="128">
        <v>828223.46</v>
      </c>
      <c r="D42" s="128">
        <v>163153.58000000002</v>
      </c>
      <c r="F42" s="128">
        <v>1184514.4999999995</v>
      </c>
      <c r="H42" s="128">
        <v>65249.56</v>
      </c>
    </row>
    <row r="43" spans="1:10" x14ac:dyDescent="0.25">
      <c r="A43" s="128" t="s">
        <v>103</v>
      </c>
      <c r="B43" s="128" t="s">
        <v>929</v>
      </c>
      <c r="C43" s="128">
        <v>275365.59999999998</v>
      </c>
      <c r="D43" s="128">
        <v>79443.77</v>
      </c>
      <c r="F43" s="128">
        <v>191372.47</v>
      </c>
      <c r="H43" s="128">
        <v>13916.25</v>
      </c>
    </row>
    <row r="44" spans="1:10" x14ac:dyDescent="0.25">
      <c r="A44" s="128" t="s">
        <v>242</v>
      </c>
      <c r="B44" s="128" t="s">
        <v>993</v>
      </c>
      <c r="C44" s="128">
        <v>4505042.66</v>
      </c>
      <c r="D44" s="128">
        <v>765982.14</v>
      </c>
      <c r="F44" s="128">
        <v>7666552.7899999991</v>
      </c>
      <c r="G44" s="128">
        <v>116713.88999999998</v>
      </c>
      <c r="H44" s="128">
        <v>3440814.0800000001</v>
      </c>
      <c r="I44" s="128">
        <v>24256.420000000002</v>
      </c>
    </row>
    <row r="45" spans="1:10" x14ac:dyDescent="0.25">
      <c r="A45" s="128" t="s">
        <v>86</v>
      </c>
      <c r="B45" s="128" t="s">
        <v>1093</v>
      </c>
      <c r="C45" s="128">
        <v>115995.26000000001</v>
      </c>
      <c r="D45" s="128">
        <v>62267.399999999994</v>
      </c>
      <c r="F45" s="128">
        <v>92702.55</v>
      </c>
    </row>
    <row r="46" spans="1:10" x14ac:dyDescent="0.25">
      <c r="A46" s="128" t="s">
        <v>268</v>
      </c>
      <c r="B46" s="128" t="s">
        <v>1074</v>
      </c>
      <c r="C46" s="128">
        <v>362644.28999999992</v>
      </c>
      <c r="D46" s="128">
        <v>512728.32000000001</v>
      </c>
      <c r="E46" s="128">
        <v>21233.62</v>
      </c>
      <c r="F46" s="128">
        <v>924123.45000000007</v>
      </c>
      <c r="G46" s="128">
        <v>18590.21</v>
      </c>
      <c r="H46" s="128">
        <v>389593.88</v>
      </c>
    </row>
    <row r="47" spans="1:10" x14ac:dyDescent="0.25">
      <c r="A47" s="128" t="s">
        <v>90</v>
      </c>
      <c r="B47" s="128" t="s">
        <v>1097</v>
      </c>
      <c r="C47" s="128">
        <v>35876.520000000004</v>
      </c>
      <c r="D47" s="128">
        <v>14907.83</v>
      </c>
      <c r="F47" s="128">
        <v>27535.3</v>
      </c>
    </row>
    <row r="48" spans="1:10" x14ac:dyDescent="0.25">
      <c r="A48" s="128" t="s">
        <v>78</v>
      </c>
      <c r="B48" s="128" t="s">
        <v>1057</v>
      </c>
      <c r="C48" s="128">
        <v>79758</v>
      </c>
      <c r="D48" s="128">
        <v>36767.609999999993</v>
      </c>
      <c r="F48" s="128">
        <v>75628.72</v>
      </c>
      <c r="I48" s="128">
        <v>13662.75</v>
      </c>
      <c r="J48" s="128">
        <v>2366.14</v>
      </c>
    </row>
    <row r="49" spans="1:9" x14ac:dyDescent="0.25">
      <c r="A49" s="128" t="s">
        <v>270</v>
      </c>
      <c r="B49" s="128" t="s">
        <v>1076</v>
      </c>
      <c r="C49" s="128">
        <v>189546.34000000003</v>
      </c>
      <c r="D49" s="128">
        <v>89732.75</v>
      </c>
      <c r="F49" s="128">
        <v>501050.05000000005</v>
      </c>
      <c r="G49" s="128">
        <v>6073.65</v>
      </c>
      <c r="H49" s="128">
        <v>188022.90999999997</v>
      </c>
    </row>
    <row r="50" spans="1:9" x14ac:dyDescent="0.25">
      <c r="A50" s="128" t="s">
        <v>74</v>
      </c>
      <c r="B50" s="128" t="s">
        <v>1053</v>
      </c>
      <c r="C50" s="128">
        <v>697032.12</v>
      </c>
      <c r="D50" s="128">
        <v>130419.75</v>
      </c>
      <c r="F50" s="128">
        <v>793912.08</v>
      </c>
      <c r="H50" s="128">
        <v>35166</v>
      </c>
    </row>
    <row r="51" spans="1:9" x14ac:dyDescent="0.25">
      <c r="A51" s="128" t="s">
        <v>307</v>
      </c>
      <c r="B51" s="128" t="s">
        <v>1007</v>
      </c>
      <c r="C51" s="128">
        <v>340056.39999999997</v>
      </c>
      <c r="D51" s="128">
        <v>32580.71</v>
      </c>
      <c r="F51" s="128">
        <v>369406.66000000003</v>
      </c>
    </row>
    <row r="52" spans="1:9" x14ac:dyDescent="0.25">
      <c r="A52" s="128" t="s">
        <v>312</v>
      </c>
      <c r="B52" s="128" t="s">
        <v>1012</v>
      </c>
      <c r="C52" s="128">
        <v>70389.850000000006</v>
      </c>
      <c r="D52" s="128">
        <v>20743.420000000002</v>
      </c>
      <c r="E52" s="128">
        <v>36286.29</v>
      </c>
      <c r="F52" s="128">
        <v>80138.209999999992</v>
      </c>
      <c r="G52" s="128">
        <v>2240.8000000000002</v>
      </c>
      <c r="H52" s="128">
        <v>44676.73</v>
      </c>
    </row>
    <row r="53" spans="1:9" x14ac:dyDescent="0.25">
      <c r="A53" s="128" t="s">
        <v>158</v>
      </c>
      <c r="B53" s="128" t="s">
        <v>877</v>
      </c>
      <c r="C53" s="128">
        <v>36043.279999999999</v>
      </c>
      <c r="D53" s="128">
        <v>47074.590000000004</v>
      </c>
      <c r="F53" s="128">
        <v>39729.81</v>
      </c>
    </row>
    <row r="54" spans="1:9" x14ac:dyDescent="0.25">
      <c r="A54" s="128" t="s">
        <v>288</v>
      </c>
      <c r="B54" s="128" t="s">
        <v>862</v>
      </c>
      <c r="C54" s="128">
        <v>74557</v>
      </c>
      <c r="D54" s="128">
        <v>62216.39</v>
      </c>
      <c r="F54" s="128">
        <v>48776.12000000001</v>
      </c>
    </row>
    <row r="55" spans="1:9" x14ac:dyDescent="0.25">
      <c r="A55" s="128" t="s">
        <v>302</v>
      </c>
      <c r="B55" s="128" t="s">
        <v>883</v>
      </c>
      <c r="C55" s="128">
        <v>240907.31</v>
      </c>
      <c r="D55" s="128">
        <v>59789.7</v>
      </c>
      <c r="E55" s="128">
        <v>22306.94</v>
      </c>
      <c r="F55" s="128">
        <v>271303.06</v>
      </c>
      <c r="H55" s="128">
        <v>57521.039999999994</v>
      </c>
    </row>
    <row r="56" spans="1:9" x14ac:dyDescent="0.25">
      <c r="A56" s="128" t="s">
        <v>195</v>
      </c>
      <c r="B56" s="128" t="s">
        <v>821</v>
      </c>
      <c r="C56" s="128">
        <v>87343.7</v>
      </c>
      <c r="D56" s="128">
        <v>41252.980000000003</v>
      </c>
      <c r="F56" s="128">
        <v>194120.98000000004</v>
      </c>
      <c r="I56" s="128">
        <v>7516.6799999999994</v>
      </c>
    </row>
    <row r="57" spans="1:9" x14ac:dyDescent="0.25">
      <c r="A57" s="128" t="s">
        <v>46</v>
      </c>
      <c r="B57" s="128" t="s">
        <v>956</v>
      </c>
      <c r="C57" s="128">
        <v>27388.66</v>
      </c>
      <c r="D57" s="128">
        <v>29438.340000000004</v>
      </c>
      <c r="F57" s="128">
        <v>23842.07</v>
      </c>
    </row>
    <row r="58" spans="1:9" x14ac:dyDescent="0.25">
      <c r="A58" s="128" t="s">
        <v>39</v>
      </c>
      <c r="B58" s="128" t="s">
        <v>850</v>
      </c>
      <c r="C58" s="128">
        <v>204947.1</v>
      </c>
      <c r="D58" s="128">
        <v>29507.09</v>
      </c>
      <c r="F58" s="128">
        <v>282593.87</v>
      </c>
    </row>
    <row r="59" spans="1:9" x14ac:dyDescent="0.25">
      <c r="A59" s="128" t="s">
        <v>52</v>
      </c>
      <c r="B59" s="128" t="s">
        <v>983</v>
      </c>
      <c r="C59" s="128">
        <v>258841</v>
      </c>
      <c r="D59" s="128">
        <v>19980.25</v>
      </c>
      <c r="F59" s="128">
        <v>148041.46</v>
      </c>
      <c r="I59" s="128">
        <v>30557.440000000002</v>
      </c>
    </row>
    <row r="60" spans="1:9" x14ac:dyDescent="0.25">
      <c r="A60" s="128" t="s">
        <v>325</v>
      </c>
      <c r="B60" s="128" t="s">
        <v>1029</v>
      </c>
      <c r="C60" s="128">
        <v>133216.30000000002</v>
      </c>
      <c r="D60" s="128">
        <v>60159.94</v>
      </c>
      <c r="F60" s="128">
        <v>237078.79000000004</v>
      </c>
      <c r="H60" s="128">
        <v>501.87</v>
      </c>
    </row>
    <row r="61" spans="1:9" x14ac:dyDescent="0.25">
      <c r="A61" s="128" t="s">
        <v>50</v>
      </c>
      <c r="B61" s="128" t="s">
        <v>960</v>
      </c>
      <c r="C61" s="128">
        <v>183629.81</v>
      </c>
      <c r="D61" s="128">
        <v>98206.81</v>
      </c>
      <c r="F61" s="128">
        <v>212176.58999999997</v>
      </c>
    </row>
    <row r="62" spans="1:9" x14ac:dyDescent="0.25">
      <c r="A62" s="128" t="s">
        <v>250</v>
      </c>
      <c r="B62" s="128" t="s">
        <v>835</v>
      </c>
      <c r="C62" s="128">
        <v>120664.64</v>
      </c>
      <c r="D62" s="128">
        <v>67710.039999999994</v>
      </c>
      <c r="F62" s="128">
        <v>244836.76</v>
      </c>
      <c r="H62" s="128">
        <v>2883</v>
      </c>
    </row>
    <row r="63" spans="1:9" x14ac:dyDescent="0.25">
      <c r="A63" s="128" t="s">
        <v>66</v>
      </c>
      <c r="B63" s="128" t="s">
        <v>1044</v>
      </c>
      <c r="C63" s="128">
        <v>511500.57</v>
      </c>
      <c r="D63" s="128">
        <v>164658.21</v>
      </c>
      <c r="F63" s="128">
        <v>1054168.9300000002</v>
      </c>
      <c r="H63" s="128">
        <v>19058.050000000003</v>
      </c>
    </row>
    <row r="64" spans="1:9" x14ac:dyDescent="0.25">
      <c r="A64" s="128" t="s">
        <v>240</v>
      </c>
      <c r="B64" s="128" t="s">
        <v>991</v>
      </c>
      <c r="C64" s="128">
        <v>130559.39000000001</v>
      </c>
      <c r="D64" s="128">
        <v>35149</v>
      </c>
      <c r="F64" s="128">
        <v>135825.94</v>
      </c>
      <c r="G64" s="128">
        <v>10434.23</v>
      </c>
      <c r="H64" s="128">
        <v>120231.67999999999</v>
      </c>
    </row>
    <row r="65" spans="1:10" x14ac:dyDescent="0.25">
      <c r="A65" s="128" t="s">
        <v>252</v>
      </c>
      <c r="B65" s="128" t="s">
        <v>1072</v>
      </c>
      <c r="C65" s="128">
        <v>22915.33</v>
      </c>
      <c r="D65" s="128">
        <v>3495.95</v>
      </c>
      <c r="F65" s="128">
        <v>25926.21</v>
      </c>
    </row>
    <row r="66" spans="1:10" x14ac:dyDescent="0.25">
      <c r="A66" s="128" t="s">
        <v>63</v>
      </c>
      <c r="B66" s="128" t="s">
        <v>1041</v>
      </c>
      <c r="C66" s="128">
        <v>1055277.43</v>
      </c>
      <c r="D66" s="128">
        <v>212494.24</v>
      </c>
      <c r="F66" s="128">
        <v>1677462.2800000003</v>
      </c>
      <c r="G66" s="128">
        <v>18889.48</v>
      </c>
      <c r="H66" s="128">
        <v>205192.59</v>
      </c>
    </row>
    <row r="67" spans="1:10" x14ac:dyDescent="0.25">
      <c r="A67" s="128" t="s">
        <v>108</v>
      </c>
      <c r="B67" s="128" t="s">
        <v>1106</v>
      </c>
      <c r="C67" s="128">
        <v>646817.08000000007</v>
      </c>
      <c r="D67" s="128">
        <v>127487.38</v>
      </c>
      <c r="F67" s="128">
        <v>1835963.18</v>
      </c>
      <c r="G67" s="128">
        <v>22719.559999999998</v>
      </c>
      <c r="H67" s="128">
        <v>429246.17</v>
      </c>
      <c r="J67" s="128">
        <v>448244.64999999997</v>
      </c>
    </row>
    <row r="68" spans="1:10" x14ac:dyDescent="0.25">
      <c r="A68" s="128" t="s">
        <v>284</v>
      </c>
      <c r="B68" s="128" t="s">
        <v>846</v>
      </c>
      <c r="C68" s="128">
        <v>1250484.26</v>
      </c>
      <c r="D68" s="128">
        <v>323485.08999999997</v>
      </c>
      <c r="E68" s="128">
        <v>742785.41999999981</v>
      </c>
      <c r="F68" s="128">
        <v>3492522.4899999993</v>
      </c>
      <c r="G68" s="128">
        <v>166079.70000000001</v>
      </c>
      <c r="H68" s="128">
        <v>1455166.15</v>
      </c>
    </row>
    <row r="69" spans="1:10" x14ac:dyDescent="0.25">
      <c r="A69" s="128" t="s">
        <v>99</v>
      </c>
      <c r="B69" s="128" t="s">
        <v>925</v>
      </c>
      <c r="C69" s="128">
        <v>17061</v>
      </c>
      <c r="F69" s="128">
        <v>53378.71</v>
      </c>
      <c r="H69" s="128">
        <v>16735.82</v>
      </c>
    </row>
    <row r="70" spans="1:10" x14ac:dyDescent="0.25">
      <c r="A70" s="128" t="s">
        <v>246</v>
      </c>
      <c r="B70" s="128" t="s">
        <v>997</v>
      </c>
      <c r="C70" s="128">
        <v>296407.15000000002</v>
      </c>
      <c r="D70" s="128">
        <v>64905</v>
      </c>
      <c r="F70" s="128">
        <v>494038.1100000001</v>
      </c>
      <c r="H70" s="128">
        <v>27504.93</v>
      </c>
      <c r="I70" s="128">
        <v>14371.869999999999</v>
      </c>
    </row>
    <row r="71" spans="1:10" x14ac:dyDescent="0.25">
      <c r="A71" s="128" t="s">
        <v>317</v>
      </c>
      <c r="B71" s="128" t="s">
        <v>1021</v>
      </c>
      <c r="C71" s="128">
        <v>2324672.25</v>
      </c>
      <c r="D71" s="128">
        <v>470307.64999999997</v>
      </c>
      <c r="F71" s="128">
        <v>5597586.5099999998</v>
      </c>
      <c r="G71" s="128">
        <v>145268.11000000002</v>
      </c>
      <c r="H71" s="128">
        <v>5728318.620000001</v>
      </c>
      <c r="I71" s="128">
        <v>16920</v>
      </c>
    </row>
    <row r="72" spans="1:10" x14ac:dyDescent="0.25">
      <c r="A72" s="128" t="s">
        <v>101</v>
      </c>
      <c r="B72" s="128" t="s">
        <v>927</v>
      </c>
      <c r="C72" s="128">
        <v>656715.68000000005</v>
      </c>
      <c r="D72" s="128">
        <v>225407.71000000002</v>
      </c>
      <c r="E72" s="128">
        <v>129.85</v>
      </c>
      <c r="F72" s="128">
        <v>908191.27</v>
      </c>
      <c r="G72" s="128">
        <v>57588.28</v>
      </c>
      <c r="H72" s="128">
        <v>300958.78000000003</v>
      </c>
    </row>
    <row r="73" spans="1:10" x14ac:dyDescent="0.25">
      <c r="A73" s="128" t="s">
        <v>156</v>
      </c>
      <c r="B73" s="128" t="s">
        <v>874</v>
      </c>
      <c r="C73" s="128">
        <v>367414.72</v>
      </c>
      <c r="D73" s="128">
        <v>66741.52</v>
      </c>
      <c r="F73" s="128">
        <v>940176.04999999993</v>
      </c>
      <c r="G73" s="128">
        <v>13593.920000000002</v>
      </c>
      <c r="H73" s="128">
        <v>189071.6</v>
      </c>
    </row>
    <row r="74" spans="1:10" x14ac:dyDescent="0.25">
      <c r="A74" s="128" t="s">
        <v>91</v>
      </c>
      <c r="B74" s="128" t="s">
        <v>1098</v>
      </c>
      <c r="C74" s="128">
        <v>43467</v>
      </c>
      <c r="D74" s="128">
        <v>14800</v>
      </c>
      <c r="F74" s="128">
        <v>40708.5</v>
      </c>
    </row>
    <row r="75" spans="1:10" x14ac:dyDescent="0.25">
      <c r="A75" s="128" t="s">
        <v>277</v>
      </c>
      <c r="B75" s="128" t="s">
        <v>814</v>
      </c>
      <c r="C75" s="128">
        <v>169878.31</v>
      </c>
      <c r="D75" s="128">
        <v>60521.440000000002</v>
      </c>
      <c r="F75" s="128">
        <v>213426.92</v>
      </c>
      <c r="H75" s="128">
        <v>99704.489999999991</v>
      </c>
    </row>
    <row r="76" spans="1:10" x14ac:dyDescent="0.25">
      <c r="A76" s="128" t="s">
        <v>212</v>
      </c>
      <c r="B76" s="128" t="s">
        <v>892</v>
      </c>
      <c r="C76" s="128">
        <v>445331.8299999999</v>
      </c>
      <c r="D76" s="128">
        <v>100967.81000000001</v>
      </c>
      <c r="F76" s="128">
        <v>881256.59</v>
      </c>
      <c r="G76" s="128">
        <v>31193.359999999997</v>
      </c>
      <c r="H76" s="128">
        <v>559399.36999999988</v>
      </c>
      <c r="I76" s="128">
        <v>24459.86</v>
      </c>
    </row>
    <row r="77" spans="1:10" x14ac:dyDescent="0.25">
      <c r="A77" s="128" t="s">
        <v>291</v>
      </c>
      <c r="B77" s="128" t="s">
        <v>866</v>
      </c>
      <c r="C77" s="128">
        <v>532863.74</v>
      </c>
      <c r="D77" s="128">
        <v>126253.07</v>
      </c>
      <c r="E77" s="128">
        <v>131312.66999999998</v>
      </c>
      <c r="F77" s="128">
        <v>1385806.71</v>
      </c>
      <c r="G77" s="128">
        <v>38887.18</v>
      </c>
      <c r="H77" s="128">
        <v>501868.3</v>
      </c>
    </row>
    <row r="78" spans="1:10" x14ac:dyDescent="0.25">
      <c r="A78" s="128" t="s">
        <v>164</v>
      </c>
      <c r="B78" s="128" t="s">
        <v>941</v>
      </c>
      <c r="C78" s="128">
        <v>84831.57</v>
      </c>
      <c r="D78" s="128">
        <v>22225.55</v>
      </c>
      <c r="F78" s="128">
        <v>29368.170000000002</v>
      </c>
      <c r="H78" s="128">
        <v>5336.329999999999</v>
      </c>
    </row>
    <row r="79" spans="1:10" x14ac:dyDescent="0.25">
      <c r="A79" s="128" t="s">
        <v>314</v>
      </c>
      <c r="B79" s="128" t="s">
        <v>1018</v>
      </c>
      <c r="C79" s="128">
        <v>3419592.9400000004</v>
      </c>
      <c r="D79" s="128">
        <v>734963.45000000007</v>
      </c>
      <c r="F79" s="128">
        <v>7248115.3099999996</v>
      </c>
      <c r="G79" s="128">
        <v>431531.58999999997</v>
      </c>
      <c r="H79" s="128">
        <v>5230891.8299999991</v>
      </c>
    </row>
    <row r="80" spans="1:10" x14ac:dyDescent="0.25">
      <c r="A80" s="128" t="s">
        <v>142</v>
      </c>
      <c r="B80" s="128" t="s">
        <v>831</v>
      </c>
      <c r="C80" s="128">
        <v>6717065.4400000004</v>
      </c>
      <c r="D80" s="128">
        <v>1228083.1099999999</v>
      </c>
      <c r="F80" s="128">
        <v>11373306.669999996</v>
      </c>
      <c r="G80" s="128">
        <v>176684.35000000003</v>
      </c>
      <c r="H80" s="128">
        <v>6327718.3499999996</v>
      </c>
    </row>
    <row r="81" spans="1:10" x14ac:dyDescent="0.25">
      <c r="A81" s="128" t="s">
        <v>77</v>
      </c>
      <c r="B81" s="128" t="s">
        <v>1056</v>
      </c>
      <c r="C81" s="128">
        <v>36344.340000000004</v>
      </c>
      <c r="D81" s="128">
        <v>29145.15</v>
      </c>
      <c r="F81" s="128">
        <v>24983.82</v>
      </c>
    </row>
    <row r="82" spans="1:10" x14ac:dyDescent="0.25">
      <c r="A82" s="128" t="s">
        <v>211</v>
      </c>
      <c r="B82" s="128" t="s">
        <v>891</v>
      </c>
      <c r="C82" s="128">
        <v>7940492.7699999996</v>
      </c>
      <c r="D82" s="128">
        <v>1264958.5</v>
      </c>
      <c r="F82" s="128">
        <v>14995714.33</v>
      </c>
      <c r="G82" s="128">
        <v>717728.86</v>
      </c>
      <c r="H82" s="128">
        <v>9189690.0099999998</v>
      </c>
      <c r="I82" s="128">
        <v>91377.01999999999</v>
      </c>
    </row>
    <row r="83" spans="1:10" x14ac:dyDescent="0.25">
      <c r="A83" s="128" t="s">
        <v>329</v>
      </c>
      <c r="B83" s="128" t="s">
        <v>1080</v>
      </c>
      <c r="C83" s="128">
        <v>1108246.6300000001</v>
      </c>
      <c r="D83" s="128">
        <v>245491.96000000002</v>
      </c>
      <c r="E83" s="128">
        <v>77785.67</v>
      </c>
      <c r="F83" s="128">
        <v>1887116.44</v>
      </c>
      <c r="H83" s="128">
        <v>556155.77</v>
      </c>
      <c r="I83" s="128">
        <v>138385.22</v>
      </c>
    </row>
    <row r="84" spans="1:10" x14ac:dyDescent="0.25">
      <c r="A84" s="128" t="s">
        <v>248</v>
      </c>
      <c r="B84" s="128" t="s">
        <v>999</v>
      </c>
      <c r="C84" s="128">
        <v>504595.95</v>
      </c>
      <c r="D84" s="128">
        <v>190444.25999999998</v>
      </c>
      <c r="F84" s="128">
        <v>1318548.7200000002</v>
      </c>
      <c r="G84" s="128">
        <v>32197.200000000001</v>
      </c>
      <c r="H84" s="128">
        <v>912212.53</v>
      </c>
      <c r="I84" s="128">
        <v>77810.13</v>
      </c>
    </row>
    <row r="85" spans="1:10" x14ac:dyDescent="0.25">
      <c r="A85" s="128" t="s">
        <v>259</v>
      </c>
      <c r="B85" s="128" t="s">
        <v>810</v>
      </c>
      <c r="C85" s="128">
        <v>363014.88</v>
      </c>
      <c r="D85" s="128">
        <v>60178.990000000005</v>
      </c>
      <c r="F85" s="128">
        <v>612660.80999999994</v>
      </c>
      <c r="G85" s="128">
        <v>18404.28</v>
      </c>
      <c r="H85" s="128">
        <v>215543.22999999995</v>
      </c>
    </row>
    <row r="86" spans="1:10" x14ac:dyDescent="0.25">
      <c r="A86" s="128" t="s">
        <v>244</v>
      </c>
      <c r="B86" s="128" t="s">
        <v>995</v>
      </c>
      <c r="C86" s="128">
        <v>3167173.5100000007</v>
      </c>
      <c r="D86" s="128">
        <v>601779.72000000009</v>
      </c>
      <c r="F86" s="128">
        <v>5155504.67</v>
      </c>
      <c r="G86" s="128">
        <v>134808.85</v>
      </c>
      <c r="H86" s="128">
        <v>2202760.3200000003</v>
      </c>
      <c r="I86" s="128">
        <v>174425</v>
      </c>
    </row>
    <row r="87" spans="1:10" x14ac:dyDescent="0.25">
      <c r="A87" s="128" t="s">
        <v>61</v>
      </c>
      <c r="B87" s="128" t="s">
        <v>1039</v>
      </c>
      <c r="C87" s="128">
        <v>78658.739999999991</v>
      </c>
      <c r="D87" s="128">
        <v>38798.959999999999</v>
      </c>
      <c r="F87" s="128">
        <v>135178.59</v>
      </c>
    </row>
    <row r="88" spans="1:10" x14ac:dyDescent="0.25">
      <c r="A88" s="128" t="s">
        <v>88</v>
      </c>
      <c r="B88" s="128" t="s">
        <v>1095</v>
      </c>
      <c r="C88" s="128">
        <v>111324.05</v>
      </c>
      <c r="D88" s="128">
        <v>31333.03</v>
      </c>
      <c r="F88" s="128">
        <v>45890.45</v>
      </c>
    </row>
    <row r="89" spans="1:10" x14ac:dyDescent="0.25">
      <c r="A89" s="128" t="s">
        <v>126</v>
      </c>
      <c r="B89" s="128" t="s">
        <v>934</v>
      </c>
      <c r="D89" s="128">
        <v>18947.87</v>
      </c>
      <c r="F89" s="128">
        <v>25489.86</v>
      </c>
      <c r="I89" s="128">
        <v>3833.66</v>
      </c>
    </row>
    <row r="90" spans="1:10" x14ac:dyDescent="0.25">
      <c r="A90" s="128" t="s">
        <v>95</v>
      </c>
      <c r="B90" s="128" t="s">
        <v>937</v>
      </c>
      <c r="C90" s="128">
        <v>426775.38000000006</v>
      </c>
      <c r="D90" s="128">
        <v>42118.93</v>
      </c>
      <c r="E90" s="128">
        <v>48388.679999999993</v>
      </c>
      <c r="F90" s="128">
        <v>740187.27</v>
      </c>
      <c r="H90" s="128">
        <v>38900.040000000008</v>
      </c>
    </row>
    <row r="91" spans="1:10" x14ac:dyDescent="0.25">
      <c r="A91" s="128" t="s">
        <v>293</v>
      </c>
      <c r="B91" s="128" t="s">
        <v>868</v>
      </c>
      <c r="C91" s="128">
        <v>184092.09000000003</v>
      </c>
      <c r="D91" s="128">
        <v>314005.73</v>
      </c>
      <c r="F91" s="128">
        <v>524555.42999999993</v>
      </c>
      <c r="G91" s="128">
        <v>7797.76</v>
      </c>
      <c r="I91" s="128">
        <v>123705.47</v>
      </c>
    </row>
    <row r="92" spans="1:10" x14ac:dyDescent="0.25">
      <c r="A92" s="128" t="s">
        <v>111</v>
      </c>
      <c r="B92" s="128" t="s">
        <v>1109</v>
      </c>
      <c r="C92" s="128">
        <v>1354828.4300000002</v>
      </c>
      <c r="D92" s="128">
        <v>252809.13</v>
      </c>
      <c r="E92" s="128">
        <v>426176.15</v>
      </c>
      <c r="F92" s="128">
        <v>2714880.9999999995</v>
      </c>
      <c r="G92" s="128">
        <v>104364.98999999999</v>
      </c>
      <c r="H92" s="128">
        <v>1454005.0000000002</v>
      </c>
    </row>
    <row r="93" spans="1:10" x14ac:dyDescent="0.25">
      <c r="A93" s="128" t="s">
        <v>115</v>
      </c>
      <c r="B93" s="128" t="s">
        <v>1113</v>
      </c>
      <c r="C93" s="128">
        <v>1043720.93</v>
      </c>
      <c r="D93" s="128">
        <v>190901.44999999995</v>
      </c>
      <c r="E93" s="128">
        <v>228891.65</v>
      </c>
      <c r="F93" s="128">
        <v>1224280.6599999999</v>
      </c>
      <c r="G93" s="128">
        <v>61205.68</v>
      </c>
      <c r="H93" s="128">
        <v>836453.8899999999</v>
      </c>
      <c r="I93" s="128">
        <v>21099.91</v>
      </c>
    </row>
    <row r="94" spans="1:10" x14ac:dyDescent="0.25">
      <c r="A94" s="128" t="s">
        <v>326</v>
      </c>
      <c r="B94" s="128" t="s">
        <v>1030</v>
      </c>
      <c r="C94" s="128">
        <v>300185.17000000004</v>
      </c>
      <c r="D94" s="128">
        <v>51123.89</v>
      </c>
      <c r="F94" s="128">
        <v>654356.53</v>
      </c>
      <c r="G94" s="128">
        <v>2788.76</v>
      </c>
      <c r="H94" s="128">
        <v>116577.09</v>
      </c>
    </row>
    <row r="95" spans="1:10" x14ac:dyDescent="0.25">
      <c r="A95" s="128" t="s">
        <v>177</v>
      </c>
      <c r="B95" s="128" t="s">
        <v>962</v>
      </c>
      <c r="C95" s="128">
        <v>80084.36</v>
      </c>
      <c r="D95" s="128">
        <v>16359.79</v>
      </c>
      <c r="F95" s="128">
        <v>47939.049999999996</v>
      </c>
      <c r="J95" s="128">
        <v>4732.16</v>
      </c>
    </row>
    <row r="96" spans="1:10" x14ac:dyDescent="0.25">
      <c r="A96" s="128" t="s">
        <v>56</v>
      </c>
      <c r="B96" s="128" t="s">
        <v>1034</v>
      </c>
      <c r="C96" s="128">
        <v>27379.399999999998</v>
      </c>
      <c r="D96" s="128">
        <v>13310.470000000001</v>
      </c>
      <c r="F96" s="128">
        <v>2423.98</v>
      </c>
    </row>
    <row r="97" spans="1:10" x14ac:dyDescent="0.25">
      <c r="A97" s="128" t="s">
        <v>120</v>
      </c>
      <c r="B97" s="128" t="s">
        <v>829</v>
      </c>
      <c r="C97" s="128">
        <v>18679.14</v>
      </c>
      <c r="D97" s="128">
        <v>25562.46</v>
      </c>
      <c r="F97" s="128">
        <v>32625.950000000004</v>
      </c>
    </row>
    <row r="98" spans="1:10" x14ac:dyDescent="0.25">
      <c r="A98" s="128" t="s">
        <v>191</v>
      </c>
      <c r="B98" s="128" t="s">
        <v>1066</v>
      </c>
      <c r="C98" s="128">
        <v>58450.3</v>
      </c>
      <c r="D98" s="128">
        <v>22502.14</v>
      </c>
      <c r="F98" s="128">
        <v>59527.88</v>
      </c>
      <c r="H98" s="128">
        <v>3543.23</v>
      </c>
    </row>
    <row r="99" spans="1:10" x14ac:dyDescent="0.25">
      <c r="A99" s="128" t="s">
        <v>49</v>
      </c>
      <c r="B99" s="128" t="s">
        <v>959</v>
      </c>
      <c r="C99" s="128">
        <v>126382.78000000001</v>
      </c>
      <c r="D99" s="128">
        <v>54802.8</v>
      </c>
      <c r="F99" s="128">
        <v>85131.59</v>
      </c>
    </row>
    <row r="100" spans="1:10" x14ac:dyDescent="0.25">
      <c r="A100" s="128" t="s">
        <v>114</v>
      </c>
      <c r="B100" s="128" t="s">
        <v>1112</v>
      </c>
      <c r="C100" s="128">
        <v>263472.84999999992</v>
      </c>
      <c r="D100" s="128">
        <v>41721.180000000008</v>
      </c>
      <c r="E100" s="128">
        <v>99172.47</v>
      </c>
      <c r="F100" s="128">
        <v>772477.05</v>
      </c>
      <c r="G100" s="128">
        <v>60470</v>
      </c>
      <c r="H100" s="128">
        <v>449242.72999999992</v>
      </c>
    </row>
    <row r="101" spans="1:10" x14ac:dyDescent="0.25">
      <c r="A101" s="128" t="s">
        <v>214</v>
      </c>
      <c r="B101" s="128" t="s">
        <v>894</v>
      </c>
      <c r="C101" s="128">
        <v>8301964.9300000006</v>
      </c>
      <c r="D101" s="128">
        <v>1230845.1500000001</v>
      </c>
      <c r="F101" s="128">
        <v>14022254.74</v>
      </c>
      <c r="G101" s="128">
        <v>638553.05999999994</v>
      </c>
      <c r="H101" s="128">
        <v>9388830.5699999984</v>
      </c>
      <c r="I101" s="128">
        <v>89764.29</v>
      </c>
      <c r="J101" s="128">
        <v>16231.34</v>
      </c>
    </row>
    <row r="102" spans="1:10" x14ac:dyDescent="0.25">
      <c r="A102" s="128" t="s">
        <v>139</v>
      </c>
      <c r="B102" s="128" t="s">
        <v>827</v>
      </c>
      <c r="C102" s="128">
        <v>188068.65</v>
      </c>
      <c r="D102" s="128">
        <v>26419.279999999999</v>
      </c>
      <c r="F102" s="128">
        <v>225467.62</v>
      </c>
      <c r="G102" s="128">
        <v>9983.61</v>
      </c>
      <c r="H102" s="128">
        <v>109832.45</v>
      </c>
    </row>
    <row r="103" spans="1:10" x14ac:dyDescent="0.25">
      <c r="A103" s="128" t="s">
        <v>181</v>
      </c>
      <c r="B103" s="128" t="s">
        <v>967</v>
      </c>
      <c r="C103" s="128">
        <v>213076.34999999998</v>
      </c>
      <c r="D103" s="128">
        <v>50958.54</v>
      </c>
      <c r="F103" s="128">
        <v>259198.47</v>
      </c>
      <c r="I103" s="128">
        <v>31973.05</v>
      </c>
    </row>
    <row r="104" spans="1:10" x14ac:dyDescent="0.25">
      <c r="A104" s="128" t="s">
        <v>152</v>
      </c>
      <c r="B104" s="128" t="s">
        <v>870</v>
      </c>
      <c r="C104" s="128">
        <v>915747.27</v>
      </c>
      <c r="D104" s="128">
        <v>185578.88</v>
      </c>
      <c r="F104" s="128">
        <v>1031456.9</v>
      </c>
      <c r="G104" s="128">
        <v>10284</v>
      </c>
      <c r="H104" s="128">
        <v>143860.50999999998</v>
      </c>
      <c r="I104" s="128">
        <v>43472.58</v>
      </c>
    </row>
    <row r="105" spans="1:10" x14ac:dyDescent="0.25">
      <c r="A105" s="128" t="s">
        <v>720</v>
      </c>
      <c r="B105" s="128" t="s">
        <v>1002</v>
      </c>
      <c r="C105" s="128">
        <v>97242</v>
      </c>
      <c r="D105" s="128">
        <v>10818</v>
      </c>
      <c r="F105" s="128">
        <v>100257.98000000001</v>
      </c>
      <c r="H105" s="128">
        <v>36546.17</v>
      </c>
    </row>
    <row r="106" spans="1:10" x14ac:dyDescent="0.25">
      <c r="A106" s="128" t="s">
        <v>722</v>
      </c>
      <c r="B106" s="128" t="s">
        <v>915</v>
      </c>
      <c r="C106" s="128">
        <v>186165.2</v>
      </c>
      <c r="D106" s="128">
        <v>28055.000000000004</v>
      </c>
      <c r="F106" s="128">
        <v>322373.63</v>
      </c>
      <c r="G106" s="128">
        <v>21395</v>
      </c>
      <c r="H106" s="128">
        <v>242982.57</v>
      </c>
    </row>
    <row r="107" spans="1:10" x14ac:dyDescent="0.25">
      <c r="A107" s="128" t="s">
        <v>724</v>
      </c>
      <c r="B107" s="128" t="s">
        <v>916</v>
      </c>
      <c r="C107" s="128">
        <v>42653.689999999995</v>
      </c>
      <c r="D107" s="128">
        <v>13611</v>
      </c>
      <c r="F107" s="128">
        <v>36599.9</v>
      </c>
      <c r="G107" s="128">
        <v>6989</v>
      </c>
      <c r="H107" s="128">
        <v>70726.77</v>
      </c>
    </row>
    <row r="108" spans="1:10" x14ac:dyDescent="0.25">
      <c r="A108" s="128" t="s">
        <v>41</v>
      </c>
      <c r="B108" s="128" t="s">
        <v>852</v>
      </c>
      <c r="C108" s="128">
        <v>128103.48</v>
      </c>
      <c r="D108" s="128">
        <v>75136.070000000007</v>
      </c>
      <c r="F108" s="128">
        <v>168978.16999999998</v>
      </c>
      <c r="I108" s="128">
        <v>71783.14</v>
      </c>
    </row>
    <row r="109" spans="1:10" x14ac:dyDescent="0.25">
      <c r="A109" s="128" t="s">
        <v>320</v>
      </c>
      <c r="B109" s="128" t="s">
        <v>1024</v>
      </c>
      <c r="D109" s="128">
        <v>2000</v>
      </c>
      <c r="F109" s="128">
        <v>5948.4299999999994</v>
      </c>
    </row>
    <row r="110" spans="1:10" x14ac:dyDescent="0.25">
      <c r="A110" s="128" t="s">
        <v>224</v>
      </c>
      <c r="B110" s="128" t="s">
        <v>904</v>
      </c>
      <c r="C110" s="128">
        <v>1597871.85</v>
      </c>
      <c r="D110" s="128">
        <v>603550.49</v>
      </c>
      <c r="F110" s="128">
        <v>1464258.3</v>
      </c>
      <c r="G110" s="128">
        <v>379872.72</v>
      </c>
      <c r="H110" s="128">
        <v>3874180.87</v>
      </c>
    </row>
    <row r="111" spans="1:10" x14ac:dyDescent="0.25">
      <c r="A111" s="128" t="s">
        <v>251</v>
      </c>
      <c r="B111" s="128" t="s">
        <v>857</v>
      </c>
      <c r="D111" s="128">
        <v>42475.16</v>
      </c>
      <c r="F111" s="128">
        <v>43087.67</v>
      </c>
    </row>
    <row r="112" spans="1:10" x14ac:dyDescent="0.25">
      <c r="A112" s="128" t="s">
        <v>122</v>
      </c>
      <c r="B112" s="128" t="s">
        <v>840</v>
      </c>
      <c r="C112" s="128">
        <v>193339</v>
      </c>
      <c r="D112" s="128">
        <v>21999</v>
      </c>
      <c r="F112" s="128">
        <v>165230.62000000002</v>
      </c>
      <c r="H112" s="128">
        <v>146.47999999999999</v>
      </c>
      <c r="J112" s="128">
        <v>115838.5</v>
      </c>
    </row>
    <row r="113" spans="1:10" x14ac:dyDescent="0.25">
      <c r="A113" s="128" t="s">
        <v>38</v>
      </c>
      <c r="B113" s="128" t="s">
        <v>849</v>
      </c>
      <c r="C113" s="128">
        <v>158072.71000000002</v>
      </c>
      <c r="D113" s="128">
        <v>39941.629999999997</v>
      </c>
      <c r="F113" s="128">
        <v>30753</v>
      </c>
      <c r="I113" s="128">
        <v>26394.18</v>
      </c>
    </row>
    <row r="114" spans="1:10" x14ac:dyDescent="0.25">
      <c r="A114" s="128" t="s">
        <v>149</v>
      </c>
      <c r="B114" s="128" t="s">
        <v>842</v>
      </c>
      <c r="C114" s="128">
        <v>1460577.48</v>
      </c>
      <c r="D114" s="128">
        <v>153092.43</v>
      </c>
      <c r="F114" s="128">
        <v>2835953.290000001</v>
      </c>
      <c r="G114" s="128">
        <v>57903.299999999996</v>
      </c>
      <c r="H114" s="128">
        <v>429780.89</v>
      </c>
      <c r="I114" s="128">
        <v>33627.449999999997</v>
      </c>
    </row>
    <row r="115" spans="1:10" x14ac:dyDescent="0.25">
      <c r="A115" s="128" t="s">
        <v>256</v>
      </c>
      <c r="B115" s="128" t="s">
        <v>807</v>
      </c>
      <c r="C115" s="128">
        <v>6946152.8499999996</v>
      </c>
      <c r="D115" s="128">
        <v>692064.55</v>
      </c>
      <c r="E115" s="128">
        <v>1681200.4899999995</v>
      </c>
      <c r="F115" s="128">
        <v>10024869.409999998</v>
      </c>
      <c r="G115" s="128">
        <v>405354.77</v>
      </c>
      <c r="H115" s="128">
        <v>3777214.3600000003</v>
      </c>
    </row>
    <row r="116" spans="1:10" x14ac:dyDescent="0.25">
      <c r="A116" s="128" t="s">
        <v>227</v>
      </c>
      <c r="B116" s="128" t="s">
        <v>907</v>
      </c>
      <c r="C116" s="128">
        <v>6665802.2799999993</v>
      </c>
      <c r="D116" s="128">
        <v>1563761.8799999997</v>
      </c>
      <c r="F116" s="128">
        <v>11132081.190000001</v>
      </c>
      <c r="G116" s="128">
        <v>219451.91999999998</v>
      </c>
      <c r="H116" s="128">
        <v>9524149.709999999</v>
      </c>
      <c r="I116" s="128">
        <v>88465.94</v>
      </c>
    </row>
    <row r="117" spans="1:10" x14ac:dyDescent="0.25">
      <c r="A117" s="128" t="s">
        <v>81</v>
      </c>
      <c r="B117" s="128" t="s">
        <v>1060</v>
      </c>
      <c r="C117" s="128">
        <v>208890.51</v>
      </c>
      <c r="D117" s="128">
        <v>50247.780000000006</v>
      </c>
      <c r="F117" s="128">
        <v>535282.28999999992</v>
      </c>
    </row>
    <row r="118" spans="1:10" x14ac:dyDescent="0.25">
      <c r="A118" s="128" t="s">
        <v>258</v>
      </c>
      <c r="B118" s="128" t="s">
        <v>809</v>
      </c>
      <c r="C118" s="128">
        <v>337262.01999999996</v>
      </c>
      <c r="D118" s="128">
        <v>77715.899999999994</v>
      </c>
      <c r="E118" s="128">
        <v>259566.16999999998</v>
      </c>
      <c r="F118" s="128">
        <v>934148.88000000012</v>
      </c>
      <c r="G118" s="128">
        <v>62356.170000000006</v>
      </c>
      <c r="H118" s="128">
        <v>379186.82999999996</v>
      </c>
    </row>
    <row r="119" spans="1:10" x14ac:dyDescent="0.25">
      <c r="A119" s="128" t="s">
        <v>102</v>
      </c>
      <c r="B119" s="128" t="s">
        <v>928</v>
      </c>
      <c r="C119" s="128">
        <v>115150.61</v>
      </c>
      <c r="D119" s="128">
        <v>9600.9100000000017</v>
      </c>
      <c r="F119" s="128">
        <v>154935.72999999998</v>
      </c>
      <c r="H119" s="128">
        <v>34770.35</v>
      </c>
    </row>
    <row r="120" spans="1:10" x14ac:dyDescent="0.25">
      <c r="A120" s="128" t="s">
        <v>127</v>
      </c>
      <c r="B120" s="128" t="s">
        <v>935</v>
      </c>
      <c r="C120" s="128">
        <v>32941</v>
      </c>
      <c r="D120" s="128">
        <v>24836.629999999997</v>
      </c>
      <c r="F120" s="128">
        <v>76481.23000000001</v>
      </c>
    </row>
    <row r="121" spans="1:10" x14ac:dyDescent="0.25">
      <c r="A121" s="128" t="s">
        <v>311</v>
      </c>
      <c r="B121" s="128" t="s">
        <v>1011</v>
      </c>
      <c r="C121" s="128">
        <v>198989.84</v>
      </c>
      <c r="D121" s="128">
        <v>57587.33</v>
      </c>
      <c r="E121" s="128">
        <v>214231.86000000004</v>
      </c>
      <c r="F121" s="128">
        <v>357857.83999999997</v>
      </c>
      <c r="G121" s="128">
        <v>37702.78</v>
      </c>
      <c r="H121" s="128">
        <v>54476.14</v>
      </c>
      <c r="I121" s="128">
        <v>90721.250000000029</v>
      </c>
    </row>
    <row r="122" spans="1:10" x14ac:dyDescent="0.25">
      <c r="A122" s="128" t="s">
        <v>140</v>
      </c>
      <c r="B122" s="128" t="s">
        <v>828</v>
      </c>
      <c r="C122" s="128">
        <v>68564.03</v>
      </c>
      <c r="D122" s="128">
        <v>16003.530000000002</v>
      </c>
      <c r="F122" s="128">
        <v>225385.41999999998</v>
      </c>
      <c r="H122" s="128">
        <v>82840.219999999972</v>
      </c>
    </row>
    <row r="123" spans="1:10" x14ac:dyDescent="0.25">
      <c r="A123" s="128" t="s">
        <v>82</v>
      </c>
      <c r="B123" s="128" t="s">
        <v>1089</v>
      </c>
      <c r="C123" s="128">
        <v>35346.160000000003</v>
      </c>
      <c r="D123" s="128">
        <v>24167.1</v>
      </c>
      <c r="F123" s="128">
        <v>17724.11</v>
      </c>
    </row>
    <row r="124" spans="1:10" x14ac:dyDescent="0.25">
      <c r="A124" s="128" t="s">
        <v>278</v>
      </c>
      <c r="B124" s="128" t="s">
        <v>815</v>
      </c>
      <c r="C124" s="128">
        <v>272224.82</v>
      </c>
      <c r="D124" s="128">
        <v>65446.880000000005</v>
      </c>
      <c r="E124" s="128">
        <v>127950.16</v>
      </c>
      <c r="F124" s="128">
        <v>793273.32000000007</v>
      </c>
      <c r="G124" s="128">
        <v>18974.410000000003</v>
      </c>
      <c r="H124" s="128">
        <v>451438.77000000008</v>
      </c>
      <c r="J124" s="128">
        <v>4356.78</v>
      </c>
    </row>
    <row r="125" spans="1:10" x14ac:dyDescent="0.25">
      <c r="A125" s="128" t="s">
        <v>315</v>
      </c>
      <c r="B125" s="128" t="s">
        <v>1019</v>
      </c>
      <c r="C125" s="128">
        <v>756071.51</v>
      </c>
      <c r="D125" s="128">
        <v>272612.69999999995</v>
      </c>
      <c r="F125" s="128">
        <v>1417053.48</v>
      </c>
      <c r="G125" s="128">
        <v>60138.080000000002</v>
      </c>
      <c r="H125" s="128">
        <v>960352.53</v>
      </c>
    </row>
    <row r="126" spans="1:10" x14ac:dyDescent="0.25">
      <c r="A126" s="128" t="s">
        <v>226</v>
      </c>
      <c r="B126" s="128" t="s">
        <v>906</v>
      </c>
      <c r="C126" s="128">
        <v>1262499.79</v>
      </c>
      <c r="D126" s="128">
        <v>17945.209999999995</v>
      </c>
      <c r="F126" s="128">
        <v>1980026.1700000002</v>
      </c>
      <c r="G126" s="128">
        <v>720296</v>
      </c>
      <c r="H126" s="128">
        <v>8448335.5700000003</v>
      </c>
      <c r="I126" s="128">
        <v>86134.07</v>
      </c>
    </row>
    <row r="127" spans="1:10" x14ac:dyDescent="0.25">
      <c r="A127" s="128" t="s">
        <v>323</v>
      </c>
      <c r="B127" s="128" t="s">
        <v>1027</v>
      </c>
      <c r="C127" s="128">
        <v>328238.46999999997</v>
      </c>
      <c r="D127" s="128">
        <v>59242.560000000005</v>
      </c>
      <c r="F127" s="128">
        <v>635885.25</v>
      </c>
      <c r="G127" s="128">
        <v>16375.129999999997</v>
      </c>
      <c r="H127" s="128">
        <v>308375.97000000003</v>
      </c>
    </row>
    <row r="128" spans="1:10" x14ac:dyDescent="0.25">
      <c r="A128" s="128" t="s">
        <v>83</v>
      </c>
      <c r="B128" s="128" t="s">
        <v>1090</v>
      </c>
      <c r="D128" s="128">
        <v>22128.000000000004</v>
      </c>
      <c r="F128" s="128">
        <v>23787.870000000003</v>
      </c>
    </row>
    <row r="129" spans="1:10" x14ac:dyDescent="0.25">
      <c r="A129" s="128" t="s">
        <v>64</v>
      </c>
      <c r="B129" s="128" t="s">
        <v>1042</v>
      </c>
      <c r="C129" s="128">
        <v>81602.26999999999</v>
      </c>
      <c r="D129" s="128">
        <v>65850.990000000005</v>
      </c>
      <c r="F129" s="128">
        <v>96330.900000000009</v>
      </c>
      <c r="H129" s="128">
        <v>5558.25</v>
      </c>
    </row>
    <row r="130" spans="1:10" x14ac:dyDescent="0.25">
      <c r="A130" s="128" t="s">
        <v>36</v>
      </c>
      <c r="B130" s="128" t="s">
        <v>803</v>
      </c>
      <c r="C130" s="128">
        <v>68252.63</v>
      </c>
      <c r="D130" s="128">
        <v>34616.770000000004</v>
      </c>
      <c r="E130" s="128">
        <v>23926.730000000003</v>
      </c>
      <c r="F130" s="128">
        <v>152008.44</v>
      </c>
      <c r="H130" s="128">
        <v>49182.83</v>
      </c>
    </row>
    <row r="131" spans="1:10" x14ac:dyDescent="0.25">
      <c r="A131" s="128" t="s">
        <v>146</v>
      </c>
      <c r="B131" s="128" t="s">
        <v>837</v>
      </c>
      <c r="C131" s="128">
        <v>3626677.7399999998</v>
      </c>
      <c r="D131" s="128">
        <v>328330.46999999997</v>
      </c>
      <c r="F131" s="128">
        <v>3362396.7899999996</v>
      </c>
      <c r="G131" s="128">
        <v>23282.26</v>
      </c>
      <c r="H131" s="128">
        <v>542780.45000000007</v>
      </c>
    </row>
    <row r="132" spans="1:10" x14ac:dyDescent="0.25">
      <c r="A132" s="128" t="s">
        <v>75</v>
      </c>
      <c r="B132" s="128" t="s">
        <v>1054</v>
      </c>
      <c r="C132" s="128">
        <v>94242.13</v>
      </c>
      <c r="D132" s="128">
        <v>34129.99</v>
      </c>
      <c r="F132" s="128">
        <v>104892.13</v>
      </c>
    </row>
    <row r="133" spans="1:10" x14ac:dyDescent="0.25">
      <c r="A133" s="128" t="s">
        <v>305</v>
      </c>
      <c r="B133" s="128" t="s">
        <v>1005</v>
      </c>
      <c r="C133" s="128">
        <v>120814.94</v>
      </c>
      <c r="D133" s="128">
        <v>9621</v>
      </c>
      <c r="F133" s="128">
        <v>72912.77</v>
      </c>
      <c r="H133" s="128">
        <v>41065.74</v>
      </c>
    </row>
    <row r="134" spans="1:10" x14ac:dyDescent="0.25">
      <c r="A134" s="128" t="s">
        <v>726</v>
      </c>
      <c r="B134" s="128" t="s">
        <v>1047</v>
      </c>
      <c r="C134" s="128">
        <v>17553.820000000003</v>
      </c>
      <c r="D134" s="128">
        <v>15669.99</v>
      </c>
      <c r="F134" s="128">
        <v>30812.31</v>
      </c>
      <c r="H134" s="128">
        <v>3281.5</v>
      </c>
    </row>
    <row r="135" spans="1:10" x14ac:dyDescent="0.25">
      <c r="A135" s="128" t="s">
        <v>1087</v>
      </c>
      <c r="B135" s="128" t="s">
        <v>1088</v>
      </c>
      <c r="F135" s="128">
        <v>374752.10000000003</v>
      </c>
    </row>
    <row r="136" spans="1:10" x14ac:dyDescent="0.25">
      <c r="A136" s="128" t="s">
        <v>130</v>
      </c>
      <c r="B136" s="128" t="s">
        <v>939</v>
      </c>
      <c r="C136" s="128">
        <v>172429.56</v>
      </c>
      <c r="D136" s="128">
        <v>3714.2799999999997</v>
      </c>
      <c r="F136" s="128">
        <v>41299.939999999995</v>
      </c>
      <c r="H136" s="128">
        <v>897.23</v>
      </c>
    </row>
    <row r="137" spans="1:10" x14ac:dyDescent="0.25">
      <c r="A137" s="128" t="s">
        <v>331</v>
      </c>
      <c r="B137" s="128" t="s">
        <v>1082</v>
      </c>
      <c r="C137" s="128">
        <v>462633.44</v>
      </c>
      <c r="D137" s="128">
        <v>118388.65000000001</v>
      </c>
      <c r="E137" s="128">
        <v>138906.9</v>
      </c>
      <c r="F137" s="128">
        <v>674785.17</v>
      </c>
      <c r="G137" s="128">
        <v>25908.149999999998</v>
      </c>
      <c r="H137" s="128">
        <v>611698.80000000016</v>
      </c>
    </row>
    <row r="138" spans="1:10" x14ac:dyDescent="0.25">
      <c r="A138" s="128" t="s">
        <v>110</v>
      </c>
      <c r="B138" s="128" t="s">
        <v>1108</v>
      </c>
      <c r="C138" s="128">
        <v>294686.18</v>
      </c>
      <c r="D138" s="128">
        <v>104444.55</v>
      </c>
      <c r="E138" s="128">
        <v>172225.38999999998</v>
      </c>
      <c r="F138" s="128">
        <v>546729.91</v>
      </c>
      <c r="G138" s="128">
        <v>113761.40000000001</v>
      </c>
      <c r="H138" s="128">
        <v>414098.98</v>
      </c>
    </row>
    <row r="139" spans="1:10" x14ac:dyDescent="0.25">
      <c r="A139" s="128" t="s">
        <v>285</v>
      </c>
      <c r="B139" s="128" t="s">
        <v>847</v>
      </c>
      <c r="D139" s="128">
        <v>14020</v>
      </c>
      <c r="F139" s="128">
        <v>57332.93</v>
      </c>
      <c r="H139" s="128">
        <v>23934.02</v>
      </c>
    </row>
    <row r="140" spans="1:10" x14ac:dyDescent="0.25">
      <c r="A140" s="128" t="s">
        <v>276</v>
      </c>
      <c r="B140" s="128" t="s">
        <v>813</v>
      </c>
      <c r="C140" s="128">
        <v>129637.9</v>
      </c>
      <c r="D140" s="128">
        <v>24549.32</v>
      </c>
      <c r="E140" s="128">
        <v>28571.720000000005</v>
      </c>
      <c r="F140" s="128">
        <v>423259.51</v>
      </c>
      <c r="G140" s="128">
        <v>24625.910000000003</v>
      </c>
      <c r="H140" s="128">
        <v>298532.74</v>
      </c>
    </row>
    <row r="141" spans="1:10" x14ac:dyDescent="0.25">
      <c r="A141" s="128" t="s">
        <v>179</v>
      </c>
      <c r="B141" s="128" t="s">
        <v>964</v>
      </c>
      <c r="C141" s="128">
        <v>140348.99</v>
      </c>
      <c r="D141" s="128">
        <v>3465</v>
      </c>
      <c r="F141" s="128">
        <v>174910.93000000002</v>
      </c>
    </row>
    <row r="142" spans="1:10" x14ac:dyDescent="0.25">
      <c r="A142" s="128" t="s">
        <v>79</v>
      </c>
      <c r="B142" s="128" t="s">
        <v>1058</v>
      </c>
      <c r="C142" s="128">
        <v>473072.54000000004</v>
      </c>
      <c r="D142" s="128">
        <v>398.01</v>
      </c>
      <c r="F142" s="128">
        <v>306473.82</v>
      </c>
    </row>
    <row r="143" spans="1:10" x14ac:dyDescent="0.25">
      <c r="A143" s="128" t="s">
        <v>319</v>
      </c>
      <c r="B143" s="128" t="s">
        <v>1023</v>
      </c>
      <c r="C143" s="128">
        <v>2168838.4600000004</v>
      </c>
      <c r="D143" s="128">
        <v>415160.33999999997</v>
      </c>
      <c r="E143" s="128">
        <v>108963.83</v>
      </c>
      <c r="F143" s="128">
        <v>4802297.63</v>
      </c>
      <c r="G143" s="128">
        <v>105942.89</v>
      </c>
      <c r="H143" s="128">
        <v>1640764.32</v>
      </c>
      <c r="I143" s="128">
        <v>287372.12000000005</v>
      </c>
      <c r="J143" s="128">
        <v>1994.36</v>
      </c>
    </row>
    <row r="144" spans="1:10" x14ac:dyDescent="0.25">
      <c r="A144" s="128" t="s">
        <v>154</v>
      </c>
      <c r="B144" s="128" t="s">
        <v>872</v>
      </c>
      <c r="C144" s="128">
        <v>118131.20000000001</v>
      </c>
      <c r="D144" s="128">
        <v>62004.150000000009</v>
      </c>
      <c r="F144" s="128">
        <v>188958.04</v>
      </c>
      <c r="H144" s="128">
        <v>7812.26</v>
      </c>
    </row>
    <row r="145" spans="1:10" x14ac:dyDescent="0.25">
      <c r="A145" s="128" t="s">
        <v>59</v>
      </c>
      <c r="B145" s="128" t="s">
        <v>1037</v>
      </c>
      <c r="C145" s="128">
        <v>1170310.3400000001</v>
      </c>
      <c r="D145" s="128">
        <v>708633.54</v>
      </c>
      <c r="F145" s="128">
        <v>1853052.72</v>
      </c>
      <c r="G145" s="128">
        <v>30087.550000000003</v>
      </c>
      <c r="H145" s="128">
        <v>1067814.0699999998</v>
      </c>
    </row>
    <row r="146" spans="1:10" x14ac:dyDescent="0.25">
      <c r="A146" s="128" t="s">
        <v>58</v>
      </c>
      <c r="B146" s="128" t="s">
        <v>1036</v>
      </c>
      <c r="C146" s="128">
        <v>262122.03</v>
      </c>
      <c r="D146" s="128">
        <v>41565.640000000007</v>
      </c>
      <c r="F146" s="128">
        <v>414600.81999999995</v>
      </c>
      <c r="H146" s="128">
        <v>28153.370000000003</v>
      </c>
      <c r="J146" s="128">
        <v>55703.460000000006</v>
      </c>
    </row>
    <row r="147" spans="1:10" x14ac:dyDescent="0.25">
      <c r="A147" s="128" t="s">
        <v>213</v>
      </c>
      <c r="B147" s="128" t="s">
        <v>893</v>
      </c>
      <c r="C147" s="128">
        <v>103523.14</v>
      </c>
      <c r="D147" s="128">
        <v>84497.61</v>
      </c>
      <c r="F147" s="128">
        <v>189396.16</v>
      </c>
      <c r="G147" s="128">
        <v>5044.22</v>
      </c>
      <c r="H147" s="128">
        <v>454179.7</v>
      </c>
    </row>
    <row r="148" spans="1:10" x14ac:dyDescent="0.25">
      <c r="A148" s="128" t="s">
        <v>332</v>
      </c>
      <c r="B148" s="128" t="s">
        <v>1083</v>
      </c>
      <c r="C148" s="128">
        <v>294412.02999999997</v>
      </c>
      <c r="D148" s="128">
        <v>40942.910000000003</v>
      </c>
      <c r="F148" s="128">
        <v>444198.45</v>
      </c>
      <c r="H148" s="128">
        <v>325687.40999999997</v>
      </c>
    </row>
    <row r="149" spans="1:10" x14ac:dyDescent="0.25">
      <c r="A149" s="128" t="s">
        <v>275</v>
      </c>
      <c r="B149" s="128" t="s">
        <v>973</v>
      </c>
      <c r="C149" s="128">
        <v>217639.78</v>
      </c>
      <c r="D149" s="128">
        <v>58011.650000000009</v>
      </c>
      <c r="F149" s="128">
        <v>148096</v>
      </c>
      <c r="H149" s="128">
        <v>43160.399999999994</v>
      </c>
    </row>
    <row r="150" spans="1:10" x14ac:dyDescent="0.25">
      <c r="A150" s="128" t="s">
        <v>135</v>
      </c>
      <c r="B150" s="128" t="s">
        <v>1016</v>
      </c>
      <c r="C150" s="128">
        <v>9463.33</v>
      </c>
      <c r="D150" s="128">
        <v>14052.69</v>
      </c>
      <c r="F150" s="128">
        <v>16450.88</v>
      </c>
    </row>
    <row r="151" spans="1:10" x14ac:dyDescent="0.25">
      <c r="A151" s="128" t="s">
        <v>321</v>
      </c>
      <c r="B151" s="128" t="s">
        <v>1025</v>
      </c>
      <c r="C151" s="128">
        <v>538508.56999999983</v>
      </c>
      <c r="D151" s="128">
        <v>132105.73000000001</v>
      </c>
      <c r="F151" s="128">
        <v>1326624.7700000003</v>
      </c>
      <c r="G151" s="128">
        <v>66833.61</v>
      </c>
      <c r="H151" s="128">
        <v>1095606.6300000001</v>
      </c>
      <c r="I151" s="128">
        <v>27651.350000000002</v>
      </c>
      <c r="J151" s="128">
        <v>109315.16</v>
      </c>
    </row>
    <row r="152" spans="1:10" x14ac:dyDescent="0.25">
      <c r="A152" s="128" t="s">
        <v>155</v>
      </c>
      <c r="B152" s="128" t="s">
        <v>873</v>
      </c>
      <c r="C152" s="128">
        <v>368948.3</v>
      </c>
      <c r="D152" s="128">
        <v>51829.329999999994</v>
      </c>
      <c r="F152" s="128">
        <v>312239.58</v>
      </c>
      <c r="H152" s="128">
        <v>40884.49</v>
      </c>
    </row>
    <row r="153" spans="1:10" x14ac:dyDescent="0.25">
      <c r="A153" s="128" t="s">
        <v>166</v>
      </c>
      <c r="B153" s="128" t="s">
        <v>943</v>
      </c>
      <c r="C153" s="128">
        <v>86175.24</v>
      </c>
      <c r="D153" s="128">
        <v>36920.949999999997</v>
      </c>
      <c r="F153" s="128">
        <v>207480.53999999998</v>
      </c>
    </row>
    <row r="154" spans="1:10" x14ac:dyDescent="0.25">
      <c r="A154" s="128" t="s">
        <v>290</v>
      </c>
      <c r="B154" s="128" t="s">
        <v>865</v>
      </c>
      <c r="C154" s="128">
        <v>2695036.29</v>
      </c>
      <c r="D154" s="128">
        <v>509952.7</v>
      </c>
      <c r="E154" s="128">
        <v>254719.97999999998</v>
      </c>
      <c r="F154" s="128">
        <v>5474053.5200000005</v>
      </c>
      <c r="G154" s="128">
        <v>209355.36000000002</v>
      </c>
      <c r="H154" s="128">
        <v>1815256.5799999998</v>
      </c>
    </row>
    <row r="155" spans="1:10" x14ac:dyDescent="0.25">
      <c r="A155" s="128" t="s">
        <v>165</v>
      </c>
      <c r="B155" s="128" t="s">
        <v>942</v>
      </c>
      <c r="C155" s="128">
        <v>174624</v>
      </c>
      <c r="D155" s="128">
        <v>50276.5</v>
      </c>
      <c r="E155" s="128">
        <v>19107.41</v>
      </c>
      <c r="F155" s="128">
        <v>348310.14999999997</v>
      </c>
      <c r="H155" s="128">
        <v>26587.599999999999</v>
      </c>
    </row>
    <row r="156" spans="1:10" x14ac:dyDescent="0.25">
      <c r="A156" s="128" t="s">
        <v>119</v>
      </c>
      <c r="B156" s="128" t="s">
        <v>1117</v>
      </c>
      <c r="C156" s="128">
        <v>585115.67000000016</v>
      </c>
      <c r="D156" s="128">
        <v>153733.13999999998</v>
      </c>
      <c r="E156" s="128">
        <v>84658.459999999992</v>
      </c>
      <c r="F156" s="128">
        <v>765949.99000000011</v>
      </c>
      <c r="G156" s="128">
        <v>57649.509999999995</v>
      </c>
      <c r="H156" s="128">
        <v>199237.30999999997</v>
      </c>
      <c r="I156" s="128">
        <v>171706.39</v>
      </c>
    </row>
    <row r="157" spans="1:10" x14ac:dyDescent="0.25">
      <c r="A157" s="128" t="s">
        <v>334</v>
      </c>
      <c r="B157" s="128" t="s">
        <v>1085</v>
      </c>
      <c r="C157" s="128">
        <v>1317019.53</v>
      </c>
      <c r="D157" s="128">
        <v>177080.66999999998</v>
      </c>
      <c r="E157" s="128">
        <v>33593.799999999996</v>
      </c>
      <c r="F157" s="128">
        <v>754829.1</v>
      </c>
      <c r="G157" s="128">
        <v>27955.769999999997</v>
      </c>
      <c r="H157" s="128">
        <v>137805.72</v>
      </c>
      <c r="I157" s="128">
        <v>45780.69</v>
      </c>
      <c r="J157" s="128">
        <v>8182.41</v>
      </c>
    </row>
    <row r="158" spans="1:10" x14ac:dyDescent="0.25">
      <c r="A158" s="128" t="s">
        <v>134</v>
      </c>
      <c r="B158" s="128" t="s">
        <v>1015</v>
      </c>
      <c r="D158" s="128">
        <v>24800.75</v>
      </c>
      <c r="F158" s="128">
        <v>9043.73</v>
      </c>
    </row>
    <row r="159" spans="1:10" x14ac:dyDescent="0.25">
      <c r="A159" s="128" t="s">
        <v>313</v>
      </c>
      <c r="B159" s="128" t="s">
        <v>1013</v>
      </c>
      <c r="C159" s="128">
        <v>2092295.03</v>
      </c>
      <c r="D159" s="128">
        <v>367889.32000000007</v>
      </c>
      <c r="E159" s="128">
        <v>996402.11</v>
      </c>
      <c r="F159" s="128">
        <v>4743233.8999999994</v>
      </c>
      <c r="G159" s="128">
        <v>255880.24000000002</v>
      </c>
      <c r="H159" s="128">
        <v>2534717.4200000004</v>
      </c>
    </row>
    <row r="160" spans="1:10" x14ac:dyDescent="0.25">
      <c r="A160" s="128" t="s">
        <v>910</v>
      </c>
      <c r="B160" s="128" t="s">
        <v>911</v>
      </c>
      <c r="F160" s="128">
        <v>441781.82999999996</v>
      </c>
    </row>
    <row r="161" spans="1:10" x14ac:dyDescent="0.25">
      <c r="A161" s="128" t="s">
        <v>316</v>
      </c>
      <c r="B161" s="128" t="s">
        <v>1020</v>
      </c>
      <c r="C161" s="128">
        <v>3279978.15</v>
      </c>
      <c r="D161" s="128">
        <v>752361.67999999982</v>
      </c>
      <c r="F161" s="128">
        <v>8333226.9199999981</v>
      </c>
      <c r="G161" s="128">
        <v>573638.2699999999</v>
      </c>
      <c r="H161" s="128">
        <v>5222191.2500000009</v>
      </c>
    </row>
    <row r="162" spans="1:10" x14ac:dyDescent="0.25">
      <c r="A162" s="128" t="s">
        <v>106</v>
      </c>
      <c r="B162" s="128" t="s">
        <v>1104</v>
      </c>
      <c r="C162" s="128">
        <v>195659.16000000003</v>
      </c>
      <c r="D162" s="128">
        <v>94364.1</v>
      </c>
      <c r="F162" s="128">
        <v>651800.81999999995</v>
      </c>
      <c r="G162" s="128">
        <v>8707.7800000000007</v>
      </c>
      <c r="H162" s="128">
        <v>142630.55000000002</v>
      </c>
    </row>
    <row r="163" spans="1:10" x14ac:dyDescent="0.25">
      <c r="A163" s="128" t="s">
        <v>163</v>
      </c>
      <c r="B163" s="128" t="s">
        <v>940</v>
      </c>
      <c r="C163" s="128">
        <v>180330.98</v>
      </c>
      <c r="D163" s="128">
        <v>36856.769999999997</v>
      </c>
      <c r="F163" s="128">
        <v>193796.96000000002</v>
      </c>
      <c r="H163" s="128">
        <v>27094.68</v>
      </c>
    </row>
    <row r="164" spans="1:10" x14ac:dyDescent="0.25">
      <c r="A164" s="128" t="s">
        <v>132</v>
      </c>
      <c r="B164" s="128" t="s">
        <v>979</v>
      </c>
      <c r="C164" s="128">
        <v>476772.32</v>
      </c>
      <c r="D164" s="128">
        <v>34796.53</v>
      </c>
      <c r="E164" s="128">
        <v>32584.249999999996</v>
      </c>
      <c r="F164" s="128">
        <v>194800.07</v>
      </c>
      <c r="G164" s="128">
        <v>774.61999999999989</v>
      </c>
      <c r="H164" s="128">
        <v>33131.49</v>
      </c>
    </row>
    <row r="165" spans="1:10" x14ac:dyDescent="0.25">
      <c r="A165" s="128" t="s">
        <v>294</v>
      </c>
      <c r="B165" s="128" t="s">
        <v>968</v>
      </c>
      <c r="C165" s="128">
        <v>202591.30999999997</v>
      </c>
      <c r="D165" s="128">
        <v>17117.870000000003</v>
      </c>
      <c r="E165" s="128">
        <v>17049.39</v>
      </c>
      <c r="F165" s="128">
        <v>152636.88</v>
      </c>
      <c r="G165" s="128">
        <v>7245.42</v>
      </c>
      <c r="I165" s="128">
        <v>40822.99</v>
      </c>
    </row>
    <row r="166" spans="1:10" x14ac:dyDescent="0.25">
      <c r="A166" s="128" t="s">
        <v>51</v>
      </c>
      <c r="B166" s="128" t="s">
        <v>982</v>
      </c>
      <c r="C166" s="128">
        <v>462542.80000000005</v>
      </c>
      <c r="D166" s="128">
        <v>118430.87</v>
      </c>
      <c r="F166" s="128">
        <v>695110.48</v>
      </c>
    </row>
    <row r="167" spans="1:10" x14ac:dyDescent="0.25">
      <c r="A167" s="128" t="s">
        <v>57</v>
      </c>
      <c r="B167" s="128" t="s">
        <v>1035</v>
      </c>
      <c r="C167" s="128">
        <v>495243.55000000005</v>
      </c>
      <c r="D167" s="128">
        <v>84129.53</v>
      </c>
      <c r="F167" s="128">
        <v>326165.45999999996</v>
      </c>
    </row>
    <row r="168" spans="1:10" x14ac:dyDescent="0.25">
      <c r="A168" s="128" t="s">
        <v>333</v>
      </c>
      <c r="B168" s="128" t="s">
        <v>1084</v>
      </c>
      <c r="C168" s="128">
        <v>370656.07</v>
      </c>
      <c r="D168" s="128">
        <v>23214.19</v>
      </c>
      <c r="E168" s="128">
        <v>122210.98999999999</v>
      </c>
      <c r="F168" s="128">
        <v>1008394.44</v>
      </c>
      <c r="H168" s="128">
        <v>350780.21</v>
      </c>
      <c r="I168" s="128">
        <v>26835</v>
      </c>
    </row>
    <row r="169" spans="1:10" x14ac:dyDescent="0.25">
      <c r="A169" s="128" t="s">
        <v>153</v>
      </c>
      <c r="B169" s="128" t="s">
        <v>871</v>
      </c>
      <c r="C169" s="128">
        <v>278073.28000000003</v>
      </c>
      <c r="D169" s="128">
        <v>45682</v>
      </c>
      <c r="E169" s="128">
        <v>33917.61</v>
      </c>
      <c r="F169" s="128">
        <v>518774.43</v>
      </c>
      <c r="H169" s="128">
        <v>24725.7</v>
      </c>
      <c r="I169" s="128">
        <v>22932.47</v>
      </c>
    </row>
    <row r="170" spans="1:10" x14ac:dyDescent="0.25">
      <c r="A170" s="128" t="s">
        <v>264</v>
      </c>
      <c r="B170" s="128" t="s">
        <v>855</v>
      </c>
      <c r="C170" s="128">
        <v>910119.44000000006</v>
      </c>
      <c r="D170" s="128">
        <v>95054.03</v>
      </c>
      <c r="E170" s="128">
        <v>440456.33000000007</v>
      </c>
      <c r="F170" s="128">
        <v>1333389.4300000002</v>
      </c>
      <c r="G170" s="128">
        <v>45430.38</v>
      </c>
      <c r="H170" s="128">
        <v>1089630.0300000003</v>
      </c>
    </row>
    <row r="171" spans="1:10" x14ac:dyDescent="0.25">
      <c r="A171" s="128" t="s">
        <v>205</v>
      </c>
      <c r="B171" s="128" t="s">
        <v>920</v>
      </c>
      <c r="C171" s="128">
        <v>745619.84000000008</v>
      </c>
      <c r="D171" s="128">
        <v>202958.4</v>
      </c>
      <c r="F171" s="128">
        <v>1279794.0600000003</v>
      </c>
      <c r="G171" s="128">
        <v>30165.21</v>
      </c>
      <c r="H171" s="128">
        <v>367248.95</v>
      </c>
      <c r="I171" s="128">
        <v>115577.45000000001</v>
      </c>
    </row>
    <row r="172" spans="1:10" x14ac:dyDescent="0.25">
      <c r="A172" s="128" t="s">
        <v>209</v>
      </c>
      <c r="B172" s="128" t="s">
        <v>966</v>
      </c>
      <c r="C172" s="128">
        <v>632545.05999999994</v>
      </c>
      <c r="D172" s="128">
        <v>60631.37</v>
      </c>
      <c r="F172" s="128">
        <v>1196636.6000000001</v>
      </c>
      <c r="G172" s="128">
        <v>64998.53</v>
      </c>
      <c r="H172" s="128">
        <v>517999.69</v>
      </c>
    </row>
    <row r="173" spans="1:10" x14ac:dyDescent="0.25">
      <c r="A173" s="128" t="s">
        <v>185</v>
      </c>
      <c r="B173" s="128" t="s">
        <v>981</v>
      </c>
      <c r="C173" s="128">
        <v>15914.18</v>
      </c>
      <c r="D173" s="128">
        <v>19419.400000000001</v>
      </c>
      <c r="F173" s="128">
        <v>50880.12</v>
      </c>
    </row>
    <row r="174" spans="1:10" x14ac:dyDescent="0.25">
      <c r="A174" s="128" t="s">
        <v>187</v>
      </c>
      <c r="B174" s="128" t="s">
        <v>1062</v>
      </c>
      <c r="C174" s="128">
        <v>2436235.67</v>
      </c>
      <c r="D174" s="128">
        <v>657423.90000000014</v>
      </c>
      <c r="F174" s="128">
        <v>4389041</v>
      </c>
      <c r="G174" s="128">
        <v>77962.700000000012</v>
      </c>
      <c r="H174" s="128">
        <v>1237038.95</v>
      </c>
      <c r="I174" s="128">
        <v>58504</v>
      </c>
    </row>
    <row r="175" spans="1:10" x14ac:dyDescent="0.25">
      <c r="A175" s="128" t="s">
        <v>80</v>
      </c>
      <c r="B175" s="128" t="s">
        <v>1059</v>
      </c>
      <c r="C175" s="128">
        <v>152296.99</v>
      </c>
      <c r="D175" s="128">
        <v>58761.52</v>
      </c>
      <c r="F175" s="128">
        <v>207394.1</v>
      </c>
    </row>
    <row r="176" spans="1:10" x14ac:dyDescent="0.25">
      <c r="A176" s="128" t="s">
        <v>228</v>
      </c>
      <c r="B176" s="128" t="s">
        <v>908</v>
      </c>
      <c r="C176" s="128">
        <v>783170.57000000007</v>
      </c>
      <c r="D176" s="128">
        <v>445056.72</v>
      </c>
      <c r="F176" s="128">
        <v>2165903.73</v>
      </c>
      <c r="G176" s="128">
        <v>211620.75999999998</v>
      </c>
      <c r="H176" s="128">
        <v>5574405.9499999993</v>
      </c>
      <c r="J176" s="128">
        <v>245</v>
      </c>
    </row>
    <row r="177" spans="1:10" x14ac:dyDescent="0.25">
      <c r="A177" s="128" t="s">
        <v>301</v>
      </c>
      <c r="B177" s="128" t="s">
        <v>882</v>
      </c>
      <c r="C177" s="128">
        <v>912161.87999999989</v>
      </c>
      <c r="D177" s="128">
        <v>197265.28999999998</v>
      </c>
      <c r="F177" s="128">
        <v>1654850.4400000002</v>
      </c>
      <c r="G177" s="128">
        <v>30461.46</v>
      </c>
      <c r="H177" s="128">
        <v>500123.18</v>
      </c>
    </row>
    <row r="178" spans="1:10" x14ac:dyDescent="0.25">
      <c r="A178" s="128" t="s">
        <v>94</v>
      </c>
      <c r="B178" s="128" t="s">
        <v>1101</v>
      </c>
      <c r="C178" s="128">
        <v>18738.189999999999</v>
      </c>
      <c r="D178" s="128">
        <v>24847.23</v>
      </c>
      <c r="F178" s="128">
        <v>77316.09</v>
      </c>
    </row>
    <row r="179" spans="1:10" x14ac:dyDescent="0.25">
      <c r="A179" s="128" t="s">
        <v>162</v>
      </c>
      <c r="B179" s="128" t="s">
        <v>881</v>
      </c>
      <c r="C179" s="128">
        <v>182254.11000000002</v>
      </c>
      <c r="D179" s="128">
        <v>28674</v>
      </c>
      <c r="F179" s="128">
        <v>226663.83000000002</v>
      </c>
      <c r="H179" s="128">
        <v>4807.4399999999996</v>
      </c>
      <c r="I179" s="128">
        <v>16966.78</v>
      </c>
    </row>
    <row r="180" spans="1:10" x14ac:dyDescent="0.25">
      <c r="A180" s="128" t="s">
        <v>131</v>
      </c>
      <c r="B180" s="128" t="s">
        <v>976</v>
      </c>
      <c r="C180" s="128">
        <v>480213.1399999999</v>
      </c>
      <c r="D180" s="128">
        <v>76785.600000000006</v>
      </c>
      <c r="E180" s="128">
        <v>68259.47</v>
      </c>
      <c r="F180" s="128">
        <v>674979.54</v>
      </c>
      <c r="H180" s="128">
        <v>78808.41</v>
      </c>
      <c r="J180" s="128">
        <v>354.59</v>
      </c>
    </row>
    <row r="181" spans="1:10" x14ac:dyDescent="0.25">
      <c r="A181" s="128" t="s">
        <v>161</v>
      </c>
      <c r="B181" s="128" t="s">
        <v>880</v>
      </c>
      <c r="C181" s="128">
        <v>244272.93000000002</v>
      </c>
      <c r="D181" s="128">
        <v>539664.13</v>
      </c>
      <c r="E181" s="128">
        <v>22779.46</v>
      </c>
      <c r="F181" s="128">
        <v>400337.05000000005</v>
      </c>
      <c r="H181" s="128">
        <v>16927.120000000003</v>
      </c>
      <c r="I181" s="128">
        <v>12332.95</v>
      </c>
      <c r="J181" s="128">
        <v>4994.32</v>
      </c>
    </row>
    <row r="182" spans="1:10" x14ac:dyDescent="0.25">
      <c r="A182" s="128" t="s">
        <v>47</v>
      </c>
      <c r="B182" s="128" t="s">
        <v>957</v>
      </c>
      <c r="C182" s="128">
        <v>57891</v>
      </c>
      <c r="D182" s="128">
        <v>37305.47</v>
      </c>
      <c r="F182" s="128">
        <v>86645.9</v>
      </c>
    </row>
    <row r="183" spans="1:10" x14ac:dyDescent="0.25">
      <c r="A183" s="128" t="s">
        <v>296</v>
      </c>
      <c r="B183" s="128" t="s">
        <v>970</v>
      </c>
      <c r="C183" s="128">
        <v>646930.49000000011</v>
      </c>
      <c r="D183" s="128">
        <v>150264.25</v>
      </c>
      <c r="F183" s="128">
        <v>643506.99</v>
      </c>
      <c r="G183" s="128">
        <v>11135.48</v>
      </c>
      <c r="H183" s="128">
        <v>142703.81</v>
      </c>
      <c r="I183" s="128">
        <v>44263.16</v>
      </c>
    </row>
    <row r="184" spans="1:10" x14ac:dyDescent="0.25">
      <c r="A184" s="128" t="s">
        <v>189</v>
      </c>
      <c r="B184" s="128" t="s">
        <v>1064</v>
      </c>
      <c r="C184" s="128">
        <v>1637470.76</v>
      </c>
      <c r="D184" s="128">
        <v>338697.35</v>
      </c>
      <c r="E184" s="128">
        <v>49159.3</v>
      </c>
      <c r="F184" s="128">
        <v>1925044.45</v>
      </c>
      <c r="G184" s="128">
        <v>43467.000000000007</v>
      </c>
      <c r="H184" s="128">
        <v>612938.18000000005</v>
      </c>
    </row>
    <row r="185" spans="1:10" x14ac:dyDescent="0.25">
      <c r="A185" s="128" t="s">
        <v>295</v>
      </c>
      <c r="B185" s="128" t="s">
        <v>969</v>
      </c>
      <c r="C185" s="128">
        <v>836210.14</v>
      </c>
      <c r="D185" s="128">
        <v>284845.02999999997</v>
      </c>
      <c r="F185" s="128">
        <v>3392099.56</v>
      </c>
      <c r="G185" s="128">
        <v>22342.1</v>
      </c>
      <c r="H185" s="128">
        <v>407510.36000000004</v>
      </c>
      <c r="I185" s="128">
        <v>130645.51999999999</v>
      </c>
      <c r="J185" s="128">
        <v>147391.79999999999</v>
      </c>
    </row>
    <row r="186" spans="1:10" x14ac:dyDescent="0.25">
      <c r="A186" s="128" t="s">
        <v>171</v>
      </c>
      <c r="B186" s="128" t="s">
        <v>948</v>
      </c>
      <c r="C186" s="128">
        <v>122678.39999999999</v>
      </c>
      <c r="D186" s="128">
        <v>21675.61</v>
      </c>
      <c r="F186" s="128">
        <v>436464.05</v>
      </c>
      <c r="H186" s="128">
        <v>117409.04000000001</v>
      </c>
    </row>
    <row r="187" spans="1:10" x14ac:dyDescent="0.25">
      <c r="A187" s="128" t="s">
        <v>70</v>
      </c>
      <c r="B187" s="128" t="s">
        <v>1049</v>
      </c>
      <c r="C187" s="128">
        <v>30483.47</v>
      </c>
      <c r="D187" s="128">
        <v>25039.279999999999</v>
      </c>
      <c r="F187" s="128">
        <v>41705.67</v>
      </c>
    </row>
    <row r="188" spans="1:10" x14ac:dyDescent="0.25">
      <c r="A188" s="128" t="s">
        <v>304</v>
      </c>
      <c r="B188" s="128" t="s">
        <v>1004</v>
      </c>
      <c r="C188" s="128">
        <v>120348.04999999999</v>
      </c>
      <c r="F188" s="128">
        <v>144736.35999999999</v>
      </c>
      <c r="G188" s="128">
        <v>997</v>
      </c>
      <c r="H188" s="128">
        <v>123677.41</v>
      </c>
    </row>
    <row r="189" spans="1:10" x14ac:dyDescent="0.25">
      <c r="A189" s="128" t="s">
        <v>55</v>
      </c>
      <c r="B189" s="128" t="s">
        <v>1033</v>
      </c>
      <c r="C189" s="128">
        <v>40016.67</v>
      </c>
      <c r="D189" s="128">
        <v>26436.34</v>
      </c>
      <c r="F189" s="128">
        <v>3800</v>
      </c>
    </row>
    <row r="190" spans="1:10" x14ac:dyDescent="0.25">
      <c r="A190" s="128" t="s">
        <v>40</v>
      </c>
      <c r="B190" s="128" t="s">
        <v>851</v>
      </c>
      <c r="C190" s="128">
        <v>33698.800000000003</v>
      </c>
      <c r="D190" s="128">
        <v>27993.22</v>
      </c>
      <c r="F190" s="128">
        <v>31489.55</v>
      </c>
    </row>
    <row r="191" spans="1:10" x14ac:dyDescent="0.25">
      <c r="A191" s="128" t="s">
        <v>273</v>
      </c>
      <c r="B191" s="128" t="s">
        <v>843</v>
      </c>
      <c r="C191" s="128">
        <v>134677.50000000003</v>
      </c>
      <c r="D191" s="128">
        <v>179622.74000000002</v>
      </c>
      <c r="E191" s="128">
        <v>45964.110000000008</v>
      </c>
      <c r="F191" s="128">
        <v>121220.56</v>
      </c>
      <c r="G191" s="128">
        <v>9448.83</v>
      </c>
      <c r="H191" s="128">
        <v>83320.44</v>
      </c>
    </row>
    <row r="192" spans="1:10" x14ac:dyDescent="0.25">
      <c r="A192" s="128" t="s">
        <v>300</v>
      </c>
      <c r="B192" s="128" t="s">
        <v>975</v>
      </c>
      <c r="C192" s="128">
        <v>607451.65</v>
      </c>
      <c r="D192" s="128">
        <v>52945.94</v>
      </c>
      <c r="F192" s="128">
        <v>424604.30999999988</v>
      </c>
      <c r="H192" s="128">
        <v>97337.06</v>
      </c>
    </row>
    <row r="193" spans="1:11" x14ac:dyDescent="0.25">
      <c r="A193" s="128" t="s">
        <v>241</v>
      </c>
      <c r="B193" s="128" t="s">
        <v>992</v>
      </c>
      <c r="C193" s="128">
        <v>316077.05</v>
      </c>
      <c r="D193" s="128">
        <v>187797.68000000002</v>
      </c>
      <c r="F193" s="128">
        <v>558955.82000000007</v>
      </c>
      <c r="G193" s="128">
        <v>13890.79</v>
      </c>
      <c r="H193" s="128">
        <v>139711.82</v>
      </c>
    </row>
    <row r="194" spans="1:11" x14ac:dyDescent="0.25">
      <c r="A194" s="128" t="s">
        <v>253</v>
      </c>
      <c r="B194" s="128" t="s">
        <v>802</v>
      </c>
      <c r="C194" s="128">
        <v>1944921.1400000001</v>
      </c>
      <c r="D194" s="128">
        <v>281406.03999999998</v>
      </c>
      <c r="E194" s="128">
        <v>449452.06</v>
      </c>
      <c r="F194" s="128">
        <v>3418503.6999999997</v>
      </c>
      <c r="G194" s="128">
        <v>81689.100000000006</v>
      </c>
      <c r="H194" s="128">
        <v>2390008.7499999995</v>
      </c>
    </row>
    <row r="195" spans="1:11" x14ac:dyDescent="0.25">
      <c r="A195" s="128" t="s">
        <v>283</v>
      </c>
      <c r="B195" s="128" t="s">
        <v>845</v>
      </c>
      <c r="C195" s="128">
        <v>15374.98</v>
      </c>
      <c r="D195" s="128">
        <v>13708.11</v>
      </c>
      <c r="F195" s="128">
        <v>22298.07</v>
      </c>
      <c r="H195" s="128">
        <v>8939.77</v>
      </c>
      <c r="J195" s="128">
        <v>434.04</v>
      </c>
    </row>
    <row r="196" spans="1:11" x14ac:dyDescent="0.25">
      <c r="A196" s="128" t="s">
        <v>87</v>
      </c>
      <c r="B196" s="128" t="s">
        <v>1094</v>
      </c>
      <c r="C196" s="128">
        <v>41056.93</v>
      </c>
      <c r="D196" s="128">
        <v>3426.95</v>
      </c>
      <c r="F196" s="128">
        <v>28145.82</v>
      </c>
    </row>
    <row r="197" spans="1:11" x14ac:dyDescent="0.25">
      <c r="A197" s="128" t="s">
        <v>263</v>
      </c>
      <c r="B197" s="128" t="s">
        <v>854</v>
      </c>
      <c r="C197" s="128">
        <v>8177117.1499999985</v>
      </c>
      <c r="D197" s="128">
        <v>899115.74</v>
      </c>
      <c r="E197" s="128">
        <v>1348560.75</v>
      </c>
      <c r="F197" s="128">
        <v>12663829.340000002</v>
      </c>
      <c r="G197" s="128">
        <v>236350.75999999998</v>
      </c>
      <c r="H197" s="128">
        <v>8865562</v>
      </c>
      <c r="K197" s="128">
        <v>347044.51000000007</v>
      </c>
    </row>
    <row r="198" spans="1:11" x14ac:dyDescent="0.25">
      <c r="A198" s="128" t="s">
        <v>298</v>
      </c>
      <c r="B198" s="128" t="s">
        <v>972</v>
      </c>
      <c r="C198" s="128">
        <v>68425.58</v>
      </c>
      <c r="D198" s="128">
        <v>40182.549999999996</v>
      </c>
      <c r="F198" s="128">
        <v>188944.39</v>
      </c>
      <c r="H198" s="128">
        <v>53642.530000000006</v>
      </c>
      <c r="J198" s="128">
        <v>320.11</v>
      </c>
    </row>
    <row r="199" spans="1:11" x14ac:dyDescent="0.25">
      <c r="A199" s="128" t="s">
        <v>257</v>
      </c>
      <c r="B199" s="128" t="s">
        <v>808</v>
      </c>
      <c r="C199" s="128">
        <v>29188.68</v>
      </c>
      <c r="D199" s="128">
        <v>18492.669999999998</v>
      </c>
      <c r="E199" s="128">
        <v>22725.040000000001</v>
      </c>
      <c r="F199" s="128">
        <v>118976.13</v>
      </c>
      <c r="H199" s="128">
        <v>43156.590000000004</v>
      </c>
    </row>
    <row r="200" spans="1:11" x14ac:dyDescent="0.25">
      <c r="A200" s="128" t="s">
        <v>172</v>
      </c>
      <c r="B200" s="128" t="s">
        <v>949</v>
      </c>
      <c r="C200" s="128">
        <v>39404</v>
      </c>
      <c r="D200" s="128">
        <v>39533.360000000001</v>
      </c>
      <c r="F200" s="128">
        <v>158347.12000000002</v>
      </c>
    </row>
    <row r="201" spans="1:11" x14ac:dyDescent="0.25">
      <c r="A201" s="128" t="s">
        <v>243</v>
      </c>
      <c r="B201" s="128" t="s">
        <v>994</v>
      </c>
      <c r="C201" s="128">
        <v>878881.62999999989</v>
      </c>
      <c r="D201" s="128">
        <v>64597.7</v>
      </c>
      <c r="F201" s="128">
        <v>1161257.5300000003</v>
      </c>
      <c r="G201" s="128">
        <v>2843</v>
      </c>
      <c r="H201" s="128">
        <v>331157.82999999996</v>
      </c>
    </row>
    <row r="202" spans="1:11" x14ac:dyDescent="0.25">
      <c r="A202" s="128" t="s">
        <v>728</v>
      </c>
      <c r="B202" s="128" t="s">
        <v>819</v>
      </c>
      <c r="C202" s="128">
        <v>30834.739999999998</v>
      </c>
      <c r="D202" s="128">
        <v>3924.42</v>
      </c>
      <c r="F202" s="128">
        <v>39280.780000000006</v>
      </c>
      <c r="H202" s="128">
        <v>25369.65</v>
      </c>
    </row>
    <row r="203" spans="1:11" x14ac:dyDescent="0.25">
      <c r="A203" s="128" t="s">
        <v>180</v>
      </c>
      <c r="B203" s="128" t="s">
        <v>965</v>
      </c>
      <c r="C203" s="128">
        <v>477024.23000000004</v>
      </c>
      <c r="D203" s="128">
        <v>44342.680000000008</v>
      </c>
      <c r="F203" s="128">
        <v>439755.97</v>
      </c>
      <c r="H203" s="128">
        <v>83130.3</v>
      </c>
    </row>
    <row r="204" spans="1:11" x14ac:dyDescent="0.25">
      <c r="A204" s="128" t="s">
        <v>266</v>
      </c>
      <c r="B204" s="128" t="s">
        <v>858</v>
      </c>
      <c r="C204" s="128">
        <v>85233.91</v>
      </c>
      <c r="D204" s="128">
        <v>48741.86</v>
      </c>
      <c r="F204" s="128">
        <v>142581.99000000002</v>
      </c>
      <c r="H204" s="128">
        <v>4503.53</v>
      </c>
    </row>
    <row r="205" spans="1:11" x14ac:dyDescent="0.25">
      <c r="A205" s="128" t="s">
        <v>194</v>
      </c>
      <c r="B205" s="128" t="s">
        <v>820</v>
      </c>
      <c r="C205" s="128">
        <v>1303598.97</v>
      </c>
      <c r="D205" s="128">
        <v>169091.40999999997</v>
      </c>
      <c r="F205" s="128">
        <v>1726726.07</v>
      </c>
      <c r="G205" s="128">
        <v>25.57</v>
      </c>
      <c r="H205" s="128">
        <v>142388.91999999998</v>
      </c>
      <c r="I205" s="128">
        <v>112932.90000000001</v>
      </c>
    </row>
    <row r="206" spans="1:11" x14ac:dyDescent="0.25">
      <c r="A206" s="128" t="s">
        <v>203</v>
      </c>
      <c r="B206" s="128" t="s">
        <v>889</v>
      </c>
      <c r="C206" s="128">
        <v>608564.38</v>
      </c>
      <c r="D206" s="128">
        <v>120988.95999999999</v>
      </c>
      <c r="F206" s="128">
        <v>560298.36000000022</v>
      </c>
      <c r="H206" s="128">
        <v>68747.350000000006</v>
      </c>
    </row>
    <row r="207" spans="1:11" x14ac:dyDescent="0.25">
      <c r="A207" s="128" t="s">
        <v>272</v>
      </c>
      <c r="B207" s="128" t="s">
        <v>1078</v>
      </c>
      <c r="C207" s="128">
        <v>137845.56</v>
      </c>
      <c r="D207" s="128">
        <v>66810.78</v>
      </c>
      <c r="F207" s="128">
        <v>213463.12000000002</v>
      </c>
      <c r="H207" s="128">
        <v>130680.86</v>
      </c>
    </row>
    <row r="208" spans="1:11" x14ac:dyDescent="0.25">
      <c r="A208" s="128" t="s">
        <v>69</v>
      </c>
      <c r="B208" s="128" t="s">
        <v>1048</v>
      </c>
      <c r="C208" s="128">
        <v>234966.28</v>
      </c>
      <c r="D208" s="128">
        <v>39296.22</v>
      </c>
      <c r="F208" s="128">
        <v>485381.41</v>
      </c>
    </row>
    <row r="209" spans="1:11" x14ac:dyDescent="0.25">
      <c r="A209" s="128" t="s">
        <v>260</v>
      </c>
      <c r="B209" s="128" t="s">
        <v>811</v>
      </c>
      <c r="C209" s="128">
        <v>1051530.43</v>
      </c>
      <c r="D209" s="128">
        <v>207479.31000000003</v>
      </c>
      <c r="E209" s="128">
        <v>693135.87</v>
      </c>
      <c r="F209" s="128">
        <v>1791407.38</v>
      </c>
      <c r="G209" s="128">
        <v>82585.310000000012</v>
      </c>
      <c r="H209" s="128">
        <v>762476.80999999994</v>
      </c>
    </row>
    <row r="210" spans="1:11" x14ac:dyDescent="0.25">
      <c r="A210" s="128" t="s">
        <v>85</v>
      </c>
      <c r="B210" s="128" t="s">
        <v>1092</v>
      </c>
      <c r="C210" s="128">
        <v>561301.71000000008</v>
      </c>
      <c r="D210" s="128">
        <v>137057.25999999998</v>
      </c>
      <c r="F210" s="128">
        <v>441884.11000000004</v>
      </c>
      <c r="G210" s="128">
        <v>2781.81</v>
      </c>
      <c r="H210" s="128">
        <v>196243.45</v>
      </c>
    </row>
    <row r="211" spans="1:11" x14ac:dyDescent="0.25">
      <c r="A211" s="128" t="s">
        <v>731</v>
      </c>
      <c r="B211" s="128" t="s">
        <v>1102</v>
      </c>
      <c r="C211" s="128">
        <v>19409.439999999999</v>
      </c>
      <c r="F211" s="128">
        <v>14285.36</v>
      </c>
    </row>
    <row r="212" spans="1:11" x14ac:dyDescent="0.25">
      <c r="A212" s="128" t="s">
        <v>235</v>
      </c>
      <c r="B212" s="128" t="s">
        <v>986</v>
      </c>
      <c r="C212" s="128">
        <v>4038345.49</v>
      </c>
      <c r="D212" s="128">
        <v>742212.84000000008</v>
      </c>
      <c r="F212" s="128">
        <v>5911353.5700000003</v>
      </c>
      <c r="G212" s="128">
        <v>182592.11000000002</v>
      </c>
      <c r="H212" s="128">
        <v>2764089.95</v>
      </c>
      <c r="I212" s="128">
        <v>133061.05000000002</v>
      </c>
      <c r="K212" s="128">
        <v>75926.149999999994</v>
      </c>
    </row>
    <row r="213" spans="1:11" x14ac:dyDescent="0.25">
      <c r="A213" s="128" t="s">
        <v>199</v>
      </c>
      <c r="B213" s="128" t="s">
        <v>885</v>
      </c>
      <c r="C213" s="128">
        <v>28174.7</v>
      </c>
      <c r="D213" s="128">
        <v>11821.74</v>
      </c>
      <c r="F213" s="128">
        <v>34617.14</v>
      </c>
    </row>
    <row r="214" spans="1:11" x14ac:dyDescent="0.25">
      <c r="A214" s="128" t="s">
        <v>201</v>
      </c>
      <c r="B214" s="128" t="s">
        <v>887</v>
      </c>
      <c r="C214" s="128">
        <v>43648.4</v>
      </c>
      <c r="D214" s="128">
        <v>22874.54</v>
      </c>
      <c r="F214" s="128">
        <v>126991.56</v>
      </c>
    </row>
    <row r="215" spans="1:11" x14ac:dyDescent="0.25">
      <c r="A215" s="128" t="s">
        <v>337</v>
      </c>
      <c r="B215" s="128" t="s">
        <v>825</v>
      </c>
      <c r="F215" s="128">
        <v>68682.489999999991</v>
      </c>
    </row>
    <row r="216" spans="1:11" x14ac:dyDescent="0.25">
      <c r="A216" s="128" t="s">
        <v>198</v>
      </c>
      <c r="B216" s="128" t="s">
        <v>824</v>
      </c>
      <c r="C216" s="128">
        <v>528338.53999999992</v>
      </c>
      <c r="D216" s="128">
        <v>107964.52</v>
      </c>
      <c r="E216" s="128">
        <v>49941.61</v>
      </c>
      <c r="F216" s="128">
        <v>1419128.68</v>
      </c>
      <c r="G216" s="128">
        <v>30650.19</v>
      </c>
      <c r="H216" s="128">
        <v>373809.06</v>
      </c>
      <c r="I216" s="128">
        <v>45061.259999999995</v>
      </c>
    </row>
    <row r="217" spans="1:11" x14ac:dyDescent="0.25">
      <c r="A217" s="128" t="s">
        <v>150</v>
      </c>
      <c r="B217" s="128" t="s">
        <v>876</v>
      </c>
      <c r="C217" s="128">
        <v>133957.36000000002</v>
      </c>
      <c r="D217" s="128">
        <v>26490.41</v>
      </c>
      <c r="F217" s="128">
        <v>139653.44</v>
      </c>
      <c r="H217" s="128">
        <v>50460.05</v>
      </c>
      <c r="I217" s="128">
        <v>12029.810000000001</v>
      </c>
    </row>
    <row r="218" spans="1:11" x14ac:dyDescent="0.25">
      <c r="A218" s="128" t="s">
        <v>286</v>
      </c>
      <c r="B218" s="128" t="s">
        <v>860</v>
      </c>
      <c r="C218" s="128">
        <v>1343591.0200000003</v>
      </c>
      <c r="D218" s="128">
        <v>141802.36000000002</v>
      </c>
      <c r="E218" s="128">
        <v>317439.8</v>
      </c>
      <c r="F218" s="128">
        <v>2134652.2999999998</v>
      </c>
      <c r="G218" s="128">
        <v>200140.54</v>
      </c>
      <c r="H218" s="128">
        <v>1767668.21</v>
      </c>
    </row>
    <row r="219" spans="1:11" x14ac:dyDescent="0.25">
      <c r="A219" s="128" t="s">
        <v>190</v>
      </c>
      <c r="B219" s="128" t="s">
        <v>1065</v>
      </c>
      <c r="C219" s="128">
        <v>133862.15999999997</v>
      </c>
      <c r="D219" s="128">
        <v>30979.570000000003</v>
      </c>
      <c r="F219" s="128">
        <v>221782.61999999997</v>
      </c>
    </row>
    <row r="220" spans="1:11" x14ac:dyDescent="0.25">
      <c r="A220" s="128" t="s">
        <v>231</v>
      </c>
      <c r="B220" s="128" t="s">
        <v>913</v>
      </c>
      <c r="C220" s="128">
        <v>172752.98</v>
      </c>
      <c r="D220" s="128">
        <v>12500</v>
      </c>
      <c r="F220" s="128">
        <v>449705.57</v>
      </c>
      <c r="H220" s="128">
        <v>205443.67</v>
      </c>
    </row>
    <row r="221" spans="1:11" x14ac:dyDescent="0.25">
      <c r="A221" s="128" t="s">
        <v>182</v>
      </c>
      <c r="B221" s="128" t="s">
        <v>977</v>
      </c>
      <c r="C221" s="128">
        <v>182871</v>
      </c>
      <c r="D221" s="128">
        <v>52562.16</v>
      </c>
      <c r="F221" s="128">
        <v>356901.3</v>
      </c>
      <c r="H221" s="128">
        <v>80382.739999999991</v>
      </c>
    </row>
    <row r="222" spans="1:11" x14ac:dyDescent="0.25">
      <c r="A222" s="128" t="s">
        <v>44</v>
      </c>
      <c r="B222" s="128" t="s">
        <v>954</v>
      </c>
      <c r="C222" s="128">
        <v>154987.4</v>
      </c>
      <c r="D222" s="128">
        <v>67246.86</v>
      </c>
      <c r="F222" s="128">
        <v>161591.81</v>
      </c>
      <c r="H222" s="128">
        <v>19666.84</v>
      </c>
    </row>
    <row r="223" spans="1:11" x14ac:dyDescent="0.25">
      <c r="A223" s="128" t="s">
        <v>216</v>
      </c>
      <c r="B223" s="128" t="s">
        <v>896</v>
      </c>
      <c r="C223" s="128">
        <v>4461175.26</v>
      </c>
      <c r="D223" s="128">
        <v>865802.84</v>
      </c>
      <c r="F223" s="128">
        <v>7993161.75</v>
      </c>
      <c r="G223" s="128">
        <v>351634.4</v>
      </c>
      <c r="H223" s="128">
        <v>4916606.5200000005</v>
      </c>
      <c r="I223" s="128">
        <v>76512.390000000014</v>
      </c>
      <c r="J223" s="128">
        <v>18577.97</v>
      </c>
    </row>
    <row r="224" spans="1:11" x14ac:dyDescent="0.25">
      <c r="A224" s="128" t="s">
        <v>42</v>
      </c>
      <c r="B224" s="128" t="s">
        <v>853</v>
      </c>
      <c r="C224" s="128">
        <v>86871.17</v>
      </c>
      <c r="D224" s="128">
        <v>53588.63</v>
      </c>
      <c r="F224" s="128">
        <v>231292.56</v>
      </c>
    </row>
    <row r="225" spans="1:10" x14ac:dyDescent="0.25">
      <c r="A225" s="128" t="s">
        <v>261</v>
      </c>
      <c r="B225" s="128" t="s">
        <v>812</v>
      </c>
      <c r="C225" s="128">
        <v>2438716.0900000003</v>
      </c>
      <c r="D225" s="128">
        <v>419370.12999999995</v>
      </c>
      <c r="F225" s="128">
        <v>3559884.6900000004</v>
      </c>
      <c r="G225" s="128">
        <v>57725.240000000005</v>
      </c>
      <c r="H225" s="128">
        <v>1238372.7500000002</v>
      </c>
    </row>
    <row r="226" spans="1:10" x14ac:dyDescent="0.25">
      <c r="A226" s="128" t="s">
        <v>145</v>
      </c>
      <c r="B226" s="128" t="s">
        <v>834</v>
      </c>
      <c r="C226" s="128">
        <v>295604.38999999996</v>
      </c>
      <c r="D226" s="128">
        <v>97485.65</v>
      </c>
      <c r="F226" s="128">
        <v>470228.59</v>
      </c>
      <c r="G226" s="128">
        <v>13421</v>
      </c>
      <c r="H226" s="128">
        <v>226090.05000000005</v>
      </c>
      <c r="J226" s="128">
        <v>1595.48</v>
      </c>
    </row>
    <row r="227" spans="1:10" x14ac:dyDescent="0.25">
      <c r="A227" s="128" t="s">
        <v>37</v>
      </c>
      <c r="B227" s="128" t="s">
        <v>804</v>
      </c>
      <c r="C227" s="128">
        <v>70080.59</v>
      </c>
      <c r="D227" s="128">
        <v>46479.630000000005</v>
      </c>
      <c r="F227" s="128">
        <v>119263.71</v>
      </c>
    </row>
    <row r="228" spans="1:10" x14ac:dyDescent="0.25">
      <c r="A228" s="128" t="s">
        <v>67</v>
      </c>
      <c r="B228" s="128" t="s">
        <v>1045</v>
      </c>
      <c r="C228" s="128">
        <v>434702.15</v>
      </c>
      <c r="D228" s="128">
        <v>97034.12</v>
      </c>
      <c r="F228" s="128">
        <v>482688.17000000004</v>
      </c>
      <c r="H228" s="128">
        <v>18841.59</v>
      </c>
    </row>
    <row r="229" spans="1:10" x14ac:dyDescent="0.25">
      <c r="A229" s="128" t="s">
        <v>220</v>
      </c>
      <c r="B229" s="128" t="s">
        <v>900</v>
      </c>
      <c r="C229" s="128">
        <v>188075.25</v>
      </c>
      <c r="D229" s="128">
        <v>115648.93999999999</v>
      </c>
      <c r="F229" s="128">
        <v>339813.72</v>
      </c>
      <c r="G229" s="128">
        <v>19919.349999999999</v>
      </c>
      <c r="H229" s="128">
        <v>366284.25</v>
      </c>
    </row>
    <row r="230" spans="1:10" x14ac:dyDescent="0.25">
      <c r="A230" s="128" t="s">
        <v>192</v>
      </c>
      <c r="B230" s="128" t="s">
        <v>1067</v>
      </c>
      <c r="C230" s="128">
        <v>675885.49</v>
      </c>
      <c r="D230" s="128">
        <v>152231.50999999998</v>
      </c>
      <c r="E230" s="128">
        <v>5935.48</v>
      </c>
      <c r="F230" s="128">
        <v>1083797.1599999999</v>
      </c>
      <c r="G230" s="128">
        <v>26239.1</v>
      </c>
      <c r="H230" s="128">
        <v>275338.61</v>
      </c>
    </row>
    <row r="231" spans="1:10" x14ac:dyDescent="0.25">
      <c r="A231" s="128" t="s">
        <v>128</v>
      </c>
      <c r="B231" s="128" t="s">
        <v>936</v>
      </c>
      <c r="C231" s="128">
        <v>107634.14000000001</v>
      </c>
      <c r="D231" s="128">
        <v>19196.100000000002</v>
      </c>
      <c r="H231" s="128">
        <v>17493.37</v>
      </c>
    </row>
    <row r="232" spans="1:10" x14ac:dyDescent="0.25">
      <c r="A232" s="128" t="s">
        <v>92</v>
      </c>
      <c r="B232" s="128" t="s">
        <v>1099</v>
      </c>
      <c r="C232" s="128">
        <v>85812.069999999992</v>
      </c>
      <c r="D232" s="128">
        <v>28913.040000000001</v>
      </c>
      <c r="F232" s="128">
        <v>121277.69999999998</v>
      </c>
    </row>
    <row r="233" spans="1:10" x14ac:dyDescent="0.25">
      <c r="A233" s="128" t="s">
        <v>97</v>
      </c>
      <c r="B233" s="128" t="s">
        <v>864</v>
      </c>
      <c r="C233" s="128">
        <v>775181.22</v>
      </c>
      <c r="D233" s="128">
        <v>185726.06</v>
      </c>
      <c r="E233" s="128">
        <v>69116.349999999991</v>
      </c>
      <c r="F233" s="128">
        <v>1233728.8899999999</v>
      </c>
      <c r="G233" s="128">
        <v>115554.26999999999</v>
      </c>
      <c r="H233" s="128">
        <v>1021224.5300000001</v>
      </c>
    </row>
    <row r="234" spans="1:10" x14ac:dyDescent="0.25">
      <c r="A234" s="128" t="s">
        <v>232</v>
      </c>
      <c r="B234" s="128" t="s">
        <v>914</v>
      </c>
      <c r="C234" s="128">
        <v>91071.03</v>
      </c>
      <c r="D234" s="128">
        <v>185097.00999999998</v>
      </c>
      <c r="H234" s="128">
        <v>55892.319999999992</v>
      </c>
    </row>
    <row r="235" spans="1:10" x14ac:dyDescent="0.25">
      <c r="A235" s="128" t="s">
        <v>306</v>
      </c>
      <c r="B235" s="128" t="s">
        <v>1006</v>
      </c>
      <c r="C235" s="128">
        <v>108221.01</v>
      </c>
      <c r="D235" s="128">
        <v>36710.590000000004</v>
      </c>
      <c r="F235" s="128">
        <v>185135.47999999998</v>
      </c>
      <c r="G235" s="128">
        <v>11137.64</v>
      </c>
      <c r="H235" s="128">
        <v>94767.18</v>
      </c>
    </row>
    <row r="236" spans="1:10" x14ac:dyDescent="0.25">
      <c r="A236" s="128" t="s">
        <v>159</v>
      </c>
      <c r="B236" s="128" t="s">
        <v>878</v>
      </c>
      <c r="C236" s="128">
        <v>24020</v>
      </c>
      <c r="D236" s="128">
        <v>21620.66</v>
      </c>
      <c r="F236" s="128">
        <v>35137.699999999997</v>
      </c>
    </row>
    <row r="237" spans="1:10" x14ac:dyDescent="0.25">
      <c r="A237" s="128" t="s">
        <v>210</v>
      </c>
      <c r="B237" s="128" t="s">
        <v>890</v>
      </c>
      <c r="C237" s="128">
        <v>10395155.989999998</v>
      </c>
      <c r="D237" s="128">
        <v>1837486.64</v>
      </c>
      <c r="E237" s="128">
        <v>83150.640000000014</v>
      </c>
      <c r="F237" s="128">
        <v>19586721.140000001</v>
      </c>
      <c r="G237" s="128">
        <v>745528.65</v>
      </c>
      <c r="H237" s="128">
        <v>34216464.840000004</v>
      </c>
      <c r="I237" s="128">
        <v>131217.34</v>
      </c>
      <c r="J237" s="128">
        <v>25601.7</v>
      </c>
    </row>
    <row r="238" spans="1:10" x14ac:dyDescent="0.25">
      <c r="A238" s="128" t="s">
        <v>309</v>
      </c>
      <c r="B238" s="128" t="s">
        <v>1009</v>
      </c>
      <c r="C238" s="128">
        <v>1033914.0299999999</v>
      </c>
      <c r="D238" s="128">
        <v>135980.29999999999</v>
      </c>
      <c r="E238" s="128">
        <v>125990.01999999999</v>
      </c>
      <c r="F238" s="128">
        <v>2026326.8800000001</v>
      </c>
      <c r="G238" s="128">
        <v>47265.03</v>
      </c>
      <c r="H238" s="128">
        <v>1260736.1999999997</v>
      </c>
    </row>
    <row r="239" spans="1:10" x14ac:dyDescent="0.25">
      <c r="A239" s="128" t="s">
        <v>109</v>
      </c>
      <c r="B239" s="128" t="s">
        <v>1107</v>
      </c>
      <c r="C239" s="128">
        <v>813962.87999999989</v>
      </c>
      <c r="D239" s="128">
        <v>184706.84</v>
      </c>
      <c r="E239" s="128">
        <v>91860.28</v>
      </c>
      <c r="F239" s="128">
        <v>1823411.3599999999</v>
      </c>
      <c r="G239" s="128">
        <v>62254.070000000007</v>
      </c>
      <c r="H239" s="128">
        <v>359728.53</v>
      </c>
      <c r="J239" s="128">
        <v>58175.799999999996</v>
      </c>
    </row>
    <row r="240" spans="1:10" x14ac:dyDescent="0.25">
      <c r="A240" s="128" t="s">
        <v>53</v>
      </c>
      <c r="B240" s="128" t="s">
        <v>984</v>
      </c>
      <c r="C240" s="128">
        <v>101089.88</v>
      </c>
      <c r="D240" s="128">
        <v>39836.44</v>
      </c>
      <c r="F240" s="128">
        <v>131288.08000000002</v>
      </c>
    </row>
    <row r="241" spans="1:9" x14ac:dyDescent="0.25">
      <c r="A241" s="128" t="s">
        <v>196</v>
      </c>
      <c r="B241" s="128" t="s">
        <v>822</v>
      </c>
      <c r="C241" s="128">
        <v>750599.34</v>
      </c>
      <c r="D241" s="128">
        <v>135052.96000000002</v>
      </c>
      <c r="F241" s="128">
        <v>747537.63000000012</v>
      </c>
      <c r="H241" s="128">
        <v>96750.63</v>
      </c>
      <c r="I241" s="128">
        <v>23286.02</v>
      </c>
    </row>
    <row r="242" spans="1:9" x14ac:dyDescent="0.25">
      <c r="A242" s="128" t="s">
        <v>178</v>
      </c>
      <c r="B242" s="128" t="s">
        <v>963</v>
      </c>
      <c r="C242" s="128">
        <v>1805962.9799999995</v>
      </c>
      <c r="D242" s="128">
        <v>273111.50000000006</v>
      </c>
      <c r="F242" s="128">
        <v>2855640.69</v>
      </c>
      <c r="G242" s="128">
        <v>1250.3499999999999</v>
      </c>
      <c r="H242" s="128">
        <v>1161098.8799999999</v>
      </c>
      <c r="I242" s="128">
        <v>86754.14</v>
      </c>
    </row>
    <row r="243" spans="1:9" x14ac:dyDescent="0.25">
      <c r="A243" s="128" t="s">
        <v>225</v>
      </c>
      <c r="B243" s="128" t="s">
        <v>905</v>
      </c>
      <c r="C243" s="128">
        <v>985980.12</v>
      </c>
      <c r="D243" s="128">
        <v>212421.38</v>
      </c>
      <c r="F243" s="128">
        <v>1636097.7</v>
      </c>
      <c r="G243" s="128">
        <v>161738.63999999998</v>
      </c>
      <c r="H243" s="128">
        <v>1492939.0400000003</v>
      </c>
    </row>
    <row r="244" spans="1:9" x14ac:dyDescent="0.25">
      <c r="A244" s="128" t="s">
        <v>133</v>
      </c>
      <c r="B244" s="128" t="s">
        <v>1014</v>
      </c>
      <c r="C244" s="128">
        <v>14352.42</v>
      </c>
      <c r="D244" s="128">
        <v>20434.900000000001</v>
      </c>
      <c r="F244" s="128">
        <v>32542.09</v>
      </c>
    </row>
    <row r="245" spans="1:9" x14ac:dyDescent="0.25">
      <c r="A245" s="128" t="s">
        <v>217</v>
      </c>
      <c r="B245" s="128" t="s">
        <v>897</v>
      </c>
      <c r="D245" s="128">
        <v>3358.13</v>
      </c>
      <c r="F245" s="128">
        <v>37176.49</v>
      </c>
    </row>
    <row r="246" spans="1:9" x14ac:dyDescent="0.25">
      <c r="A246" s="128" t="s">
        <v>322</v>
      </c>
      <c r="B246" s="128" t="s">
        <v>1026</v>
      </c>
      <c r="C246" s="128">
        <v>344040.87</v>
      </c>
      <c r="D246" s="128">
        <v>158427.11000000002</v>
      </c>
      <c r="E246" s="128">
        <v>62155</v>
      </c>
      <c r="F246" s="128">
        <v>1193104.8400000001</v>
      </c>
      <c r="G246" s="128">
        <v>52492</v>
      </c>
      <c r="H246" s="128">
        <v>804797.19</v>
      </c>
    </row>
    <row r="247" spans="1:9" x14ac:dyDescent="0.25">
      <c r="A247" s="128" t="s">
        <v>223</v>
      </c>
      <c r="B247" s="128" t="s">
        <v>903</v>
      </c>
      <c r="C247" s="128">
        <v>608712.17000000004</v>
      </c>
      <c r="D247" s="128">
        <v>134598.39000000001</v>
      </c>
      <c r="F247" s="128">
        <v>486949.58999999997</v>
      </c>
      <c r="G247" s="128">
        <v>40855.589999999997</v>
      </c>
      <c r="H247" s="128">
        <v>535142.84000000008</v>
      </c>
    </row>
    <row r="248" spans="1:9" x14ac:dyDescent="0.25">
      <c r="A248" s="128" t="s">
        <v>289</v>
      </c>
      <c r="B248" s="128" t="s">
        <v>863</v>
      </c>
      <c r="C248" s="128">
        <v>170979.74</v>
      </c>
      <c r="D248" s="128">
        <v>51455.11</v>
      </c>
      <c r="F248" s="128">
        <v>458296.82999999996</v>
      </c>
      <c r="G248" s="128">
        <v>21841</v>
      </c>
      <c r="H248" s="128">
        <v>146254.63</v>
      </c>
    </row>
    <row r="249" spans="1:9" x14ac:dyDescent="0.25">
      <c r="A249" s="128" t="s">
        <v>183</v>
      </c>
      <c r="B249" s="128" t="s">
        <v>978</v>
      </c>
      <c r="C249" s="128">
        <v>244994.91</v>
      </c>
      <c r="D249" s="128">
        <v>37621.949999999997</v>
      </c>
      <c r="F249" s="128">
        <v>412465.14999999997</v>
      </c>
      <c r="G249" s="128">
        <v>1473.5</v>
      </c>
      <c r="H249" s="128">
        <v>126883.31999999999</v>
      </c>
      <c r="I249" s="128">
        <v>10185.280000000001</v>
      </c>
    </row>
    <row r="250" spans="1:9" x14ac:dyDescent="0.25">
      <c r="A250" s="128" t="s">
        <v>207</v>
      </c>
      <c r="B250" s="128" t="s">
        <v>922</v>
      </c>
      <c r="C250" s="128">
        <v>2314209.38</v>
      </c>
      <c r="D250" s="128">
        <v>814051.72000000009</v>
      </c>
      <c r="F250" s="128">
        <v>2382508.5</v>
      </c>
      <c r="G250" s="128">
        <v>42665.98</v>
      </c>
      <c r="H250" s="128">
        <v>425631.45</v>
      </c>
      <c r="I250" s="128">
        <v>46834.65</v>
      </c>
    </row>
    <row r="251" spans="1:9" x14ac:dyDescent="0.25">
      <c r="A251" s="128" t="s">
        <v>303</v>
      </c>
      <c r="B251" s="128" t="s">
        <v>884</v>
      </c>
      <c r="C251" s="128">
        <v>214105.88</v>
      </c>
      <c r="D251" s="128">
        <v>45150</v>
      </c>
      <c r="F251" s="128">
        <v>255409.05</v>
      </c>
      <c r="H251" s="128">
        <v>17308.060000000001</v>
      </c>
    </row>
    <row r="252" spans="1:9" x14ac:dyDescent="0.25">
      <c r="A252" s="128" t="s">
        <v>176</v>
      </c>
      <c r="B252" s="128" t="s">
        <v>961</v>
      </c>
      <c r="C252" s="128">
        <v>96434.02</v>
      </c>
      <c r="D252" s="128">
        <v>36163.57</v>
      </c>
      <c r="F252" s="128">
        <v>84369.53</v>
      </c>
    </row>
    <row r="253" spans="1:9" x14ac:dyDescent="0.25">
      <c r="A253" s="128" t="s">
        <v>54</v>
      </c>
      <c r="B253" s="128" t="s">
        <v>1032</v>
      </c>
      <c r="C253" s="128">
        <v>11899853.449999999</v>
      </c>
      <c r="D253" s="128">
        <v>1764007.06</v>
      </c>
      <c r="F253" s="128">
        <v>15560192.99</v>
      </c>
      <c r="G253" s="128">
        <v>232779.93</v>
      </c>
      <c r="H253" s="128">
        <v>6252619.8600000003</v>
      </c>
      <c r="I253" s="128">
        <v>221096.95999999999</v>
      </c>
    </row>
    <row r="254" spans="1:9" x14ac:dyDescent="0.25">
      <c r="A254" s="128" t="s">
        <v>68</v>
      </c>
      <c r="B254" s="128" t="s">
        <v>1046</v>
      </c>
      <c r="C254" s="128">
        <v>169649.84999999998</v>
      </c>
      <c r="D254" s="128">
        <v>20264.280000000002</v>
      </c>
      <c r="F254" s="128">
        <v>148551.15</v>
      </c>
      <c r="H254" s="128">
        <v>25147.82</v>
      </c>
    </row>
    <row r="255" spans="1:9" x14ac:dyDescent="0.25">
      <c r="A255" s="128" t="s">
        <v>43</v>
      </c>
      <c r="B255" s="128" t="s">
        <v>953</v>
      </c>
      <c r="C255" s="128">
        <v>27953.05</v>
      </c>
      <c r="D255" s="128">
        <v>20294.509999999995</v>
      </c>
      <c r="F255" s="128">
        <v>39949.78</v>
      </c>
    </row>
    <row r="256" spans="1:9" x14ac:dyDescent="0.25">
      <c r="A256" s="128" t="s">
        <v>93</v>
      </c>
      <c r="B256" s="128" t="s">
        <v>1100</v>
      </c>
      <c r="C256" s="128">
        <v>42582</v>
      </c>
      <c r="D256" s="128">
        <v>16330</v>
      </c>
      <c r="F256" s="128">
        <v>36883.72</v>
      </c>
    </row>
    <row r="257" spans="1:9" x14ac:dyDescent="0.25">
      <c r="A257" s="128" t="s">
        <v>327</v>
      </c>
      <c r="B257" s="128" t="s">
        <v>1031</v>
      </c>
      <c r="C257" s="128">
        <v>680881.95</v>
      </c>
      <c r="D257" s="128">
        <v>110155.09</v>
      </c>
      <c r="F257" s="128">
        <v>955095.69000000018</v>
      </c>
      <c r="G257" s="128">
        <v>30368.5</v>
      </c>
      <c r="H257" s="128">
        <v>208203.66000000003</v>
      </c>
    </row>
    <row r="258" spans="1:9" x14ac:dyDescent="0.25">
      <c r="A258" s="128" t="s">
        <v>265</v>
      </c>
      <c r="B258" s="128" t="s">
        <v>856</v>
      </c>
      <c r="D258" s="128">
        <v>9408.0400000000009</v>
      </c>
    </row>
    <row r="259" spans="1:9" x14ac:dyDescent="0.25">
      <c r="A259" s="128" t="s">
        <v>262</v>
      </c>
      <c r="B259" s="128" t="s">
        <v>836</v>
      </c>
      <c r="C259" s="128">
        <v>28970.11</v>
      </c>
      <c r="D259" s="128">
        <v>12415.88</v>
      </c>
      <c r="F259" s="128">
        <v>22688.07</v>
      </c>
    </row>
    <row r="260" spans="1:9" x14ac:dyDescent="0.25">
      <c r="A260" s="128" t="s">
        <v>234</v>
      </c>
      <c r="B260" s="128" t="s">
        <v>985</v>
      </c>
      <c r="C260" s="128">
        <v>435782.74</v>
      </c>
      <c r="D260" s="128">
        <v>98642.09</v>
      </c>
      <c r="F260" s="128">
        <v>680150.24</v>
      </c>
      <c r="G260" s="128">
        <v>266.12</v>
      </c>
      <c r="H260" s="128">
        <v>178051.02000000002</v>
      </c>
    </row>
    <row r="261" spans="1:9" x14ac:dyDescent="0.25">
      <c r="A261" s="128" t="s">
        <v>89</v>
      </c>
      <c r="B261" s="128" t="s">
        <v>1096</v>
      </c>
      <c r="D261" s="128">
        <v>9663.9599999999991</v>
      </c>
    </row>
    <row r="262" spans="1:9" x14ac:dyDescent="0.25">
      <c r="A262" s="128" t="s">
        <v>136</v>
      </c>
      <c r="B262" s="128" t="s">
        <v>1017</v>
      </c>
      <c r="C262" s="128">
        <v>498103.13</v>
      </c>
      <c r="D262" s="128">
        <v>103029.55000000002</v>
      </c>
      <c r="F262" s="128">
        <v>404236.98</v>
      </c>
      <c r="H262" s="128">
        <v>23580.39</v>
      </c>
    </row>
    <row r="263" spans="1:9" x14ac:dyDescent="0.25">
      <c r="A263" s="128" t="s">
        <v>324</v>
      </c>
      <c r="B263" s="128" t="s">
        <v>1028</v>
      </c>
      <c r="C263" s="128">
        <v>365918.7099999999</v>
      </c>
      <c r="D263" s="128">
        <v>45804.84</v>
      </c>
      <c r="F263" s="128">
        <v>1012157.4399999999</v>
      </c>
      <c r="G263" s="128">
        <v>4100.6399999999994</v>
      </c>
      <c r="H263" s="128">
        <v>396590.56000000006</v>
      </c>
    </row>
    <row r="264" spans="1:9" x14ac:dyDescent="0.25">
      <c r="A264" s="128" t="s">
        <v>230</v>
      </c>
      <c r="B264" s="128" t="s">
        <v>912</v>
      </c>
      <c r="C264" s="128">
        <v>156166</v>
      </c>
      <c r="F264" s="128">
        <v>303790.40999999997</v>
      </c>
      <c r="H264" s="128">
        <v>38938.67</v>
      </c>
    </row>
    <row r="265" spans="1:9" x14ac:dyDescent="0.25">
      <c r="A265" s="128" t="s">
        <v>249</v>
      </c>
      <c r="B265" s="128" t="s">
        <v>1003</v>
      </c>
      <c r="C265" s="128">
        <v>97227</v>
      </c>
      <c r="F265" s="128">
        <v>140274.64000000001</v>
      </c>
      <c r="H265" s="128">
        <v>23053.83</v>
      </c>
    </row>
    <row r="266" spans="1:9" x14ac:dyDescent="0.25">
      <c r="A266" s="128" t="s">
        <v>229</v>
      </c>
      <c r="B266" s="128" t="s">
        <v>909</v>
      </c>
      <c r="C266" s="128">
        <v>99594</v>
      </c>
      <c r="F266" s="128">
        <v>89063.51</v>
      </c>
      <c r="H266" s="128">
        <v>90937.59</v>
      </c>
    </row>
    <row r="267" spans="1:9" x14ac:dyDescent="0.25">
      <c r="A267" s="128" t="s">
        <v>76</v>
      </c>
      <c r="B267" s="128" t="s">
        <v>1055</v>
      </c>
      <c r="C267" s="128">
        <v>54197.82</v>
      </c>
      <c r="D267" s="128">
        <v>29816.750000000004</v>
      </c>
      <c r="F267" s="128">
        <v>48967.91</v>
      </c>
    </row>
    <row r="268" spans="1:9" x14ac:dyDescent="0.25">
      <c r="A268" s="128" t="s">
        <v>239</v>
      </c>
      <c r="B268" s="128" t="s">
        <v>990</v>
      </c>
      <c r="C268" s="128">
        <v>815473.6100000001</v>
      </c>
      <c r="D268" s="128">
        <v>216264.56</v>
      </c>
      <c r="F268" s="128">
        <v>1916518.7100000002</v>
      </c>
      <c r="G268" s="128">
        <v>52179.200000000004</v>
      </c>
      <c r="H268" s="128">
        <v>685191.21</v>
      </c>
    </row>
    <row r="269" spans="1:9" x14ac:dyDescent="0.25">
      <c r="A269" s="128" t="s">
        <v>112</v>
      </c>
      <c r="B269" s="128" t="s">
        <v>1110</v>
      </c>
      <c r="C269" s="128">
        <v>2258760.96</v>
      </c>
      <c r="D269" s="128">
        <v>658719.38000000012</v>
      </c>
      <c r="E269" s="128">
        <v>3488542.1300000008</v>
      </c>
      <c r="F269" s="128">
        <v>5081850.1399999997</v>
      </c>
      <c r="G269" s="128">
        <v>164256.41</v>
      </c>
      <c r="H269" s="128">
        <v>3030336.2399999993</v>
      </c>
    </row>
    <row r="270" spans="1:9" x14ac:dyDescent="0.25">
      <c r="A270" s="128" t="s">
        <v>208</v>
      </c>
      <c r="B270" s="128" t="s">
        <v>924</v>
      </c>
      <c r="C270" s="128">
        <v>10158.700000000001</v>
      </c>
      <c r="F270" s="128">
        <v>52599.29</v>
      </c>
    </row>
    <row r="271" spans="1:9" x14ac:dyDescent="0.25">
      <c r="A271" s="128" t="s">
        <v>236</v>
      </c>
      <c r="B271" s="128" t="s">
        <v>987</v>
      </c>
      <c r="C271" s="128">
        <v>11918981.859999999</v>
      </c>
      <c r="D271" s="128">
        <v>1992713.0400000003</v>
      </c>
      <c r="F271" s="128">
        <v>15894731.5</v>
      </c>
      <c r="G271" s="128">
        <v>473421</v>
      </c>
      <c r="H271" s="128">
        <v>4517026.2899999991</v>
      </c>
      <c r="I271" s="128">
        <v>363834.71</v>
      </c>
    </row>
    <row r="272" spans="1:9" x14ac:dyDescent="0.25">
      <c r="A272" s="128" t="s">
        <v>157</v>
      </c>
      <c r="B272" s="128" t="s">
        <v>875</v>
      </c>
      <c r="C272" s="128">
        <v>320592.18000000005</v>
      </c>
      <c r="D272" s="128">
        <v>20092.759999999998</v>
      </c>
      <c r="F272" s="128">
        <v>121261.34000000001</v>
      </c>
      <c r="I272" s="128">
        <v>46539.939999999995</v>
      </c>
    </row>
    <row r="273" spans="1:10" x14ac:dyDescent="0.25">
      <c r="A273" s="128" t="s">
        <v>222</v>
      </c>
      <c r="B273" s="128" t="s">
        <v>902</v>
      </c>
      <c r="C273" s="128">
        <v>280013.78000000003</v>
      </c>
      <c r="D273" s="128">
        <v>110734.89</v>
      </c>
      <c r="F273" s="128">
        <v>1052454.08</v>
      </c>
      <c r="G273" s="128">
        <v>22980.87</v>
      </c>
      <c r="H273" s="128">
        <v>1273055.9700000002</v>
      </c>
    </row>
    <row r="274" spans="1:10" x14ac:dyDescent="0.25">
      <c r="A274" s="128" t="s">
        <v>84</v>
      </c>
      <c r="B274" s="128" t="s">
        <v>1091</v>
      </c>
      <c r="C274" s="128">
        <v>34655.51</v>
      </c>
      <c r="D274" s="128">
        <v>38576.17</v>
      </c>
      <c r="F274" s="128">
        <v>89111.65</v>
      </c>
    </row>
    <row r="275" spans="1:10" x14ac:dyDescent="0.25">
      <c r="A275" s="128" t="s">
        <v>193</v>
      </c>
      <c r="B275" s="128" t="s">
        <v>1068</v>
      </c>
      <c r="C275" s="128">
        <v>253231.23</v>
      </c>
      <c r="D275" s="128">
        <v>47822.07</v>
      </c>
      <c r="F275" s="128">
        <v>521985.47000000003</v>
      </c>
      <c r="H275" s="128">
        <v>17707.61</v>
      </c>
      <c r="J275" s="128">
        <v>1313.3</v>
      </c>
    </row>
    <row r="276" spans="1:10" x14ac:dyDescent="0.25">
      <c r="A276" s="128" t="s">
        <v>100</v>
      </c>
      <c r="B276" s="128" t="s">
        <v>926</v>
      </c>
      <c r="C276" s="128">
        <v>47188.89</v>
      </c>
      <c r="D276" s="128">
        <v>64607.61</v>
      </c>
      <c r="F276" s="128">
        <v>51395.180000000008</v>
      </c>
      <c r="H276" s="128">
        <v>2350.9100000000003</v>
      </c>
    </row>
    <row r="277" spans="1:10" x14ac:dyDescent="0.25">
      <c r="A277" s="128" t="s">
        <v>170</v>
      </c>
      <c r="B277" s="128" t="s">
        <v>947</v>
      </c>
      <c r="C277" s="128">
        <v>104742.68000000001</v>
      </c>
      <c r="D277" s="128">
        <v>20161.839999999997</v>
      </c>
      <c r="F277" s="128">
        <v>412373.55</v>
      </c>
      <c r="H277" s="128">
        <v>13203.279999999999</v>
      </c>
    </row>
    <row r="278" spans="1:10" x14ac:dyDescent="0.25">
      <c r="A278" s="128" t="s">
        <v>299</v>
      </c>
      <c r="B278" s="128" t="s">
        <v>974</v>
      </c>
      <c r="C278" s="128">
        <v>440291.12</v>
      </c>
      <c r="D278" s="128">
        <v>91339.34</v>
      </c>
      <c r="E278" s="128">
        <v>322536.19999999995</v>
      </c>
      <c r="F278" s="128">
        <v>778106.05000000016</v>
      </c>
      <c r="G278" s="128">
        <v>28808</v>
      </c>
      <c r="H278" s="128">
        <v>198504.08999999997</v>
      </c>
    </row>
    <row r="279" spans="1:10" x14ac:dyDescent="0.25">
      <c r="A279" s="128" t="s">
        <v>113</v>
      </c>
      <c r="B279" s="128" t="s">
        <v>1111</v>
      </c>
      <c r="C279" s="128">
        <v>2455044.8299999991</v>
      </c>
      <c r="D279" s="128">
        <v>271034.55000000005</v>
      </c>
      <c r="E279" s="128">
        <v>506030.73000000004</v>
      </c>
      <c r="F279" s="128">
        <v>3341150.9200000004</v>
      </c>
      <c r="G279" s="128">
        <v>152376.18</v>
      </c>
      <c r="H279" s="128">
        <v>1661313.1699999995</v>
      </c>
      <c r="I279" s="128">
        <v>175086.79</v>
      </c>
    </row>
    <row r="280" spans="1:10" x14ac:dyDescent="0.25">
      <c r="A280" s="128" t="s">
        <v>269</v>
      </c>
      <c r="B280" s="128" t="s">
        <v>1075</v>
      </c>
      <c r="C280" s="128">
        <v>21734.98</v>
      </c>
      <c r="D280" s="128">
        <v>2000</v>
      </c>
      <c r="F280" s="128">
        <v>118299.68</v>
      </c>
      <c r="H280" s="128">
        <v>72975.09</v>
      </c>
    </row>
    <row r="281" spans="1:10" x14ac:dyDescent="0.25">
      <c r="A281" s="128" t="s">
        <v>121</v>
      </c>
      <c r="B281" s="128" t="s">
        <v>838</v>
      </c>
      <c r="C281" s="128">
        <v>77247.05</v>
      </c>
      <c r="D281" s="128">
        <v>21474.31</v>
      </c>
      <c r="F281" s="128">
        <v>130768.79000000001</v>
      </c>
    </row>
    <row r="282" spans="1:10" x14ac:dyDescent="0.25">
      <c r="A282" s="128" t="s">
        <v>125</v>
      </c>
      <c r="B282" s="128" t="s">
        <v>933</v>
      </c>
      <c r="C282" s="128">
        <v>53075.199999999997</v>
      </c>
      <c r="D282" s="128">
        <v>34716.380000000005</v>
      </c>
      <c r="H282" s="128">
        <v>79.05</v>
      </c>
    </row>
    <row r="283" spans="1:10" x14ac:dyDescent="0.25">
      <c r="A283" s="128" t="s">
        <v>219</v>
      </c>
      <c r="B283" s="128" t="s">
        <v>899</v>
      </c>
      <c r="C283" s="128">
        <v>1634018.33</v>
      </c>
      <c r="D283" s="128">
        <v>685844.40999999992</v>
      </c>
      <c r="F283" s="128">
        <v>2119763.5700000003</v>
      </c>
      <c r="G283" s="128">
        <v>264436.07999999996</v>
      </c>
      <c r="H283" s="128">
        <v>1703983.71</v>
      </c>
    </row>
    <row r="284" spans="1:10" x14ac:dyDescent="0.25">
      <c r="A284" s="128" t="s">
        <v>188</v>
      </c>
      <c r="B284" s="128" t="s">
        <v>1063</v>
      </c>
      <c r="C284" s="128">
        <v>742749.35000000009</v>
      </c>
      <c r="D284" s="128">
        <v>193737.23</v>
      </c>
      <c r="F284" s="128">
        <v>1206069.96</v>
      </c>
      <c r="G284" s="128">
        <v>16491.71</v>
      </c>
      <c r="H284" s="128">
        <v>398036.72</v>
      </c>
    </row>
    <row r="285" spans="1:10" x14ac:dyDescent="0.25">
      <c r="A285" s="128" t="s">
        <v>105</v>
      </c>
      <c r="B285" s="128" t="s">
        <v>1103</v>
      </c>
      <c r="C285" s="128">
        <v>235590.74999999997</v>
      </c>
      <c r="D285" s="128">
        <v>43798.19</v>
      </c>
      <c r="E285" s="128">
        <v>34712.519999999997</v>
      </c>
      <c r="F285" s="128">
        <v>494049.72000000003</v>
      </c>
      <c r="G285" s="128">
        <v>9294.1200000000008</v>
      </c>
      <c r="H285" s="128">
        <v>187182.4</v>
      </c>
      <c r="I285" s="128">
        <v>672.08</v>
      </c>
    </row>
    <row r="286" spans="1:10" x14ac:dyDescent="0.25">
      <c r="A286" s="128" t="s">
        <v>238</v>
      </c>
      <c r="B286" s="128" t="s">
        <v>989</v>
      </c>
      <c r="C286" s="128">
        <v>818440.85</v>
      </c>
      <c r="D286" s="128">
        <v>201484.59</v>
      </c>
      <c r="F286" s="128">
        <v>1303677.08</v>
      </c>
      <c r="G286" s="128">
        <v>37533.919999999998</v>
      </c>
      <c r="H286" s="128">
        <v>603475.07999999996</v>
      </c>
    </row>
    <row r="287" spans="1:10" x14ac:dyDescent="0.25">
      <c r="A287" s="128" t="s">
        <v>73</v>
      </c>
      <c r="B287" s="128" t="s">
        <v>1052</v>
      </c>
      <c r="C287" s="128">
        <v>51988</v>
      </c>
      <c r="D287" s="128">
        <v>18695</v>
      </c>
      <c r="F287" s="128">
        <v>200067.58000000002</v>
      </c>
    </row>
    <row r="288" spans="1:10" x14ac:dyDescent="0.25">
      <c r="A288" s="128" t="s">
        <v>138</v>
      </c>
      <c r="B288" s="128" t="s">
        <v>826</v>
      </c>
      <c r="C288" s="128">
        <v>7594447.6499999985</v>
      </c>
      <c r="D288" s="128">
        <v>1260064.8999999999</v>
      </c>
      <c r="F288" s="128">
        <v>10274043.819999998</v>
      </c>
      <c r="G288" s="128">
        <v>280962</v>
      </c>
      <c r="H288" s="128">
        <v>4173548.58</v>
      </c>
    </row>
    <row r="289" spans="1:11" x14ac:dyDescent="0.25">
      <c r="A289" s="128" t="s">
        <v>215</v>
      </c>
      <c r="B289" s="128" t="s">
        <v>895</v>
      </c>
      <c r="C289" s="128">
        <v>136255.73000000001</v>
      </c>
      <c r="D289" s="128">
        <v>37900.07</v>
      </c>
      <c r="F289" s="128">
        <v>235125.97000000003</v>
      </c>
      <c r="G289" s="128">
        <v>10129.639999999998</v>
      </c>
      <c r="H289" s="128">
        <v>112366.52</v>
      </c>
    </row>
    <row r="290" spans="1:11" x14ac:dyDescent="0.25">
      <c r="A290" s="128" t="s">
        <v>1069</v>
      </c>
      <c r="B290" s="128" t="s">
        <v>1070</v>
      </c>
      <c r="F290" s="128">
        <v>116318.66</v>
      </c>
    </row>
    <row r="291" spans="1:11" x14ac:dyDescent="0.25">
      <c r="A291" s="128" t="s">
        <v>137</v>
      </c>
      <c r="B291" s="128" t="s">
        <v>1071</v>
      </c>
      <c r="C291" s="128">
        <v>136094.09999999998</v>
      </c>
      <c r="D291" s="128">
        <v>60891.25</v>
      </c>
      <c r="F291" s="128">
        <v>264096.14</v>
      </c>
      <c r="H291" s="128">
        <v>12577.61</v>
      </c>
    </row>
    <row r="292" spans="1:11" x14ac:dyDescent="0.25">
      <c r="A292" s="128" t="s">
        <v>96</v>
      </c>
      <c r="B292" s="128" t="s">
        <v>859</v>
      </c>
      <c r="C292" s="128">
        <v>1010043.84</v>
      </c>
      <c r="D292" s="128">
        <v>622737.61</v>
      </c>
      <c r="E292" s="128">
        <v>979268.72000000009</v>
      </c>
      <c r="F292" s="128">
        <v>2136738.2499999995</v>
      </c>
      <c r="G292" s="128">
        <v>158196.67000000001</v>
      </c>
      <c r="H292" s="128">
        <v>1666617.5799999998</v>
      </c>
    </row>
    <row r="293" spans="1:11" x14ac:dyDescent="0.25">
      <c r="A293" s="128" t="s">
        <v>271</v>
      </c>
      <c r="B293" s="128" t="s">
        <v>1077</v>
      </c>
      <c r="C293" s="128">
        <v>78590.749999999985</v>
      </c>
      <c r="D293" s="128">
        <v>65059.040000000001</v>
      </c>
      <c r="F293" s="128">
        <v>141787.32999999999</v>
      </c>
    </row>
    <row r="294" spans="1:11" x14ac:dyDescent="0.25">
      <c r="A294" s="128" t="s">
        <v>267</v>
      </c>
      <c r="B294" s="128" t="s">
        <v>1073</v>
      </c>
      <c r="C294" s="128">
        <v>1332034.44</v>
      </c>
      <c r="D294" s="128">
        <v>1237264.82</v>
      </c>
      <c r="E294" s="128">
        <v>53634.62</v>
      </c>
      <c r="F294" s="128">
        <v>2408730.0599999991</v>
      </c>
      <c r="G294" s="128">
        <v>77980.56</v>
      </c>
      <c r="H294" s="128">
        <v>1190041.6300000001</v>
      </c>
    </row>
    <row r="295" spans="1:11" x14ac:dyDescent="0.25">
      <c r="A295" s="128" t="s">
        <v>117</v>
      </c>
      <c r="B295" s="128" t="s">
        <v>1115</v>
      </c>
      <c r="C295" s="128">
        <v>1890069.5800000005</v>
      </c>
      <c r="D295" s="128">
        <v>194838.47</v>
      </c>
      <c r="E295" s="128">
        <v>750650.38000000012</v>
      </c>
      <c r="F295" s="128">
        <v>2561817.6300000004</v>
      </c>
      <c r="G295" s="128">
        <v>190221</v>
      </c>
      <c r="H295" s="128">
        <v>1422681.0399999998</v>
      </c>
      <c r="I295" s="128">
        <v>279718.75</v>
      </c>
    </row>
    <row r="296" spans="1:11" x14ac:dyDescent="0.25">
      <c r="A296" s="128" t="s">
        <v>287</v>
      </c>
      <c r="B296" s="128" t="s">
        <v>861</v>
      </c>
      <c r="C296" s="128">
        <v>451179.66</v>
      </c>
      <c r="D296" s="128">
        <v>106698.28</v>
      </c>
      <c r="E296" s="128">
        <v>252948.61</v>
      </c>
      <c r="F296" s="128">
        <v>744631.8400000002</v>
      </c>
      <c r="G296" s="128">
        <v>19492.849999999999</v>
      </c>
      <c r="H296" s="128">
        <v>349716.92</v>
      </c>
    </row>
    <row r="297" spans="1:11" x14ac:dyDescent="0.25">
      <c r="A297" s="128" t="s">
        <v>141</v>
      </c>
      <c r="B297" s="128" t="s">
        <v>830</v>
      </c>
      <c r="C297" s="128">
        <v>419873.36</v>
      </c>
      <c r="D297" s="128">
        <v>191163.34000000003</v>
      </c>
      <c r="F297" s="128">
        <v>884293.19000000006</v>
      </c>
      <c r="G297" s="128">
        <v>1126.8800000000001</v>
      </c>
      <c r="H297" s="128">
        <v>172998.26999999996</v>
      </c>
    </row>
    <row r="298" spans="1:11" x14ac:dyDescent="0.25">
      <c r="A298" s="128" t="s">
        <v>34</v>
      </c>
      <c r="B298" s="128" t="s">
        <v>800</v>
      </c>
      <c r="C298" s="128">
        <v>24363.5</v>
      </c>
      <c r="D298" s="128">
        <v>10952.7</v>
      </c>
      <c r="F298" s="128">
        <v>42065.189999999995</v>
      </c>
    </row>
    <row r="299" spans="1:11" x14ac:dyDescent="0.25">
      <c r="A299" s="128" t="s">
        <v>274</v>
      </c>
      <c r="B299" s="128" t="s">
        <v>848</v>
      </c>
      <c r="C299" s="128">
        <v>78128.23</v>
      </c>
      <c r="D299" s="128">
        <v>38292.54</v>
      </c>
      <c r="F299" s="128">
        <v>149474.00999999998</v>
      </c>
      <c r="H299" s="128">
        <v>17147.36</v>
      </c>
    </row>
    <row r="300" spans="1:11" x14ac:dyDescent="0.25">
      <c r="A300" s="128" t="s">
        <v>72</v>
      </c>
      <c r="B300" s="128" t="s">
        <v>1051</v>
      </c>
      <c r="C300" s="128">
        <v>297894.50000000006</v>
      </c>
      <c r="D300" s="128">
        <v>56592.310000000005</v>
      </c>
      <c r="F300" s="128">
        <v>359193.52999999991</v>
      </c>
      <c r="G300" s="128">
        <v>16909.05</v>
      </c>
      <c r="I300" s="128">
        <v>105897.48999999999</v>
      </c>
      <c r="J300" s="128">
        <v>28469.760000000002</v>
      </c>
      <c r="K300" s="128">
        <v>420011.10000000003</v>
      </c>
    </row>
    <row r="301" spans="1:11" x14ac:dyDescent="0.25">
      <c r="A301" s="128" t="s">
        <v>281</v>
      </c>
      <c r="B301" s="128" t="s">
        <v>818</v>
      </c>
      <c r="C301" s="128">
        <v>2724251.6899999995</v>
      </c>
      <c r="D301" s="128">
        <v>1046511.4199999999</v>
      </c>
      <c r="E301" s="128">
        <v>1099886.3600000003</v>
      </c>
      <c r="F301" s="128">
        <v>4290168.5499999989</v>
      </c>
      <c r="G301" s="128">
        <v>240482.79</v>
      </c>
      <c r="H301" s="128">
        <v>2282275.2300000004</v>
      </c>
    </row>
    <row r="302" spans="1:11" x14ac:dyDescent="0.25">
      <c r="A302" s="128" t="s">
        <v>65</v>
      </c>
      <c r="B302" s="128" t="s">
        <v>1043</v>
      </c>
      <c r="C302" s="128">
        <v>689152.55</v>
      </c>
      <c r="D302" s="128">
        <v>122422.45000000003</v>
      </c>
      <c r="F302" s="128">
        <v>1731400.09</v>
      </c>
      <c r="G302" s="128">
        <v>44190.05</v>
      </c>
      <c r="H302" s="128">
        <v>274531.05</v>
      </c>
    </row>
    <row r="303" spans="1:11" x14ac:dyDescent="0.25">
      <c r="A303" s="128" t="s">
        <v>118</v>
      </c>
      <c r="B303" s="128" t="s">
        <v>1116</v>
      </c>
      <c r="C303" s="128">
        <v>941975.16999999993</v>
      </c>
      <c r="D303" s="128">
        <v>248563.20000000001</v>
      </c>
      <c r="E303" s="128">
        <v>50902.079999999987</v>
      </c>
      <c r="F303" s="128">
        <v>1717851.8800000004</v>
      </c>
      <c r="G303" s="128">
        <v>52519.909999999996</v>
      </c>
      <c r="H303" s="128">
        <v>586605.60000000009</v>
      </c>
    </row>
    <row r="304" spans="1:11" x14ac:dyDescent="0.25">
      <c r="A304" s="128" t="s">
        <v>738</v>
      </c>
      <c r="B304" s="128" t="s">
        <v>1086</v>
      </c>
      <c r="C304" s="128">
        <v>19207.2</v>
      </c>
      <c r="D304" s="128">
        <v>3658.5</v>
      </c>
      <c r="F304" s="128">
        <v>15034.82</v>
      </c>
    </row>
    <row r="305" spans="1:10" x14ac:dyDescent="0.25">
      <c r="A305" s="128" t="s">
        <v>174</v>
      </c>
      <c r="B305" s="128" t="s">
        <v>951</v>
      </c>
      <c r="C305" s="128">
        <v>115480.06000000001</v>
      </c>
      <c r="D305" s="128">
        <v>1196.49</v>
      </c>
      <c r="F305" s="128">
        <v>239755.94</v>
      </c>
    </row>
    <row r="306" spans="1:10" x14ac:dyDescent="0.25">
      <c r="A306" s="128" t="s">
        <v>247</v>
      </c>
      <c r="B306" s="128" t="s">
        <v>998</v>
      </c>
      <c r="C306" s="128">
        <v>166230.36000000002</v>
      </c>
      <c r="D306" s="128">
        <v>74184.839999999982</v>
      </c>
      <c r="F306" s="128">
        <v>692231.99</v>
      </c>
      <c r="G306" s="128">
        <v>7753.51</v>
      </c>
      <c r="H306" s="128">
        <v>202727.19</v>
      </c>
      <c r="I306" s="128">
        <v>44819.14</v>
      </c>
    </row>
    <row r="307" spans="1:10" x14ac:dyDescent="0.25">
      <c r="A307" s="128" t="s">
        <v>129</v>
      </c>
      <c r="B307" s="128" t="s">
        <v>938</v>
      </c>
      <c r="C307" s="128">
        <v>204654.97999999998</v>
      </c>
      <c r="D307" s="128">
        <v>387066.98</v>
      </c>
      <c r="F307" s="128">
        <v>271507.15000000002</v>
      </c>
      <c r="G307" s="128">
        <v>15459.279999999999</v>
      </c>
      <c r="H307" s="128">
        <v>237867.57999999996</v>
      </c>
    </row>
    <row r="308" spans="1:10" x14ac:dyDescent="0.25">
      <c r="A308" s="128" t="s">
        <v>740</v>
      </c>
      <c r="B308" s="128" t="s">
        <v>917</v>
      </c>
      <c r="C308" s="128">
        <v>41662.639999999999</v>
      </c>
      <c r="D308" s="128">
        <v>5956.42</v>
      </c>
      <c r="F308" s="128">
        <v>57468.060000000005</v>
      </c>
      <c r="H308" s="128">
        <v>18397.91</v>
      </c>
    </row>
    <row r="309" spans="1:10" x14ac:dyDescent="0.25">
      <c r="A309" s="128" t="s">
        <v>48</v>
      </c>
      <c r="B309" s="128" t="s">
        <v>958</v>
      </c>
      <c r="C309" s="128">
        <v>39752.549999999996</v>
      </c>
      <c r="D309" s="128">
        <v>42303.58</v>
      </c>
      <c r="F309" s="128">
        <v>58030.979999999996</v>
      </c>
    </row>
    <row r="310" spans="1:10" x14ac:dyDescent="0.25">
      <c r="A310" s="128" t="s">
        <v>184</v>
      </c>
      <c r="B310" s="128" t="s">
        <v>980</v>
      </c>
      <c r="C310" s="128">
        <v>187424.59999999998</v>
      </c>
      <c r="D310" s="128">
        <v>123540.11</v>
      </c>
      <c r="F310" s="128">
        <v>103818.17</v>
      </c>
      <c r="H310" s="128">
        <v>10748.48</v>
      </c>
      <c r="J310" s="128">
        <v>235</v>
      </c>
    </row>
    <row r="311" spans="1:10" x14ac:dyDescent="0.25">
      <c r="A311" s="128" t="s">
        <v>292</v>
      </c>
      <c r="B311" s="128" t="s">
        <v>867</v>
      </c>
      <c r="C311" s="128">
        <v>71033.25</v>
      </c>
      <c r="D311" s="128">
        <v>73577.25</v>
      </c>
      <c r="F311" s="128">
        <v>153958.12</v>
      </c>
      <c r="H311" s="128">
        <v>16797.71</v>
      </c>
    </row>
    <row r="312" spans="1:10" x14ac:dyDescent="0.25">
      <c r="A312" s="128" t="s">
        <v>168</v>
      </c>
      <c r="B312" s="128" t="s">
        <v>945</v>
      </c>
      <c r="C312" s="128">
        <v>555435.57999999996</v>
      </c>
      <c r="D312" s="128">
        <v>73767.01999999999</v>
      </c>
      <c r="E312" s="128">
        <v>68918.78</v>
      </c>
      <c r="F312" s="128">
        <v>564610.91</v>
      </c>
      <c r="H312" s="128">
        <v>102164.32</v>
      </c>
    </row>
    <row r="313" spans="1:10" x14ac:dyDescent="0.25">
      <c r="A313" s="128" t="s">
        <v>160</v>
      </c>
      <c r="B313" s="128" t="s">
        <v>879</v>
      </c>
      <c r="C313" s="128">
        <v>27846.01</v>
      </c>
      <c r="D313" s="128">
        <v>31374.49</v>
      </c>
      <c r="F313" s="128">
        <v>101365.43</v>
      </c>
    </row>
    <row r="314" spans="1:10" x14ac:dyDescent="0.25">
      <c r="A314" s="128" t="s">
        <v>123</v>
      </c>
      <c r="B314" s="128" t="s">
        <v>930</v>
      </c>
      <c r="C314" s="128">
        <v>2111.17</v>
      </c>
      <c r="D314" s="128">
        <v>1535.16</v>
      </c>
      <c r="F314" s="128">
        <v>84992.85</v>
      </c>
    </row>
    <row r="315" spans="1:10" x14ac:dyDescent="0.25">
      <c r="A315" s="128" t="s">
        <v>148</v>
      </c>
      <c r="B315" s="128" t="s">
        <v>841</v>
      </c>
      <c r="C315" s="128">
        <v>579161.74</v>
      </c>
      <c r="D315" s="128">
        <v>99115.56</v>
      </c>
      <c r="F315" s="128">
        <v>757510.75</v>
      </c>
      <c r="G315" s="128">
        <v>25546</v>
      </c>
      <c r="H315" s="128">
        <v>311351.05000000005</v>
      </c>
    </row>
    <row r="316" spans="1:10" x14ac:dyDescent="0.25">
      <c r="A316" s="128" t="s">
        <v>107</v>
      </c>
      <c r="B316" s="128" t="s">
        <v>1105</v>
      </c>
      <c r="C316" s="128">
        <v>12506247.390000001</v>
      </c>
      <c r="D316" s="128">
        <v>1022410.6199999999</v>
      </c>
      <c r="E316" s="128">
        <v>1321309.98</v>
      </c>
      <c r="F316" s="128">
        <v>11390612.67</v>
      </c>
      <c r="G316" s="128">
        <v>521469.44</v>
      </c>
      <c r="H316" s="128">
        <v>6268928.8299999991</v>
      </c>
      <c r="I316" s="128">
        <v>65343.76</v>
      </c>
    </row>
    <row r="317" spans="1:10" x14ac:dyDescent="0.25">
      <c r="A317" s="128" t="s">
        <v>186</v>
      </c>
      <c r="B317" s="128" t="s">
        <v>1061</v>
      </c>
      <c r="C317" s="128">
        <v>1001603.35</v>
      </c>
      <c r="D317" s="128">
        <v>220547.24000000002</v>
      </c>
      <c r="F317" s="128">
        <v>1653059.0000000002</v>
      </c>
      <c r="H317" s="128">
        <v>258613.99000000002</v>
      </c>
      <c r="I317" s="128">
        <v>42250</v>
      </c>
    </row>
    <row r="318" spans="1:10" x14ac:dyDescent="0.25">
      <c r="A318" s="128" t="s">
        <v>116</v>
      </c>
      <c r="B318" s="128" t="s">
        <v>1114</v>
      </c>
      <c r="C318" s="128">
        <v>425122.51</v>
      </c>
      <c r="D318" s="128">
        <v>47487.199999999997</v>
      </c>
      <c r="E318" s="128">
        <v>39887.979999999996</v>
      </c>
      <c r="F318" s="128">
        <v>786870.83</v>
      </c>
      <c r="G318" s="128">
        <v>31990.550000000003</v>
      </c>
      <c r="H318" s="128">
        <v>158974.9</v>
      </c>
    </row>
  </sheetData>
  <sortState xmlns:xlrd2="http://schemas.microsoft.com/office/spreadsheetml/2017/richdata2" ref="A5:L318">
    <sortCondition ref="B5:B318"/>
  </sortState>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9C553-C8EF-4143-8CAB-17166134A5DF}">
  <dimension ref="A1:H290"/>
  <sheetViews>
    <sheetView workbookViewId="0">
      <selection activeCell="C8" sqref="C8"/>
    </sheetView>
  </sheetViews>
  <sheetFormatPr defaultColWidth="15.7109375" defaultRowHeight="15" x14ac:dyDescent="0.25"/>
  <cols>
    <col min="1" max="16384" width="15.7109375" style="120"/>
  </cols>
  <sheetData>
    <row r="1" spans="1:8" s="123" customFormat="1" x14ac:dyDescent="0.25">
      <c r="A1" s="136">
        <v>1</v>
      </c>
      <c r="B1" s="136">
        <v>2</v>
      </c>
      <c r="C1" s="136">
        <v>3</v>
      </c>
      <c r="D1" s="136">
        <v>4</v>
      </c>
      <c r="E1" s="136">
        <v>5</v>
      </c>
      <c r="F1" s="136">
        <v>6</v>
      </c>
      <c r="G1" s="136">
        <v>7</v>
      </c>
      <c r="H1" s="136">
        <v>8</v>
      </c>
    </row>
    <row r="2" spans="1:8" s="129" customFormat="1" x14ac:dyDescent="0.25">
      <c r="C2" s="129" t="s">
        <v>1130</v>
      </c>
      <c r="D2" s="129" t="s">
        <v>1131</v>
      </c>
      <c r="E2" s="129" t="s">
        <v>1132</v>
      </c>
      <c r="F2" s="129" t="s">
        <v>1133</v>
      </c>
      <c r="G2" s="129" t="s">
        <v>1134</v>
      </c>
      <c r="H2" s="129" t="s">
        <v>1135</v>
      </c>
    </row>
    <row r="3" spans="1:8" s="121" customFormat="1" ht="63" customHeight="1" x14ac:dyDescent="0.25">
      <c r="A3" s="121" t="s">
        <v>788</v>
      </c>
      <c r="B3" s="121" t="s">
        <v>789</v>
      </c>
      <c r="C3" s="121" t="s">
        <v>1124</v>
      </c>
      <c r="D3" s="121" t="s">
        <v>1125</v>
      </c>
      <c r="E3" s="121" t="s">
        <v>1126</v>
      </c>
      <c r="F3" s="121" t="s">
        <v>1127</v>
      </c>
      <c r="G3" s="121" t="s">
        <v>1128</v>
      </c>
      <c r="H3" s="121" t="s">
        <v>1129</v>
      </c>
    </row>
    <row r="4" spans="1:8" x14ac:dyDescent="0.25">
      <c r="B4" s="120" t="s">
        <v>799</v>
      </c>
      <c r="C4" s="120">
        <v>125655591.51000011</v>
      </c>
      <c r="D4" s="120">
        <v>18494884.059999999</v>
      </c>
      <c r="E4" s="120">
        <v>1316216.6700000002</v>
      </c>
      <c r="F4" s="120">
        <v>2653577.6900000004</v>
      </c>
      <c r="G4" s="120">
        <v>80029428.910000101</v>
      </c>
      <c r="H4" s="120">
        <v>39917269.459999986</v>
      </c>
    </row>
    <row r="5" spans="1:8" x14ac:dyDescent="0.25">
      <c r="A5" s="120" t="s">
        <v>34</v>
      </c>
      <c r="B5" s="120" t="s">
        <v>800</v>
      </c>
      <c r="C5" s="120">
        <v>12129.56</v>
      </c>
      <c r="G5" s="120">
        <v>16190.36</v>
      </c>
      <c r="H5" s="120">
        <v>10390.549999999999</v>
      </c>
    </row>
    <row r="6" spans="1:8" x14ac:dyDescent="0.25">
      <c r="A6" s="120" t="s">
        <v>253</v>
      </c>
      <c r="B6" s="120" t="s">
        <v>802</v>
      </c>
      <c r="C6" s="120">
        <v>504808.4</v>
      </c>
      <c r="F6" s="120">
        <v>4430.5300000000007</v>
      </c>
      <c r="G6" s="120">
        <v>267320.08</v>
      </c>
      <c r="H6" s="120">
        <v>25996.71</v>
      </c>
    </row>
    <row r="7" spans="1:8" x14ac:dyDescent="0.25">
      <c r="A7" s="120" t="s">
        <v>36</v>
      </c>
      <c r="B7" s="120" t="s">
        <v>803</v>
      </c>
      <c r="C7" s="120">
        <v>35127.82</v>
      </c>
    </row>
    <row r="8" spans="1:8" x14ac:dyDescent="0.25">
      <c r="A8" s="120" t="s">
        <v>37</v>
      </c>
      <c r="B8" s="120" t="s">
        <v>804</v>
      </c>
      <c r="C8" s="120">
        <v>75665.099999999977</v>
      </c>
    </row>
    <row r="9" spans="1:8" x14ac:dyDescent="0.25">
      <c r="A9" s="120" t="s">
        <v>254</v>
      </c>
      <c r="B9" s="120" t="s">
        <v>805</v>
      </c>
      <c r="C9" s="120">
        <v>217498.31</v>
      </c>
      <c r="H9" s="120">
        <v>85266.7</v>
      </c>
    </row>
    <row r="10" spans="1:8" x14ac:dyDescent="0.25">
      <c r="A10" s="120" t="s">
        <v>255</v>
      </c>
      <c r="B10" s="120" t="s">
        <v>806</v>
      </c>
      <c r="C10" s="120">
        <v>34175.53</v>
      </c>
    </row>
    <row r="11" spans="1:8" x14ac:dyDescent="0.25">
      <c r="A11" s="120" t="s">
        <v>256</v>
      </c>
      <c r="B11" s="120" t="s">
        <v>807</v>
      </c>
      <c r="C11" s="120">
        <v>1528225.5899999999</v>
      </c>
      <c r="F11" s="120">
        <v>138998.49</v>
      </c>
      <c r="G11" s="120">
        <v>2422938.87</v>
      </c>
      <c r="H11" s="120">
        <v>135189.26999999999</v>
      </c>
    </row>
    <row r="12" spans="1:8" x14ac:dyDescent="0.25">
      <c r="A12" s="120" t="s">
        <v>258</v>
      </c>
      <c r="B12" s="120" t="s">
        <v>809</v>
      </c>
      <c r="C12" s="120">
        <v>204584.66</v>
      </c>
      <c r="G12" s="120">
        <v>365452.36</v>
      </c>
      <c r="H12" s="120">
        <v>754.6</v>
      </c>
    </row>
    <row r="13" spans="1:8" x14ac:dyDescent="0.25">
      <c r="A13" s="120" t="s">
        <v>259</v>
      </c>
      <c r="B13" s="120" t="s">
        <v>810</v>
      </c>
      <c r="C13" s="120">
        <v>117971.73999999999</v>
      </c>
    </row>
    <row r="14" spans="1:8" x14ac:dyDescent="0.25">
      <c r="A14" s="120" t="s">
        <v>260</v>
      </c>
      <c r="B14" s="120" t="s">
        <v>811</v>
      </c>
      <c r="C14" s="120">
        <v>367727.55000000005</v>
      </c>
      <c r="H14" s="120">
        <v>33513</v>
      </c>
    </row>
    <row r="15" spans="1:8" x14ac:dyDescent="0.25">
      <c r="A15" s="120" t="s">
        <v>261</v>
      </c>
      <c r="B15" s="120" t="s">
        <v>812</v>
      </c>
      <c r="C15" s="120">
        <v>1596463.99</v>
      </c>
      <c r="G15" s="120">
        <v>1325441.68</v>
      </c>
      <c r="H15" s="120">
        <v>452615.56</v>
      </c>
    </row>
    <row r="16" spans="1:8" x14ac:dyDescent="0.25">
      <c r="A16" s="120" t="s">
        <v>276</v>
      </c>
      <c r="B16" s="120" t="s">
        <v>813</v>
      </c>
      <c r="C16" s="120">
        <v>244354.56</v>
      </c>
      <c r="G16" s="120">
        <v>485176.99000000005</v>
      </c>
      <c r="H16" s="120">
        <v>38482.74</v>
      </c>
    </row>
    <row r="17" spans="1:8" x14ac:dyDescent="0.25">
      <c r="A17" s="120" t="s">
        <v>277</v>
      </c>
      <c r="B17" s="120" t="s">
        <v>814</v>
      </c>
      <c r="C17" s="120">
        <v>11835.59</v>
      </c>
    </row>
    <row r="18" spans="1:8" x14ac:dyDescent="0.25">
      <c r="A18" s="120" t="s">
        <v>278</v>
      </c>
      <c r="B18" s="120" t="s">
        <v>815</v>
      </c>
      <c r="C18" s="120">
        <v>359107.81</v>
      </c>
      <c r="F18" s="120">
        <v>561.91999999999996</v>
      </c>
      <c r="G18" s="120">
        <v>210079.07</v>
      </c>
      <c r="H18" s="120">
        <v>7079.09</v>
      </c>
    </row>
    <row r="19" spans="1:8" x14ac:dyDescent="0.25">
      <c r="A19" s="120" t="s">
        <v>279</v>
      </c>
      <c r="B19" s="120" t="s">
        <v>816</v>
      </c>
      <c r="C19" s="120">
        <v>162774.74</v>
      </c>
      <c r="G19" s="120">
        <v>150000</v>
      </c>
    </row>
    <row r="20" spans="1:8" x14ac:dyDescent="0.25">
      <c r="A20" s="120" t="s">
        <v>280</v>
      </c>
      <c r="B20" s="120" t="s">
        <v>817</v>
      </c>
      <c r="C20" s="120">
        <v>255492.56</v>
      </c>
      <c r="G20" s="120">
        <v>514.36</v>
      </c>
      <c r="H20" s="120">
        <v>18219.650000000001</v>
      </c>
    </row>
    <row r="21" spans="1:8" x14ac:dyDescent="0.25">
      <c r="A21" s="120" t="s">
        <v>281</v>
      </c>
      <c r="B21" s="120" t="s">
        <v>818</v>
      </c>
      <c r="C21" s="120">
        <v>1603302.1899999997</v>
      </c>
      <c r="H21" s="120">
        <v>15887.6</v>
      </c>
    </row>
    <row r="22" spans="1:8" x14ac:dyDescent="0.25">
      <c r="A22" s="120" t="s">
        <v>194</v>
      </c>
      <c r="B22" s="120" t="s">
        <v>820</v>
      </c>
      <c r="C22" s="120">
        <v>181508.56000000003</v>
      </c>
    </row>
    <row r="23" spans="1:8" x14ac:dyDescent="0.25">
      <c r="A23" s="120" t="s">
        <v>195</v>
      </c>
      <c r="B23" s="120" t="s">
        <v>821</v>
      </c>
      <c r="C23" s="120">
        <v>139798.03</v>
      </c>
      <c r="H23" s="120">
        <v>123.08</v>
      </c>
    </row>
    <row r="24" spans="1:8" x14ac:dyDescent="0.25">
      <c r="A24" s="120" t="s">
        <v>196</v>
      </c>
      <c r="B24" s="120" t="s">
        <v>822</v>
      </c>
      <c r="C24" s="120">
        <v>262706.87</v>
      </c>
    </row>
    <row r="25" spans="1:8" x14ac:dyDescent="0.25">
      <c r="A25" s="120" t="s">
        <v>197</v>
      </c>
      <c r="B25" s="120" t="s">
        <v>823</v>
      </c>
      <c r="C25" s="120">
        <v>81179.350000000006</v>
      </c>
    </row>
    <row r="26" spans="1:8" x14ac:dyDescent="0.25">
      <c r="A26" s="120" t="s">
        <v>198</v>
      </c>
      <c r="B26" s="120" t="s">
        <v>824</v>
      </c>
      <c r="C26" s="120">
        <v>143513.77000000002</v>
      </c>
      <c r="G26" s="120">
        <v>401876.47999999998</v>
      </c>
      <c r="H26" s="120">
        <v>49027.96</v>
      </c>
    </row>
    <row r="27" spans="1:8" x14ac:dyDescent="0.25">
      <c r="A27" s="120" t="s">
        <v>138</v>
      </c>
      <c r="B27" s="120" t="s">
        <v>826</v>
      </c>
      <c r="C27" s="120">
        <v>2139267.69</v>
      </c>
      <c r="H27" s="120">
        <v>826478.06999999983</v>
      </c>
    </row>
    <row r="28" spans="1:8" x14ac:dyDescent="0.25">
      <c r="A28" s="120" t="s">
        <v>139</v>
      </c>
      <c r="B28" s="120" t="s">
        <v>827</v>
      </c>
      <c r="C28" s="120">
        <v>465526.67</v>
      </c>
      <c r="G28" s="120">
        <v>102795.19999999998</v>
      </c>
      <c r="H28" s="120">
        <v>67185.25</v>
      </c>
    </row>
    <row r="29" spans="1:8" x14ac:dyDescent="0.25">
      <c r="A29" s="120" t="s">
        <v>140</v>
      </c>
      <c r="B29" s="120" t="s">
        <v>828</v>
      </c>
      <c r="C29" s="120">
        <v>100874.56</v>
      </c>
      <c r="F29" s="120">
        <v>61971.46</v>
      </c>
      <c r="H29" s="120">
        <v>10724.49</v>
      </c>
    </row>
    <row r="30" spans="1:8" x14ac:dyDescent="0.25">
      <c r="A30" s="120" t="s">
        <v>120</v>
      </c>
      <c r="B30" s="120" t="s">
        <v>829</v>
      </c>
      <c r="C30" s="120">
        <v>2456.8900000000003</v>
      </c>
      <c r="H30" s="120">
        <v>322.83999999999997</v>
      </c>
    </row>
    <row r="31" spans="1:8" x14ac:dyDescent="0.25">
      <c r="A31" s="120" t="s">
        <v>141</v>
      </c>
      <c r="B31" s="120" t="s">
        <v>830</v>
      </c>
      <c r="C31" s="120">
        <v>134618.29999999999</v>
      </c>
      <c r="H31" s="120">
        <v>689365.14999999991</v>
      </c>
    </row>
    <row r="32" spans="1:8" x14ac:dyDescent="0.25">
      <c r="A32" s="120" t="s">
        <v>142</v>
      </c>
      <c r="B32" s="120" t="s">
        <v>831</v>
      </c>
      <c r="C32" s="120">
        <v>2728819.4999999995</v>
      </c>
      <c r="H32" s="120">
        <v>29040.449999999997</v>
      </c>
    </row>
    <row r="33" spans="1:8" x14ac:dyDescent="0.25">
      <c r="A33" s="120" t="s">
        <v>143</v>
      </c>
      <c r="B33" s="120" t="s">
        <v>832</v>
      </c>
      <c r="C33" s="120">
        <v>561312.43000000005</v>
      </c>
      <c r="H33" s="120">
        <v>2133390.9599999995</v>
      </c>
    </row>
    <row r="34" spans="1:8" x14ac:dyDescent="0.25">
      <c r="A34" s="120" t="s">
        <v>144</v>
      </c>
      <c r="B34" s="120" t="s">
        <v>833</v>
      </c>
      <c r="C34" s="120">
        <v>558455.81999999995</v>
      </c>
      <c r="G34" s="120">
        <v>141024.82</v>
      </c>
      <c r="H34" s="120">
        <v>147926.87</v>
      </c>
    </row>
    <row r="35" spans="1:8" x14ac:dyDescent="0.25">
      <c r="A35" s="120" t="s">
        <v>145</v>
      </c>
      <c r="B35" s="120" t="s">
        <v>834</v>
      </c>
      <c r="C35" s="120">
        <v>221963.57</v>
      </c>
      <c r="F35" s="120">
        <v>256207.09000000003</v>
      </c>
      <c r="G35" s="120">
        <v>811673.22999999986</v>
      </c>
      <c r="H35" s="120">
        <v>207352.19999999998</v>
      </c>
    </row>
    <row r="36" spans="1:8" x14ac:dyDescent="0.25">
      <c r="A36" s="120" t="s">
        <v>250</v>
      </c>
      <c r="B36" s="120" t="s">
        <v>835</v>
      </c>
      <c r="C36" s="120">
        <v>82347.05</v>
      </c>
    </row>
    <row r="37" spans="1:8" x14ac:dyDescent="0.25">
      <c r="A37" s="120" t="s">
        <v>262</v>
      </c>
      <c r="B37" s="120" t="s">
        <v>836</v>
      </c>
      <c r="C37" s="120">
        <v>70825.62</v>
      </c>
    </row>
    <row r="38" spans="1:8" x14ac:dyDescent="0.25">
      <c r="A38" s="120" t="s">
        <v>146</v>
      </c>
      <c r="B38" s="120" t="s">
        <v>837</v>
      </c>
      <c r="C38" s="120">
        <v>771834.32000000007</v>
      </c>
      <c r="G38" s="120">
        <v>7672.83</v>
      </c>
      <c r="H38" s="120">
        <v>57172.61</v>
      </c>
    </row>
    <row r="39" spans="1:8" x14ac:dyDescent="0.25">
      <c r="A39" s="120" t="s">
        <v>121</v>
      </c>
      <c r="B39" s="120" t="s">
        <v>838</v>
      </c>
      <c r="C39" s="120">
        <v>24944.46</v>
      </c>
      <c r="G39" s="120">
        <v>56075.65</v>
      </c>
    </row>
    <row r="40" spans="1:8" x14ac:dyDescent="0.25">
      <c r="A40" s="120" t="s">
        <v>147</v>
      </c>
      <c r="B40" s="120" t="s">
        <v>839</v>
      </c>
      <c r="C40" s="120">
        <v>28432.68</v>
      </c>
      <c r="G40" s="120">
        <v>105281.95000000001</v>
      </c>
    </row>
    <row r="41" spans="1:8" x14ac:dyDescent="0.25">
      <c r="A41" s="120" t="s">
        <v>122</v>
      </c>
      <c r="B41" s="120" t="s">
        <v>840</v>
      </c>
      <c r="C41" s="120">
        <v>45937.7</v>
      </c>
      <c r="G41" s="120">
        <v>93247.360000000001</v>
      </c>
    </row>
    <row r="42" spans="1:8" x14ac:dyDescent="0.25">
      <c r="A42" s="120" t="s">
        <v>148</v>
      </c>
      <c r="B42" s="120" t="s">
        <v>841</v>
      </c>
      <c r="C42" s="120">
        <v>273182.83</v>
      </c>
      <c r="G42" s="120">
        <v>370096.16000000003</v>
      </c>
      <c r="H42" s="120">
        <v>260687.81</v>
      </c>
    </row>
    <row r="43" spans="1:8" x14ac:dyDescent="0.25">
      <c r="A43" s="120" t="s">
        <v>149</v>
      </c>
      <c r="B43" s="120" t="s">
        <v>842</v>
      </c>
      <c r="C43" s="120">
        <v>574891.96999999986</v>
      </c>
      <c r="H43" s="120">
        <v>150254.51999999999</v>
      </c>
    </row>
    <row r="44" spans="1:8" x14ac:dyDescent="0.25">
      <c r="A44" s="120" t="s">
        <v>273</v>
      </c>
      <c r="B44" s="120" t="s">
        <v>843</v>
      </c>
      <c r="C44" s="120">
        <v>4392.76</v>
      </c>
      <c r="F44" s="120">
        <v>15478.73</v>
      </c>
      <c r="G44" s="120">
        <v>85711.38</v>
      </c>
    </row>
    <row r="45" spans="1:8" x14ac:dyDescent="0.25">
      <c r="A45" s="120" t="s">
        <v>282</v>
      </c>
      <c r="B45" s="120" t="s">
        <v>844</v>
      </c>
      <c r="C45" s="120">
        <v>114207.76</v>
      </c>
      <c r="G45" s="120">
        <v>167698.76999999999</v>
      </c>
    </row>
    <row r="46" spans="1:8" x14ac:dyDescent="0.25">
      <c r="A46" s="120" t="s">
        <v>283</v>
      </c>
      <c r="B46" s="120" t="s">
        <v>845</v>
      </c>
      <c r="C46" s="120">
        <v>27515.71</v>
      </c>
    </row>
    <row r="47" spans="1:8" x14ac:dyDescent="0.25">
      <c r="A47" s="120" t="s">
        <v>284</v>
      </c>
      <c r="B47" s="120" t="s">
        <v>846</v>
      </c>
      <c r="C47" s="120">
        <v>562545.83000000007</v>
      </c>
      <c r="G47" s="120">
        <v>243171.6</v>
      </c>
      <c r="H47" s="120">
        <v>47032.560000000005</v>
      </c>
    </row>
    <row r="48" spans="1:8" x14ac:dyDescent="0.25">
      <c r="A48" s="120" t="s">
        <v>274</v>
      </c>
      <c r="B48" s="120" t="s">
        <v>848</v>
      </c>
      <c r="C48" s="120">
        <v>46804.5</v>
      </c>
      <c r="H48" s="120">
        <v>2045.44</v>
      </c>
    </row>
    <row r="49" spans="1:8" x14ac:dyDescent="0.25">
      <c r="A49" s="120" t="s">
        <v>38</v>
      </c>
      <c r="B49" s="120" t="s">
        <v>849</v>
      </c>
      <c r="C49" s="120">
        <v>3447.92</v>
      </c>
    </row>
    <row r="50" spans="1:8" x14ac:dyDescent="0.25">
      <c r="A50" s="120" t="s">
        <v>39</v>
      </c>
      <c r="B50" s="120" t="s">
        <v>850</v>
      </c>
      <c r="C50" s="120">
        <v>14930.34</v>
      </c>
    </row>
    <row r="51" spans="1:8" x14ac:dyDescent="0.25">
      <c r="A51" s="120" t="s">
        <v>40</v>
      </c>
      <c r="B51" s="120" t="s">
        <v>851</v>
      </c>
      <c r="C51" s="120">
        <v>14971.69</v>
      </c>
    </row>
    <row r="52" spans="1:8" x14ac:dyDescent="0.25">
      <c r="A52" s="120" t="s">
        <v>41</v>
      </c>
      <c r="B52" s="120" t="s">
        <v>852</v>
      </c>
      <c r="C52" s="120">
        <v>11620.05</v>
      </c>
      <c r="H52" s="120">
        <v>847.94</v>
      </c>
    </row>
    <row r="53" spans="1:8" x14ac:dyDescent="0.25">
      <c r="A53" s="120" t="s">
        <v>42</v>
      </c>
      <c r="B53" s="120" t="s">
        <v>853</v>
      </c>
      <c r="C53" s="120">
        <v>204769.73999999996</v>
      </c>
      <c r="H53" s="120">
        <v>12617.06</v>
      </c>
    </row>
    <row r="54" spans="1:8" x14ac:dyDescent="0.25">
      <c r="A54" s="120" t="s">
        <v>263</v>
      </c>
      <c r="B54" s="120" t="s">
        <v>854</v>
      </c>
      <c r="C54" s="120">
        <v>1581550.8000000003</v>
      </c>
      <c r="H54" s="120">
        <v>365284.65</v>
      </c>
    </row>
    <row r="55" spans="1:8" x14ac:dyDescent="0.25">
      <c r="A55" s="120" t="s">
        <v>264</v>
      </c>
      <c r="B55" s="120" t="s">
        <v>855</v>
      </c>
      <c r="C55" s="120">
        <v>185878.56</v>
      </c>
      <c r="H55" s="120">
        <v>3718.4</v>
      </c>
    </row>
    <row r="56" spans="1:8" x14ac:dyDescent="0.25">
      <c r="A56" s="120" t="s">
        <v>251</v>
      </c>
      <c r="B56" s="120" t="s">
        <v>857</v>
      </c>
      <c r="H56" s="120">
        <v>30470.66</v>
      </c>
    </row>
    <row r="57" spans="1:8" x14ac:dyDescent="0.25">
      <c r="A57" s="120" t="s">
        <v>266</v>
      </c>
      <c r="B57" s="120" t="s">
        <v>858</v>
      </c>
      <c r="C57" s="120">
        <v>16368</v>
      </c>
    </row>
    <row r="58" spans="1:8" x14ac:dyDescent="0.25">
      <c r="A58" s="120" t="s">
        <v>96</v>
      </c>
      <c r="B58" s="120" t="s">
        <v>859</v>
      </c>
      <c r="C58" s="120">
        <v>296712.84999999998</v>
      </c>
      <c r="G58" s="120">
        <v>990641.05999999994</v>
      </c>
      <c r="H58" s="120">
        <v>158185.69</v>
      </c>
    </row>
    <row r="59" spans="1:8" x14ac:dyDescent="0.25">
      <c r="A59" s="120" t="s">
        <v>286</v>
      </c>
      <c r="B59" s="120" t="s">
        <v>860</v>
      </c>
      <c r="C59" s="120">
        <v>446868.63</v>
      </c>
    </row>
    <row r="60" spans="1:8" x14ac:dyDescent="0.25">
      <c r="A60" s="120" t="s">
        <v>287</v>
      </c>
      <c r="B60" s="120" t="s">
        <v>861</v>
      </c>
      <c r="C60" s="120">
        <v>137068.22999999998</v>
      </c>
    </row>
    <row r="61" spans="1:8" x14ac:dyDescent="0.25">
      <c r="A61" s="120" t="s">
        <v>288</v>
      </c>
      <c r="B61" s="120" t="s">
        <v>862</v>
      </c>
      <c r="G61" s="120">
        <v>43734.66</v>
      </c>
    </row>
    <row r="62" spans="1:8" x14ac:dyDescent="0.25">
      <c r="A62" s="120" t="s">
        <v>289</v>
      </c>
      <c r="B62" s="120" t="s">
        <v>863</v>
      </c>
      <c r="C62" s="120">
        <v>53432.71</v>
      </c>
      <c r="G62" s="120">
        <v>18862.77</v>
      </c>
      <c r="H62" s="120">
        <v>9873</v>
      </c>
    </row>
    <row r="63" spans="1:8" x14ac:dyDescent="0.25">
      <c r="A63" s="120" t="s">
        <v>97</v>
      </c>
      <c r="B63" s="120" t="s">
        <v>864</v>
      </c>
      <c r="C63" s="120">
        <v>92997.569999999992</v>
      </c>
    </row>
    <row r="64" spans="1:8" x14ac:dyDescent="0.25">
      <c r="A64" s="120" t="s">
        <v>290</v>
      </c>
      <c r="B64" s="120" t="s">
        <v>865</v>
      </c>
      <c r="C64" s="120">
        <v>1469157.3000000003</v>
      </c>
      <c r="F64" s="120">
        <v>275166.17</v>
      </c>
    </row>
    <row r="65" spans="1:8" x14ac:dyDescent="0.25">
      <c r="A65" s="120" t="s">
        <v>291</v>
      </c>
      <c r="B65" s="120" t="s">
        <v>866</v>
      </c>
      <c r="C65" s="120">
        <v>188341.12</v>
      </c>
      <c r="G65" s="120">
        <v>696107.92999999993</v>
      </c>
      <c r="H65" s="120">
        <v>14416.39</v>
      </c>
    </row>
    <row r="66" spans="1:8" x14ac:dyDescent="0.25">
      <c r="A66" s="120" t="s">
        <v>292</v>
      </c>
      <c r="B66" s="120" t="s">
        <v>867</v>
      </c>
      <c r="C66" s="120">
        <v>3335.29</v>
      </c>
    </row>
    <row r="67" spans="1:8" x14ac:dyDescent="0.25">
      <c r="A67" s="120" t="s">
        <v>293</v>
      </c>
      <c r="B67" s="120" t="s">
        <v>868</v>
      </c>
      <c r="C67" s="120">
        <v>64133.1</v>
      </c>
      <c r="H67" s="120">
        <v>5078.9799999999996</v>
      </c>
    </row>
    <row r="68" spans="1:8" x14ac:dyDescent="0.25">
      <c r="A68" s="120" t="s">
        <v>151</v>
      </c>
      <c r="B68" s="120" t="s">
        <v>869</v>
      </c>
      <c r="C68" s="120">
        <v>317268.15000000002</v>
      </c>
      <c r="G68" s="120">
        <v>2147866.4300000002</v>
      </c>
    </row>
    <row r="69" spans="1:8" x14ac:dyDescent="0.25">
      <c r="A69" s="120" t="s">
        <v>152</v>
      </c>
      <c r="B69" s="120" t="s">
        <v>870</v>
      </c>
      <c r="C69" s="120">
        <v>600630.19000000006</v>
      </c>
      <c r="G69" s="120">
        <v>156983.91999999998</v>
      </c>
      <c r="H69" s="120">
        <v>404290.31999999995</v>
      </c>
    </row>
    <row r="70" spans="1:8" x14ac:dyDescent="0.25">
      <c r="A70" s="120" t="s">
        <v>153</v>
      </c>
      <c r="B70" s="120" t="s">
        <v>871</v>
      </c>
      <c r="C70" s="120">
        <v>81293.66</v>
      </c>
      <c r="G70" s="120">
        <v>105815.84</v>
      </c>
      <c r="H70" s="120">
        <v>20387.759999999998</v>
      </c>
    </row>
    <row r="71" spans="1:8" x14ac:dyDescent="0.25">
      <c r="A71" s="120" t="s">
        <v>154</v>
      </c>
      <c r="B71" s="120" t="s">
        <v>872</v>
      </c>
      <c r="C71" s="120">
        <v>71802.47</v>
      </c>
      <c r="G71" s="120">
        <v>149457.98000000001</v>
      </c>
    </row>
    <row r="72" spans="1:8" x14ac:dyDescent="0.25">
      <c r="A72" s="120" t="s">
        <v>155</v>
      </c>
      <c r="B72" s="120" t="s">
        <v>873</v>
      </c>
      <c r="C72" s="120">
        <v>640351.66999999993</v>
      </c>
    </row>
    <row r="73" spans="1:8" x14ac:dyDescent="0.25">
      <c r="A73" s="120" t="s">
        <v>156</v>
      </c>
      <c r="B73" s="120" t="s">
        <v>874</v>
      </c>
      <c r="C73" s="120">
        <v>255690.81</v>
      </c>
      <c r="G73" s="120">
        <v>60165.08</v>
      </c>
      <c r="H73" s="120">
        <v>376958.43</v>
      </c>
    </row>
    <row r="74" spans="1:8" x14ac:dyDescent="0.25">
      <c r="A74" s="120" t="s">
        <v>157</v>
      </c>
      <c r="B74" s="120" t="s">
        <v>875</v>
      </c>
      <c r="C74" s="120">
        <v>161408.26</v>
      </c>
    </row>
    <row r="75" spans="1:8" x14ac:dyDescent="0.25">
      <c r="A75" s="120" t="s">
        <v>150</v>
      </c>
      <c r="B75" s="120" t="s">
        <v>876</v>
      </c>
      <c r="C75" s="120">
        <v>26209.27</v>
      </c>
      <c r="G75" s="120">
        <v>133216.19</v>
      </c>
    </row>
    <row r="76" spans="1:8" x14ac:dyDescent="0.25">
      <c r="A76" s="120" t="s">
        <v>158</v>
      </c>
      <c r="B76" s="120" t="s">
        <v>877</v>
      </c>
      <c r="C76" s="120">
        <v>6101.71</v>
      </c>
      <c r="G76" s="120">
        <v>16776.64</v>
      </c>
    </row>
    <row r="77" spans="1:8" x14ac:dyDescent="0.25">
      <c r="A77" s="120" t="s">
        <v>160</v>
      </c>
      <c r="B77" s="120" t="s">
        <v>879</v>
      </c>
      <c r="C77" s="120">
        <v>7044.87</v>
      </c>
    </row>
    <row r="78" spans="1:8" x14ac:dyDescent="0.25">
      <c r="A78" s="120" t="s">
        <v>161</v>
      </c>
      <c r="B78" s="120" t="s">
        <v>880</v>
      </c>
      <c r="C78" s="120">
        <v>171960.6</v>
      </c>
      <c r="G78" s="120">
        <v>70379.63</v>
      </c>
    </row>
    <row r="79" spans="1:8" x14ac:dyDescent="0.25">
      <c r="A79" s="120" t="s">
        <v>162</v>
      </c>
      <c r="B79" s="120" t="s">
        <v>881</v>
      </c>
      <c r="C79" s="120">
        <v>58534.000000000007</v>
      </c>
      <c r="G79" s="120">
        <v>38720.46</v>
      </c>
    </row>
    <row r="80" spans="1:8" x14ac:dyDescent="0.25">
      <c r="A80" s="120" t="s">
        <v>301</v>
      </c>
      <c r="B80" s="120" t="s">
        <v>882</v>
      </c>
      <c r="C80" s="120">
        <v>227428.73000000004</v>
      </c>
      <c r="H80" s="120">
        <v>41203.740000000005</v>
      </c>
    </row>
    <row r="81" spans="1:8" x14ac:dyDescent="0.25">
      <c r="A81" s="120" t="s">
        <v>302</v>
      </c>
      <c r="B81" s="120" t="s">
        <v>883</v>
      </c>
      <c r="C81" s="120">
        <v>91580.55</v>
      </c>
      <c r="H81" s="120">
        <v>72766.14</v>
      </c>
    </row>
    <row r="82" spans="1:8" x14ac:dyDescent="0.25">
      <c r="A82" s="120" t="s">
        <v>303</v>
      </c>
      <c r="B82" s="120" t="s">
        <v>884</v>
      </c>
      <c r="C82" s="120">
        <v>135589.26999999999</v>
      </c>
      <c r="H82" s="120">
        <v>249922.83000000002</v>
      </c>
    </row>
    <row r="83" spans="1:8" x14ac:dyDescent="0.25">
      <c r="A83" s="120" t="s">
        <v>200</v>
      </c>
      <c r="B83" s="120" t="s">
        <v>886</v>
      </c>
      <c r="C83" s="120">
        <v>54088.7</v>
      </c>
      <c r="G83" s="120">
        <v>2000</v>
      </c>
    </row>
    <row r="84" spans="1:8" x14ac:dyDescent="0.25">
      <c r="A84" s="120" t="s">
        <v>201</v>
      </c>
      <c r="B84" s="120" t="s">
        <v>887</v>
      </c>
      <c r="C84" s="120">
        <v>41435.020000000004</v>
      </c>
      <c r="G84" s="120">
        <v>33871.449999999997</v>
      </c>
    </row>
    <row r="85" spans="1:8" x14ac:dyDescent="0.25">
      <c r="A85" s="120" t="s">
        <v>202</v>
      </c>
      <c r="B85" s="120" t="s">
        <v>888</v>
      </c>
      <c r="C85" s="120">
        <v>62289.29</v>
      </c>
      <c r="H85" s="120">
        <v>30840.21</v>
      </c>
    </row>
    <row r="86" spans="1:8" x14ac:dyDescent="0.25">
      <c r="A86" s="120" t="s">
        <v>203</v>
      </c>
      <c r="B86" s="120" t="s">
        <v>889</v>
      </c>
      <c r="C86" s="120">
        <v>141948.87</v>
      </c>
      <c r="H86" s="120">
        <v>64958.47</v>
      </c>
    </row>
    <row r="87" spans="1:8" x14ac:dyDescent="0.25">
      <c r="A87" s="120" t="s">
        <v>210</v>
      </c>
      <c r="B87" s="120" t="s">
        <v>890</v>
      </c>
      <c r="C87" s="120">
        <v>4951920.91</v>
      </c>
      <c r="D87" s="120">
        <v>4911085.4400000004</v>
      </c>
      <c r="E87" s="120">
        <v>1221433.4200000002</v>
      </c>
      <c r="G87" s="120">
        <v>30868.95</v>
      </c>
      <c r="H87" s="120">
        <v>574549.78</v>
      </c>
    </row>
    <row r="88" spans="1:8" x14ac:dyDescent="0.25">
      <c r="A88" s="120" t="s">
        <v>211</v>
      </c>
      <c r="B88" s="120" t="s">
        <v>891</v>
      </c>
      <c r="C88" s="120">
        <v>3135555.05</v>
      </c>
      <c r="G88" s="120">
        <v>3171141.7800000003</v>
      </c>
      <c r="H88" s="120">
        <v>594528.85999999987</v>
      </c>
    </row>
    <row r="89" spans="1:8" x14ac:dyDescent="0.25">
      <c r="A89" s="120" t="s">
        <v>212</v>
      </c>
      <c r="B89" s="120" t="s">
        <v>892</v>
      </c>
      <c r="C89" s="120">
        <v>323444.06999999995</v>
      </c>
      <c r="G89" s="120">
        <v>890082.49999999988</v>
      </c>
      <c r="H89" s="120">
        <v>1989.6299999999999</v>
      </c>
    </row>
    <row r="90" spans="1:8" x14ac:dyDescent="0.25">
      <c r="A90" s="120" t="s">
        <v>213</v>
      </c>
      <c r="B90" s="120" t="s">
        <v>893</v>
      </c>
      <c r="C90" s="120">
        <v>326691.82999999996</v>
      </c>
      <c r="H90" s="120">
        <v>534125.94999999995</v>
      </c>
    </row>
    <row r="91" spans="1:8" x14ac:dyDescent="0.25">
      <c r="A91" s="120" t="s">
        <v>214</v>
      </c>
      <c r="B91" s="120" t="s">
        <v>894</v>
      </c>
      <c r="C91" s="120">
        <v>3169320.4600000004</v>
      </c>
      <c r="G91" s="120">
        <v>2191931.12</v>
      </c>
      <c r="H91" s="120">
        <v>1144447</v>
      </c>
    </row>
    <row r="92" spans="1:8" x14ac:dyDescent="0.25">
      <c r="A92" s="120" t="s">
        <v>215</v>
      </c>
      <c r="B92" s="120" t="s">
        <v>895</v>
      </c>
      <c r="C92" s="120">
        <v>159431.57</v>
      </c>
      <c r="G92" s="120">
        <v>181340.53</v>
      </c>
      <c r="H92" s="120">
        <v>348.75</v>
      </c>
    </row>
    <row r="93" spans="1:8" x14ac:dyDescent="0.25">
      <c r="A93" s="120" t="s">
        <v>216</v>
      </c>
      <c r="B93" s="120" t="s">
        <v>896</v>
      </c>
      <c r="C93" s="120">
        <v>1448168.4400000002</v>
      </c>
      <c r="D93" s="120">
        <v>976538.6</v>
      </c>
      <c r="G93" s="120">
        <v>734114.24</v>
      </c>
      <c r="H93" s="120">
        <v>1779606.8299999998</v>
      </c>
    </row>
    <row r="94" spans="1:8" x14ac:dyDescent="0.25">
      <c r="A94" s="120" t="s">
        <v>217</v>
      </c>
      <c r="B94" s="120" t="s">
        <v>897</v>
      </c>
      <c r="H94" s="120">
        <v>102736.69</v>
      </c>
    </row>
    <row r="95" spans="1:8" x14ac:dyDescent="0.25">
      <c r="A95" s="120" t="s">
        <v>218</v>
      </c>
      <c r="B95" s="120" t="s">
        <v>898</v>
      </c>
      <c r="C95" s="120">
        <v>2744307.23</v>
      </c>
      <c r="G95" s="120">
        <v>5245887.7599999979</v>
      </c>
      <c r="H95" s="120">
        <v>822878.3600000001</v>
      </c>
    </row>
    <row r="96" spans="1:8" x14ac:dyDescent="0.25">
      <c r="A96" s="120" t="s">
        <v>219</v>
      </c>
      <c r="B96" s="120" t="s">
        <v>899</v>
      </c>
      <c r="C96" s="120">
        <v>765407.32999999984</v>
      </c>
      <c r="D96" s="120">
        <v>456139.07</v>
      </c>
      <c r="G96" s="120">
        <v>714662.47</v>
      </c>
      <c r="H96" s="120">
        <v>199214.30999999997</v>
      </c>
    </row>
    <row r="97" spans="1:8" x14ac:dyDescent="0.25">
      <c r="A97" s="120" t="s">
        <v>220</v>
      </c>
      <c r="B97" s="120" t="s">
        <v>900</v>
      </c>
      <c r="C97" s="120">
        <v>238550.04000000004</v>
      </c>
      <c r="G97" s="120">
        <v>341206.57999999996</v>
      </c>
      <c r="H97" s="120">
        <v>26951.260000000002</v>
      </c>
    </row>
    <row r="98" spans="1:8" x14ac:dyDescent="0.25">
      <c r="A98" s="120" t="s">
        <v>221</v>
      </c>
      <c r="B98" s="120" t="s">
        <v>901</v>
      </c>
      <c r="C98" s="120">
        <v>1549488.17</v>
      </c>
      <c r="G98" s="120">
        <v>1636877.77</v>
      </c>
      <c r="H98" s="120">
        <v>1251570.95</v>
      </c>
    </row>
    <row r="99" spans="1:8" x14ac:dyDescent="0.25">
      <c r="A99" s="120" t="s">
        <v>222</v>
      </c>
      <c r="B99" s="120" t="s">
        <v>902</v>
      </c>
      <c r="C99" s="120">
        <v>747552.73</v>
      </c>
      <c r="F99" s="120">
        <v>50003.38</v>
      </c>
      <c r="G99" s="120">
        <v>1567528.04</v>
      </c>
      <c r="H99" s="120">
        <v>244903.97</v>
      </c>
    </row>
    <row r="100" spans="1:8" x14ac:dyDescent="0.25">
      <c r="A100" s="120" t="s">
        <v>223</v>
      </c>
      <c r="B100" s="120" t="s">
        <v>903</v>
      </c>
      <c r="C100" s="120">
        <v>384989.8</v>
      </c>
      <c r="G100" s="120">
        <v>158185.94999999998</v>
      </c>
      <c r="H100" s="120">
        <v>258012.55999999997</v>
      </c>
    </row>
    <row r="101" spans="1:8" x14ac:dyDescent="0.25">
      <c r="A101" s="120" t="s">
        <v>224</v>
      </c>
      <c r="B101" s="120" t="s">
        <v>904</v>
      </c>
      <c r="C101" s="120">
        <v>1593801.01</v>
      </c>
      <c r="G101" s="120">
        <v>7462589.7300000004</v>
      </c>
    </row>
    <row r="102" spans="1:8" x14ac:dyDescent="0.25">
      <c r="A102" s="120" t="s">
        <v>225</v>
      </c>
      <c r="B102" s="120" t="s">
        <v>905</v>
      </c>
      <c r="C102" s="120">
        <v>951792.74</v>
      </c>
      <c r="D102" s="120">
        <v>1146877.2999999998</v>
      </c>
      <c r="G102" s="120">
        <v>2651921.15</v>
      </c>
      <c r="H102" s="120">
        <v>286212.93999999994</v>
      </c>
    </row>
    <row r="103" spans="1:8" x14ac:dyDescent="0.25">
      <c r="A103" s="120" t="s">
        <v>226</v>
      </c>
      <c r="B103" s="120" t="s">
        <v>906</v>
      </c>
      <c r="C103" s="120">
        <v>1969476.9</v>
      </c>
      <c r="D103" s="120">
        <v>666337.85000000009</v>
      </c>
      <c r="G103" s="120">
        <v>1543847.91</v>
      </c>
      <c r="H103" s="120">
        <v>966277.76</v>
      </c>
    </row>
    <row r="104" spans="1:8" x14ac:dyDescent="0.25">
      <c r="A104" s="120" t="s">
        <v>227</v>
      </c>
      <c r="B104" s="120" t="s">
        <v>907</v>
      </c>
      <c r="C104" s="120">
        <v>2618899.0900000003</v>
      </c>
      <c r="H104" s="120">
        <v>529343.75999999989</v>
      </c>
    </row>
    <row r="105" spans="1:8" x14ac:dyDescent="0.25">
      <c r="A105" s="120" t="s">
        <v>228</v>
      </c>
      <c r="B105" s="120" t="s">
        <v>908</v>
      </c>
      <c r="C105" s="120">
        <v>1741725</v>
      </c>
      <c r="D105" s="120">
        <v>582500.71</v>
      </c>
      <c r="G105" s="120">
        <v>644109.21</v>
      </c>
      <c r="H105" s="120">
        <v>557361.81999999995</v>
      </c>
    </row>
    <row r="106" spans="1:8" x14ac:dyDescent="0.25">
      <c r="A106" s="120" t="s">
        <v>232</v>
      </c>
      <c r="B106" s="120" t="s">
        <v>914</v>
      </c>
      <c r="C106" s="120">
        <v>114360.53</v>
      </c>
      <c r="H106" s="120">
        <v>107521.41000000002</v>
      </c>
    </row>
    <row r="107" spans="1:8" x14ac:dyDescent="0.25">
      <c r="A107" s="120" t="s">
        <v>722</v>
      </c>
      <c r="B107" s="120" t="s">
        <v>915</v>
      </c>
      <c r="C107" s="120">
        <v>480</v>
      </c>
    </row>
    <row r="108" spans="1:8" x14ac:dyDescent="0.25">
      <c r="A108" s="120" t="s">
        <v>724</v>
      </c>
      <c r="B108" s="120" t="s">
        <v>916</v>
      </c>
      <c r="C108" s="120">
        <v>2160</v>
      </c>
    </row>
    <row r="109" spans="1:8" x14ac:dyDescent="0.25">
      <c r="A109" s="120" t="s">
        <v>204</v>
      </c>
      <c r="B109" s="120" t="s">
        <v>918</v>
      </c>
      <c r="C109" s="120">
        <v>919873.07</v>
      </c>
      <c r="H109" s="120">
        <v>254690.57</v>
      </c>
    </row>
    <row r="110" spans="1:8" x14ac:dyDescent="0.25">
      <c r="A110" s="120" t="s">
        <v>233</v>
      </c>
      <c r="B110" s="120" t="s">
        <v>919</v>
      </c>
      <c r="C110" s="120">
        <v>335817.66</v>
      </c>
    </row>
    <row r="111" spans="1:8" x14ac:dyDescent="0.25">
      <c r="A111" s="120" t="s">
        <v>205</v>
      </c>
      <c r="B111" s="120" t="s">
        <v>920</v>
      </c>
      <c r="C111" s="120">
        <v>353916.37</v>
      </c>
      <c r="F111" s="120">
        <v>38108.21</v>
      </c>
      <c r="H111" s="120">
        <v>389664.65999999992</v>
      </c>
    </row>
    <row r="112" spans="1:8" x14ac:dyDescent="0.25">
      <c r="A112" s="120" t="s">
        <v>206</v>
      </c>
      <c r="B112" s="120" t="s">
        <v>921</v>
      </c>
      <c r="C112" s="120">
        <v>688059.08</v>
      </c>
      <c r="F112" s="120">
        <v>150544.05999999997</v>
      </c>
      <c r="H112" s="120">
        <v>1024142.66</v>
      </c>
    </row>
    <row r="113" spans="1:8" x14ac:dyDescent="0.25">
      <c r="A113" s="120" t="s">
        <v>207</v>
      </c>
      <c r="B113" s="120" t="s">
        <v>922</v>
      </c>
      <c r="C113" s="120">
        <v>1546663.99</v>
      </c>
      <c r="D113" s="120">
        <v>21167</v>
      </c>
      <c r="F113" s="120">
        <v>861.75</v>
      </c>
      <c r="H113" s="120">
        <v>400690.72000000003</v>
      </c>
    </row>
    <row r="114" spans="1:8" x14ac:dyDescent="0.25">
      <c r="A114" s="120" t="s">
        <v>717</v>
      </c>
      <c r="B114" s="120" t="s">
        <v>923</v>
      </c>
      <c r="C114" s="120">
        <v>1080</v>
      </c>
    </row>
    <row r="115" spans="1:8" x14ac:dyDescent="0.25">
      <c r="A115" s="120" t="s">
        <v>99</v>
      </c>
      <c r="B115" s="120" t="s">
        <v>925</v>
      </c>
      <c r="C115" s="120">
        <v>116584.20999999999</v>
      </c>
    </row>
    <row r="116" spans="1:8" x14ac:dyDescent="0.25">
      <c r="A116" s="120" t="s">
        <v>100</v>
      </c>
      <c r="B116" s="120" t="s">
        <v>926</v>
      </c>
      <c r="C116" s="120">
        <v>80307.34</v>
      </c>
      <c r="H116" s="120">
        <v>46.81</v>
      </c>
    </row>
    <row r="117" spans="1:8" x14ac:dyDescent="0.25">
      <c r="A117" s="120" t="s">
        <v>101</v>
      </c>
      <c r="B117" s="120" t="s">
        <v>927</v>
      </c>
      <c r="C117" s="120">
        <v>221630.25999999998</v>
      </c>
      <c r="F117" s="120">
        <v>117661.59000000001</v>
      </c>
      <c r="G117" s="120">
        <v>65875</v>
      </c>
      <c r="H117" s="120">
        <v>47507.72</v>
      </c>
    </row>
    <row r="118" spans="1:8" x14ac:dyDescent="0.25">
      <c r="A118" s="120" t="s">
        <v>102</v>
      </c>
      <c r="B118" s="120" t="s">
        <v>928</v>
      </c>
      <c r="C118" s="120">
        <v>297638.44</v>
      </c>
    </row>
    <row r="119" spans="1:8" x14ac:dyDescent="0.25">
      <c r="A119" s="120" t="s">
        <v>103</v>
      </c>
      <c r="B119" s="120" t="s">
        <v>929</v>
      </c>
      <c r="C119" s="120">
        <v>226522.78</v>
      </c>
    </row>
    <row r="120" spans="1:8" x14ac:dyDescent="0.25">
      <c r="A120" s="120" t="s">
        <v>123</v>
      </c>
      <c r="B120" s="120" t="s">
        <v>930</v>
      </c>
      <c r="C120" s="120">
        <v>9440.6</v>
      </c>
      <c r="H120" s="120">
        <v>209.97</v>
      </c>
    </row>
    <row r="121" spans="1:8" x14ac:dyDescent="0.25">
      <c r="A121" s="120" t="s">
        <v>125</v>
      </c>
      <c r="B121" s="120" t="s">
        <v>933</v>
      </c>
      <c r="C121" s="120">
        <v>20570.240000000002</v>
      </c>
      <c r="H121" s="120">
        <v>974.42</v>
      </c>
    </row>
    <row r="122" spans="1:8" x14ac:dyDescent="0.25">
      <c r="A122" s="120" t="s">
        <v>126</v>
      </c>
      <c r="B122" s="120" t="s">
        <v>934</v>
      </c>
      <c r="C122" s="120">
        <v>500</v>
      </c>
    </row>
    <row r="123" spans="1:8" x14ac:dyDescent="0.25">
      <c r="A123" s="120" t="s">
        <v>127</v>
      </c>
      <c r="B123" s="120" t="s">
        <v>935</v>
      </c>
      <c r="H123" s="120">
        <v>30962.41</v>
      </c>
    </row>
    <row r="124" spans="1:8" x14ac:dyDescent="0.25">
      <c r="A124" s="120" t="s">
        <v>128</v>
      </c>
      <c r="B124" s="120" t="s">
        <v>936</v>
      </c>
      <c r="C124" s="120">
        <v>4338.66</v>
      </c>
      <c r="H124" s="120">
        <v>558.58000000000004</v>
      </c>
    </row>
    <row r="125" spans="1:8" x14ac:dyDescent="0.25">
      <c r="A125" s="120" t="s">
        <v>95</v>
      </c>
      <c r="B125" s="120" t="s">
        <v>937</v>
      </c>
      <c r="C125" s="120">
        <v>104517.63999999998</v>
      </c>
    </row>
    <row r="126" spans="1:8" x14ac:dyDescent="0.25">
      <c r="A126" s="120" t="s">
        <v>129</v>
      </c>
      <c r="B126" s="120" t="s">
        <v>938</v>
      </c>
      <c r="C126" s="120">
        <v>184293.00000000003</v>
      </c>
      <c r="H126" s="120">
        <v>61769.69</v>
      </c>
    </row>
    <row r="127" spans="1:8" x14ac:dyDescent="0.25">
      <c r="A127" s="120" t="s">
        <v>130</v>
      </c>
      <c r="B127" s="120" t="s">
        <v>939</v>
      </c>
      <c r="C127" s="120">
        <v>52911.79</v>
      </c>
    </row>
    <row r="128" spans="1:8" x14ac:dyDescent="0.25">
      <c r="A128" s="120" t="s">
        <v>163</v>
      </c>
      <c r="B128" s="120" t="s">
        <v>940</v>
      </c>
      <c r="C128" s="120">
        <v>7423.2400000000007</v>
      </c>
    </row>
    <row r="129" spans="1:8" x14ac:dyDescent="0.25">
      <c r="A129" s="120" t="s">
        <v>164</v>
      </c>
      <c r="B129" s="120" t="s">
        <v>941</v>
      </c>
      <c r="C129" s="120">
        <v>593.66</v>
      </c>
    </row>
    <row r="130" spans="1:8" x14ac:dyDescent="0.25">
      <c r="A130" s="120" t="s">
        <v>165</v>
      </c>
      <c r="B130" s="120" t="s">
        <v>942</v>
      </c>
      <c r="C130" s="120">
        <v>71862.05</v>
      </c>
    </row>
    <row r="131" spans="1:8" x14ac:dyDescent="0.25">
      <c r="A131" s="120" t="s">
        <v>166</v>
      </c>
      <c r="B131" s="120" t="s">
        <v>943</v>
      </c>
      <c r="C131" s="120">
        <v>57991.59</v>
      </c>
      <c r="G131" s="120">
        <v>106762.02</v>
      </c>
    </row>
    <row r="132" spans="1:8" x14ac:dyDescent="0.25">
      <c r="A132" s="120" t="s">
        <v>167</v>
      </c>
      <c r="B132" s="120" t="s">
        <v>944</v>
      </c>
      <c r="C132" s="120">
        <v>65815.290000000008</v>
      </c>
    </row>
    <row r="133" spans="1:8" x14ac:dyDescent="0.25">
      <c r="A133" s="120" t="s">
        <v>168</v>
      </c>
      <c r="B133" s="120" t="s">
        <v>945</v>
      </c>
      <c r="C133" s="120">
        <v>203714.46</v>
      </c>
      <c r="D133" s="120">
        <v>7535</v>
      </c>
    </row>
    <row r="134" spans="1:8" x14ac:dyDescent="0.25">
      <c r="A134" s="120" t="s">
        <v>169</v>
      </c>
      <c r="B134" s="120" t="s">
        <v>946</v>
      </c>
      <c r="G134" s="120">
        <v>21339.100000000002</v>
      </c>
    </row>
    <row r="135" spans="1:8" x14ac:dyDescent="0.25">
      <c r="A135" s="120" t="s">
        <v>170</v>
      </c>
      <c r="B135" s="120" t="s">
        <v>947</v>
      </c>
      <c r="C135" s="120">
        <v>97037.390000000014</v>
      </c>
    </row>
    <row r="136" spans="1:8" x14ac:dyDescent="0.25">
      <c r="A136" s="120" t="s">
        <v>171</v>
      </c>
      <c r="B136" s="120" t="s">
        <v>948</v>
      </c>
      <c r="C136" s="120">
        <v>674.09</v>
      </c>
      <c r="G136" s="120">
        <v>105613.7</v>
      </c>
    </row>
    <row r="137" spans="1:8" x14ac:dyDescent="0.25">
      <c r="A137" s="120" t="s">
        <v>172</v>
      </c>
      <c r="B137" s="120" t="s">
        <v>949</v>
      </c>
      <c r="C137" s="120">
        <v>22542</v>
      </c>
      <c r="G137" s="120">
        <v>85709.45</v>
      </c>
    </row>
    <row r="138" spans="1:8" x14ac:dyDescent="0.25">
      <c r="A138" s="120" t="s">
        <v>173</v>
      </c>
      <c r="B138" s="120" t="s">
        <v>950</v>
      </c>
      <c r="C138" s="120">
        <v>266641.18</v>
      </c>
      <c r="H138" s="120">
        <v>108442.91000000002</v>
      </c>
    </row>
    <row r="139" spans="1:8" x14ac:dyDescent="0.25">
      <c r="A139" s="120" t="s">
        <v>174</v>
      </c>
      <c r="B139" s="120" t="s">
        <v>951</v>
      </c>
      <c r="C139" s="120">
        <v>55497.96</v>
      </c>
      <c r="G139" s="120">
        <v>20611.599999999999</v>
      </c>
    </row>
    <row r="140" spans="1:8" x14ac:dyDescent="0.25">
      <c r="A140" s="120" t="s">
        <v>175</v>
      </c>
      <c r="B140" s="120" t="s">
        <v>952</v>
      </c>
      <c r="C140" s="120">
        <v>306188.02</v>
      </c>
      <c r="D140" s="120">
        <v>923.17000000000007</v>
      </c>
      <c r="H140" s="120">
        <v>426717.44</v>
      </c>
    </row>
    <row r="141" spans="1:8" x14ac:dyDescent="0.25">
      <c r="A141" s="120" t="s">
        <v>43</v>
      </c>
      <c r="B141" s="120" t="s">
        <v>953</v>
      </c>
      <c r="C141" s="120">
        <v>8913.51</v>
      </c>
    </row>
    <row r="142" spans="1:8" x14ac:dyDescent="0.25">
      <c r="A142" s="120" t="s">
        <v>44</v>
      </c>
      <c r="B142" s="120" t="s">
        <v>954</v>
      </c>
      <c r="C142" s="120">
        <v>58119.15</v>
      </c>
      <c r="G142" s="120">
        <v>25671.29</v>
      </c>
      <c r="H142" s="120">
        <v>1842.6399999999999</v>
      </c>
    </row>
    <row r="143" spans="1:8" x14ac:dyDescent="0.25">
      <c r="A143" s="120" t="s">
        <v>45</v>
      </c>
      <c r="B143" s="120" t="s">
        <v>955</v>
      </c>
      <c r="H143" s="120">
        <v>55590.32</v>
      </c>
    </row>
    <row r="144" spans="1:8" x14ac:dyDescent="0.25">
      <c r="A144" s="120" t="s">
        <v>46</v>
      </c>
      <c r="B144" s="120" t="s">
        <v>956</v>
      </c>
      <c r="C144" s="120">
        <v>994.5</v>
      </c>
    </row>
    <row r="145" spans="1:8" x14ac:dyDescent="0.25">
      <c r="A145" s="120" t="s">
        <v>47</v>
      </c>
      <c r="B145" s="120" t="s">
        <v>957</v>
      </c>
      <c r="C145" s="120">
        <v>7335.6900000000005</v>
      </c>
      <c r="G145" s="120">
        <v>59658.8</v>
      </c>
    </row>
    <row r="146" spans="1:8" x14ac:dyDescent="0.25">
      <c r="A146" s="120" t="s">
        <v>48</v>
      </c>
      <c r="B146" s="120" t="s">
        <v>958</v>
      </c>
      <c r="C146" s="120">
        <v>59086.42</v>
      </c>
    </row>
    <row r="147" spans="1:8" x14ac:dyDescent="0.25">
      <c r="A147" s="120" t="s">
        <v>49</v>
      </c>
      <c r="B147" s="120" t="s">
        <v>959</v>
      </c>
      <c r="C147" s="120">
        <v>2314.4799999999996</v>
      </c>
      <c r="H147" s="120">
        <v>34625.869999999995</v>
      </c>
    </row>
    <row r="148" spans="1:8" x14ac:dyDescent="0.25">
      <c r="A148" s="120" t="s">
        <v>50</v>
      </c>
      <c r="B148" s="120" t="s">
        <v>960</v>
      </c>
      <c r="C148" s="120">
        <v>24537.97</v>
      </c>
    </row>
    <row r="149" spans="1:8" x14ac:dyDescent="0.25">
      <c r="A149" s="120" t="s">
        <v>176</v>
      </c>
      <c r="B149" s="120" t="s">
        <v>961</v>
      </c>
      <c r="C149" s="120">
        <v>2915.3700000000003</v>
      </c>
    </row>
    <row r="150" spans="1:8" x14ac:dyDescent="0.25">
      <c r="A150" s="120" t="s">
        <v>177</v>
      </c>
      <c r="B150" s="120" t="s">
        <v>962</v>
      </c>
      <c r="C150" s="120">
        <v>47192.789999999994</v>
      </c>
    </row>
    <row r="151" spans="1:8" x14ac:dyDescent="0.25">
      <c r="A151" s="120" t="s">
        <v>178</v>
      </c>
      <c r="B151" s="120" t="s">
        <v>963</v>
      </c>
      <c r="C151" s="120">
        <v>553849.03</v>
      </c>
      <c r="H151" s="120">
        <v>854501.94000000006</v>
      </c>
    </row>
    <row r="152" spans="1:8" x14ac:dyDescent="0.25">
      <c r="A152" s="120" t="s">
        <v>179</v>
      </c>
      <c r="B152" s="120" t="s">
        <v>964</v>
      </c>
      <c r="C152" s="120">
        <v>22918.39</v>
      </c>
    </row>
    <row r="153" spans="1:8" x14ac:dyDescent="0.25">
      <c r="A153" s="120" t="s">
        <v>180</v>
      </c>
      <c r="B153" s="120" t="s">
        <v>965</v>
      </c>
      <c r="C153" s="120">
        <v>27838.95</v>
      </c>
    </row>
    <row r="154" spans="1:8" x14ac:dyDescent="0.25">
      <c r="A154" s="120" t="s">
        <v>209</v>
      </c>
      <c r="B154" s="120" t="s">
        <v>966</v>
      </c>
      <c r="C154" s="120">
        <v>250703.25</v>
      </c>
    </row>
    <row r="155" spans="1:8" x14ac:dyDescent="0.25">
      <c r="A155" s="120" t="s">
        <v>181</v>
      </c>
      <c r="B155" s="120" t="s">
        <v>967</v>
      </c>
      <c r="C155" s="120">
        <v>45842.740000000005</v>
      </c>
    </row>
    <row r="156" spans="1:8" x14ac:dyDescent="0.25">
      <c r="A156" s="120" t="s">
        <v>294</v>
      </c>
      <c r="B156" s="120" t="s">
        <v>968</v>
      </c>
      <c r="C156" s="120">
        <v>5931.37</v>
      </c>
    </row>
    <row r="157" spans="1:8" x14ac:dyDescent="0.25">
      <c r="A157" s="120" t="s">
        <v>295</v>
      </c>
      <c r="B157" s="120" t="s">
        <v>969</v>
      </c>
      <c r="C157" s="120">
        <v>144088.16</v>
      </c>
      <c r="G157" s="120">
        <v>548292.32000000007</v>
      </c>
    </row>
    <row r="158" spans="1:8" x14ac:dyDescent="0.25">
      <c r="A158" s="120" t="s">
        <v>296</v>
      </c>
      <c r="B158" s="120" t="s">
        <v>970</v>
      </c>
      <c r="C158" s="120">
        <v>383178.98999999993</v>
      </c>
      <c r="H158" s="120">
        <v>936.82999999999993</v>
      </c>
    </row>
    <row r="159" spans="1:8" x14ac:dyDescent="0.25">
      <c r="A159" s="120" t="s">
        <v>297</v>
      </c>
      <c r="B159" s="120" t="s">
        <v>971</v>
      </c>
      <c r="C159" s="120">
        <v>147705.28</v>
      </c>
    </row>
    <row r="160" spans="1:8" x14ac:dyDescent="0.25">
      <c r="A160" s="120" t="s">
        <v>298</v>
      </c>
      <c r="B160" s="120" t="s">
        <v>972</v>
      </c>
      <c r="C160" s="120">
        <v>73715.209999999992</v>
      </c>
    </row>
    <row r="161" spans="1:8" x14ac:dyDescent="0.25">
      <c r="A161" s="120" t="s">
        <v>275</v>
      </c>
      <c r="B161" s="120" t="s">
        <v>973</v>
      </c>
      <c r="C161" s="120">
        <v>142935.78999999998</v>
      </c>
      <c r="H161" s="120">
        <v>5714.67</v>
      </c>
    </row>
    <row r="162" spans="1:8" x14ac:dyDescent="0.25">
      <c r="A162" s="120" t="s">
        <v>299</v>
      </c>
      <c r="B162" s="120" t="s">
        <v>974</v>
      </c>
      <c r="C162" s="120">
        <v>116755.39</v>
      </c>
      <c r="H162" s="120">
        <v>61106.82</v>
      </c>
    </row>
    <row r="163" spans="1:8" x14ac:dyDescent="0.25">
      <c r="A163" s="120" t="s">
        <v>300</v>
      </c>
      <c r="B163" s="120" t="s">
        <v>975</v>
      </c>
      <c r="C163" s="120">
        <v>11804.98</v>
      </c>
      <c r="H163" s="120">
        <v>695.2</v>
      </c>
    </row>
    <row r="164" spans="1:8" x14ac:dyDescent="0.25">
      <c r="A164" s="120" t="s">
        <v>131</v>
      </c>
      <c r="B164" s="120" t="s">
        <v>976</v>
      </c>
      <c r="C164" s="120">
        <v>124456.82999999999</v>
      </c>
      <c r="G164" s="120">
        <v>5202.83</v>
      </c>
      <c r="H164" s="120">
        <v>6869.38</v>
      </c>
    </row>
    <row r="165" spans="1:8" x14ac:dyDescent="0.25">
      <c r="A165" s="120" t="s">
        <v>182</v>
      </c>
      <c r="B165" s="120" t="s">
        <v>977</v>
      </c>
      <c r="C165" s="120">
        <v>338199.93</v>
      </c>
    </row>
    <row r="166" spans="1:8" x14ac:dyDescent="0.25">
      <c r="A166" s="120" t="s">
        <v>183</v>
      </c>
      <c r="B166" s="120" t="s">
        <v>978</v>
      </c>
      <c r="C166" s="120">
        <v>1409222.41</v>
      </c>
      <c r="G166" s="120">
        <v>257017.15999999997</v>
      </c>
      <c r="H166" s="120">
        <v>50284.21</v>
      </c>
    </row>
    <row r="167" spans="1:8" x14ac:dyDescent="0.25">
      <c r="A167" s="120" t="s">
        <v>132</v>
      </c>
      <c r="B167" s="120" t="s">
        <v>979</v>
      </c>
      <c r="C167" s="120">
        <v>87940.26</v>
      </c>
      <c r="H167" s="120">
        <v>316.94</v>
      </c>
    </row>
    <row r="168" spans="1:8" x14ac:dyDescent="0.25">
      <c r="A168" s="120" t="s">
        <v>184</v>
      </c>
      <c r="B168" s="120" t="s">
        <v>980</v>
      </c>
      <c r="C168" s="120">
        <v>66026.900000000009</v>
      </c>
    </row>
    <row r="169" spans="1:8" x14ac:dyDescent="0.25">
      <c r="A169" s="120" t="s">
        <v>185</v>
      </c>
      <c r="B169" s="120" t="s">
        <v>981</v>
      </c>
      <c r="C169" s="120">
        <v>387.5</v>
      </c>
    </row>
    <row r="170" spans="1:8" x14ac:dyDescent="0.25">
      <c r="A170" s="120" t="s">
        <v>51</v>
      </c>
      <c r="B170" s="120" t="s">
        <v>982</v>
      </c>
      <c r="C170" s="120">
        <v>132662.75</v>
      </c>
    </row>
    <row r="171" spans="1:8" x14ac:dyDescent="0.25">
      <c r="A171" s="120" t="s">
        <v>52</v>
      </c>
      <c r="B171" s="120" t="s">
        <v>983</v>
      </c>
      <c r="C171" s="120">
        <v>13090.27</v>
      </c>
    </row>
    <row r="172" spans="1:8" x14ac:dyDescent="0.25">
      <c r="A172" s="120" t="s">
        <v>53</v>
      </c>
      <c r="B172" s="120" t="s">
        <v>984</v>
      </c>
      <c r="C172" s="120">
        <v>78632.33</v>
      </c>
      <c r="H172" s="120">
        <v>7455.2800000000007</v>
      </c>
    </row>
    <row r="173" spans="1:8" x14ac:dyDescent="0.25">
      <c r="A173" s="120" t="s">
        <v>234</v>
      </c>
      <c r="B173" s="120" t="s">
        <v>985</v>
      </c>
      <c r="C173" s="120">
        <v>221759.05000000002</v>
      </c>
    </row>
    <row r="174" spans="1:8" x14ac:dyDescent="0.25">
      <c r="A174" s="120" t="s">
        <v>235</v>
      </c>
      <c r="B174" s="120" t="s">
        <v>986</v>
      </c>
      <c r="C174" s="120">
        <v>1657965.7500000002</v>
      </c>
      <c r="H174" s="120">
        <v>1092033.3999999999</v>
      </c>
    </row>
    <row r="175" spans="1:8" x14ac:dyDescent="0.25">
      <c r="A175" s="120" t="s">
        <v>236</v>
      </c>
      <c r="B175" s="120" t="s">
        <v>987</v>
      </c>
      <c r="C175" s="120">
        <v>4853713.1700000009</v>
      </c>
      <c r="D175" s="120">
        <v>5977013.6499999994</v>
      </c>
      <c r="G175" s="120">
        <v>4810896.43</v>
      </c>
      <c r="H175" s="120">
        <v>990689.8</v>
      </c>
    </row>
    <row r="176" spans="1:8" x14ac:dyDescent="0.25">
      <c r="A176" s="120" t="s">
        <v>237</v>
      </c>
      <c r="B176" s="120" t="s">
        <v>988</v>
      </c>
      <c r="C176" s="120">
        <v>2373.7200000000003</v>
      </c>
      <c r="H176" s="120">
        <v>2248.41</v>
      </c>
    </row>
    <row r="177" spans="1:8" x14ac:dyDescent="0.25">
      <c r="A177" s="120" t="s">
        <v>238</v>
      </c>
      <c r="B177" s="120" t="s">
        <v>989</v>
      </c>
      <c r="C177" s="120">
        <v>294398.27</v>
      </c>
      <c r="F177" s="120">
        <v>26848.739999999998</v>
      </c>
      <c r="H177" s="120">
        <v>467685.12999999995</v>
      </c>
    </row>
    <row r="178" spans="1:8" x14ac:dyDescent="0.25">
      <c r="A178" s="120" t="s">
        <v>239</v>
      </c>
      <c r="B178" s="120" t="s">
        <v>990</v>
      </c>
      <c r="C178" s="120">
        <v>830209.6</v>
      </c>
      <c r="G178" s="120">
        <v>1403118.9400000002</v>
      </c>
      <c r="H178" s="120">
        <v>534409.66999999993</v>
      </c>
    </row>
    <row r="179" spans="1:8" x14ac:dyDescent="0.25">
      <c r="A179" s="120" t="s">
        <v>240</v>
      </c>
      <c r="B179" s="120" t="s">
        <v>991</v>
      </c>
      <c r="C179" s="120">
        <v>199126.21999999997</v>
      </c>
      <c r="G179" s="120">
        <v>237403.55000000002</v>
      </c>
    </row>
    <row r="180" spans="1:8" x14ac:dyDescent="0.25">
      <c r="A180" s="120" t="s">
        <v>241</v>
      </c>
      <c r="B180" s="120" t="s">
        <v>992</v>
      </c>
      <c r="C180" s="120">
        <v>118959.77</v>
      </c>
      <c r="H180" s="120">
        <v>35717.74</v>
      </c>
    </row>
    <row r="181" spans="1:8" x14ac:dyDescent="0.25">
      <c r="A181" s="120" t="s">
        <v>242</v>
      </c>
      <c r="B181" s="120" t="s">
        <v>993</v>
      </c>
      <c r="C181" s="120">
        <v>1883170.4900000002</v>
      </c>
      <c r="D181" s="120">
        <v>883801.62</v>
      </c>
      <c r="G181" s="120">
        <v>2729023.4699999997</v>
      </c>
      <c r="H181" s="120">
        <v>197092.77000000002</v>
      </c>
    </row>
    <row r="182" spans="1:8" x14ac:dyDescent="0.25">
      <c r="A182" s="120" t="s">
        <v>243</v>
      </c>
      <c r="B182" s="120" t="s">
        <v>994</v>
      </c>
      <c r="C182" s="120">
        <v>1362871.98</v>
      </c>
      <c r="E182" s="120">
        <v>94783.25</v>
      </c>
      <c r="H182" s="120">
        <v>386971.27</v>
      </c>
    </row>
    <row r="183" spans="1:8" x14ac:dyDescent="0.25">
      <c r="A183" s="120" t="s">
        <v>244</v>
      </c>
      <c r="B183" s="120" t="s">
        <v>995</v>
      </c>
      <c r="C183" s="120">
        <v>1297509.26</v>
      </c>
      <c r="D183" s="120">
        <v>884993.8899999999</v>
      </c>
      <c r="G183" s="120">
        <v>677984.82000000007</v>
      </c>
      <c r="H183" s="120">
        <v>31592.54</v>
      </c>
    </row>
    <row r="184" spans="1:8" x14ac:dyDescent="0.25">
      <c r="A184" s="120" t="s">
        <v>245</v>
      </c>
      <c r="B184" s="120" t="s">
        <v>996</v>
      </c>
      <c r="C184" s="120">
        <v>1534073.3399999999</v>
      </c>
      <c r="D184" s="120">
        <v>153.29</v>
      </c>
      <c r="F184" s="120">
        <v>517069.95</v>
      </c>
      <c r="G184" s="120">
        <v>1906253.16</v>
      </c>
      <c r="H184" s="120">
        <v>387749.96</v>
      </c>
    </row>
    <row r="185" spans="1:8" x14ac:dyDescent="0.25">
      <c r="A185" s="120" t="s">
        <v>246</v>
      </c>
      <c r="B185" s="120" t="s">
        <v>997</v>
      </c>
      <c r="C185" s="120">
        <v>71220.599999999991</v>
      </c>
      <c r="G185" s="120">
        <v>223039.28000000003</v>
      </c>
      <c r="H185" s="120">
        <v>104555.76999999999</v>
      </c>
    </row>
    <row r="186" spans="1:8" x14ac:dyDescent="0.25">
      <c r="A186" s="120" t="s">
        <v>247</v>
      </c>
      <c r="B186" s="120" t="s">
        <v>998</v>
      </c>
      <c r="C186" s="120">
        <v>295752.37</v>
      </c>
      <c r="G186" s="120">
        <v>438148.63</v>
      </c>
      <c r="H186" s="120">
        <v>729430.55</v>
      </c>
    </row>
    <row r="187" spans="1:8" x14ac:dyDescent="0.25">
      <c r="A187" s="120" t="s">
        <v>248</v>
      </c>
      <c r="B187" s="120" t="s">
        <v>999</v>
      </c>
      <c r="C187" s="120">
        <v>271555.36999999994</v>
      </c>
      <c r="H187" s="120">
        <v>22976</v>
      </c>
    </row>
    <row r="188" spans="1:8" x14ac:dyDescent="0.25">
      <c r="A188" s="120" t="s">
        <v>1000</v>
      </c>
      <c r="B188" s="120" t="s">
        <v>1001</v>
      </c>
      <c r="C188" s="120">
        <v>350263.86999999994</v>
      </c>
      <c r="G188" s="120">
        <v>811864.53</v>
      </c>
    </row>
    <row r="189" spans="1:8" x14ac:dyDescent="0.25">
      <c r="A189" s="120" t="s">
        <v>720</v>
      </c>
      <c r="B189" s="120" t="s">
        <v>1002</v>
      </c>
      <c r="C189" s="120">
        <v>480</v>
      </c>
    </row>
    <row r="190" spans="1:8" x14ac:dyDescent="0.25">
      <c r="A190" s="120" t="s">
        <v>304</v>
      </c>
      <c r="B190" s="120" t="s">
        <v>1004</v>
      </c>
      <c r="C190" s="120">
        <v>69112.23000000001</v>
      </c>
    </row>
    <row r="191" spans="1:8" x14ac:dyDescent="0.25">
      <c r="A191" s="120" t="s">
        <v>305</v>
      </c>
      <c r="B191" s="120" t="s">
        <v>1005</v>
      </c>
      <c r="C191" s="120">
        <v>27078.489999999998</v>
      </c>
    </row>
    <row r="192" spans="1:8" x14ac:dyDescent="0.25">
      <c r="A192" s="120" t="s">
        <v>306</v>
      </c>
      <c r="B192" s="120" t="s">
        <v>1006</v>
      </c>
      <c r="C192" s="120">
        <v>126680.77</v>
      </c>
      <c r="H192" s="120">
        <v>6434.48</v>
      </c>
    </row>
    <row r="193" spans="1:8" x14ac:dyDescent="0.25">
      <c r="A193" s="120" t="s">
        <v>307</v>
      </c>
      <c r="B193" s="120" t="s">
        <v>1007</v>
      </c>
      <c r="C193" s="120">
        <v>100097.43000000001</v>
      </c>
      <c r="G193" s="120">
        <v>37759.81</v>
      </c>
      <c r="H193" s="120">
        <v>32864.9</v>
      </c>
    </row>
    <row r="194" spans="1:8" x14ac:dyDescent="0.25">
      <c r="A194" s="120" t="s">
        <v>308</v>
      </c>
      <c r="B194" s="120" t="s">
        <v>1008</v>
      </c>
      <c r="C194" s="120">
        <v>681601.92000000016</v>
      </c>
      <c r="H194" s="120">
        <v>16945.73</v>
      </c>
    </row>
    <row r="195" spans="1:8" x14ac:dyDescent="0.25">
      <c r="A195" s="120" t="s">
        <v>309</v>
      </c>
      <c r="B195" s="120" t="s">
        <v>1009</v>
      </c>
      <c r="C195" s="120">
        <v>470358.30000000005</v>
      </c>
      <c r="G195" s="120">
        <v>4467.3599999999997</v>
      </c>
      <c r="H195" s="120">
        <v>508029.5400000001</v>
      </c>
    </row>
    <row r="196" spans="1:8" x14ac:dyDescent="0.25">
      <c r="A196" s="120" t="s">
        <v>310</v>
      </c>
      <c r="B196" s="120" t="s">
        <v>1010</v>
      </c>
      <c r="C196" s="120">
        <v>214460.27</v>
      </c>
      <c r="H196" s="120">
        <v>62157.21</v>
      </c>
    </row>
    <row r="197" spans="1:8" x14ac:dyDescent="0.25">
      <c r="A197" s="120" t="s">
        <v>311</v>
      </c>
      <c r="B197" s="120" t="s">
        <v>1011</v>
      </c>
      <c r="C197" s="120">
        <v>167616.26999999996</v>
      </c>
    </row>
    <row r="198" spans="1:8" x14ac:dyDescent="0.25">
      <c r="A198" s="120" t="s">
        <v>312</v>
      </c>
      <c r="B198" s="120" t="s">
        <v>1012</v>
      </c>
      <c r="C198" s="120">
        <v>52813.619999999995</v>
      </c>
    </row>
    <row r="199" spans="1:8" x14ac:dyDescent="0.25">
      <c r="A199" s="120" t="s">
        <v>313</v>
      </c>
      <c r="B199" s="120" t="s">
        <v>1013</v>
      </c>
      <c r="C199" s="120">
        <v>1522735.9</v>
      </c>
      <c r="H199" s="120">
        <v>70314.650000000009</v>
      </c>
    </row>
    <row r="200" spans="1:8" x14ac:dyDescent="0.25">
      <c r="A200" s="120" t="s">
        <v>133</v>
      </c>
      <c r="B200" s="120" t="s">
        <v>1014</v>
      </c>
      <c r="C200" s="120">
        <v>38200.869999999995</v>
      </c>
    </row>
    <row r="201" spans="1:8" x14ac:dyDescent="0.25">
      <c r="A201" s="120" t="s">
        <v>134</v>
      </c>
      <c r="B201" s="120" t="s">
        <v>1015</v>
      </c>
      <c r="C201" s="120">
        <v>8158.32</v>
      </c>
    </row>
    <row r="202" spans="1:8" x14ac:dyDescent="0.25">
      <c r="A202" s="120" t="s">
        <v>136</v>
      </c>
      <c r="B202" s="120" t="s">
        <v>1017</v>
      </c>
      <c r="C202" s="120">
        <v>44928.38</v>
      </c>
      <c r="H202" s="120">
        <v>9213.9499999999989</v>
      </c>
    </row>
    <row r="203" spans="1:8" x14ac:dyDescent="0.25">
      <c r="A203" s="120" t="s">
        <v>314</v>
      </c>
      <c r="B203" s="120" t="s">
        <v>1018</v>
      </c>
      <c r="C203" s="120">
        <v>2447716.4699999993</v>
      </c>
      <c r="G203" s="120">
        <v>2656619.9700000007</v>
      </c>
      <c r="H203" s="120">
        <v>476734.70999999996</v>
      </c>
    </row>
    <row r="204" spans="1:8" x14ac:dyDescent="0.25">
      <c r="A204" s="120" t="s">
        <v>315</v>
      </c>
      <c r="B204" s="120" t="s">
        <v>1019</v>
      </c>
      <c r="C204" s="120">
        <v>359378.14999999997</v>
      </c>
      <c r="F204" s="120">
        <v>345869.33</v>
      </c>
      <c r="G204" s="120">
        <v>602895.22000000009</v>
      </c>
      <c r="H204" s="120">
        <v>339726.33999999997</v>
      </c>
    </row>
    <row r="205" spans="1:8" x14ac:dyDescent="0.25">
      <c r="A205" s="120" t="s">
        <v>316</v>
      </c>
      <c r="B205" s="120" t="s">
        <v>1020</v>
      </c>
      <c r="C205" s="120">
        <v>1537427.2999999998</v>
      </c>
      <c r="H205" s="120">
        <v>28195.940000000002</v>
      </c>
    </row>
    <row r="206" spans="1:8" x14ac:dyDescent="0.25">
      <c r="A206" s="120" t="s">
        <v>317</v>
      </c>
      <c r="B206" s="120" t="s">
        <v>1021</v>
      </c>
      <c r="C206" s="120">
        <v>2021748.2800000003</v>
      </c>
      <c r="G206" s="120">
        <v>817405.9</v>
      </c>
      <c r="H206" s="120">
        <v>571688.32999999996</v>
      </c>
    </row>
    <row r="207" spans="1:8" x14ac:dyDescent="0.25">
      <c r="A207" s="120" t="s">
        <v>318</v>
      </c>
      <c r="B207" s="120" t="s">
        <v>1022</v>
      </c>
      <c r="C207" s="120">
        <v>308581.91999999993</v>
      </c>
      <c r="G207" s="120">
        <v>333555.69000000006</v>
      </c>
      <c r="H207" s="120">
        <v>236573.05000000002</v>
      </c>
    </row>
    <row r="208" spans="1:8" x14ac:dyDescent="0.25">
      <c r="A208" s="120" t="s">
        <v>319</v>
      </c>
      <c r="B208" s="120" t="s">
        <v>1023</v>
      </c>
      <c r="C208" s="120">
        <v>2932684.5500000003</v>
      </c>
      <c r="G208" s="120">
        <v>1893879.74</v>
      </c>
      <c r="H208" s="120">
        <v>572464.37000000011</v>
      </c>
    </row>
    <row r="209" spans="1:8" x14ac:dyDescent="0.25">
      <c r="A209" s="120" t="s">
        <v>321</v>
      </c>
      <c r="B209" s="120" t="s">
        <v>1025</v>
      </c>
      <c r="C209" s="120">
        <v>539891.86</v>
      </c>
      <c r="H209" s="120">
        <v>423584.67</v>
      </c>
    </row>
    <row r="210" spans="1:8" x14ac:dyDescent="0.25">
      <c r="A210" s="120" t="s">
        <v>322</v>
      </c>
      <c r="B210" s="120" t="s">
        <v>1026</v>
      </c>
      <c r="C210" s="120">
        <v>541217.15999999992</v>
      </c>
      <c r="G210" s="120">
        <v>459299.69</v>
      </c>
      <c r="H210" s="120">
        <v>2701657.01</v>
      </c>
    </row>
    <row r="211" spans="1:8" x14ac:dyDescent="0.25">
      <c r="A211" s="120" t="s">
        <v>323</v>
      </c>
      <c r="B211" s="120" t="s">
        <v>1027</v>
      </c>
      <c r="C211" s="120">
        <v>432717.04</v>
      </c>
      <c r="G211" s="120">
        <v>229405.98000000004</v>
      </c>
    </row>
    <row r="212" spans="1:8" x14ac:dyDescent="0.25">
      <c r="A212" s="120" t="s">
        <v>324</v>
      </c>
      <c r="B212" s="120" t="s">
        <v>1028</v>
      </c>
      <c r="C212" s="120">
        <v>74427.19</v>
      </c>
      <c r="H212" s="120">
        <v>135</v>
      </c>
    </row>
    <row r="213" spans="1:8" x14ac:dyDescent="0.25">
      <c r="A213" s="120" t="s">
        <v>325</v>
      </c>
      <c r="B213" s="120" t="s">
        <v>1029</v>
      </c>
      <c r="C213" s="120">
        <v>6724.98</v>
      </c>
      <c r="H213" s="120">
        <v>2172.46</v>
      </c>
    </row>
    <row r="214" spans="1:8" x14ac:dyDescent="0.25">
      <c r="A214" s="120" t="s">
        <v>326</v>
      </c>
      <c r="B214" s="120" t="s">
        <v>1030</v>
      </c>
      <c r="C214" s="120">
        <v>781794.43</v>
      </c>
      <c r="G214" s="120">
        <v>6709.57</v>
      </c>
    </row>
    <row r="215" spans="1:8" x14ac:dyDescent="0.25">
      <c r="A215" s="120" t="s">
        <v>327</v>
      </c>
      <c r="B215" s="120" t="s">
        <v>1031</v>
      </c>
      <c r="C215" s="120">
        <v>197830.78999999998</v>
      </c>
      <c r="H215" s="120">
        <v>67573.61</v>
      </c>
    </row>
    <row r="216" spans="1:8" x14ac:dyDescent="0.25">
      <c r="A216" s="120" t="s">
        <v>54</v>
      </c>
      <c r="B216" s="120" t="s">
        <v>1032</v>
      </c>
      <c r="C216" s="120">
        <v>4830450.3400000008</v>
      </c>
      <c r="G216" s="120">
        <v>5967931.8200000003</v>
      </c>
      <c r="H216" s="120">
        <v>4787068.6399999997</v>
      </c>
    </row>
    <row r="217" spans="1:8" x14ac:dyDescent="0.25">
      <c r="A217" s="120" t="s">
        <v>57</v>
      </c>
      <c r="B217" s="120" t="s">
        <v>1035</v>
      </c>
      <c r="C217" s="120">
        <v>110921.67</v>
      </c>
    </row>
    <row r="218" spans="1:8" x14ac:dyDescent="0.25">
      <c r="A218" s="120" t="s">
        <v>58</v>
      </c>
      <c r="B218" s="120" t="s">
        <v>1036</v>
      </c>
      <c r="C218" s="120">
        <v>252635.72000000003</v>
      </c>
      <c r="H218" s="120">
        <v>123257.68999999999</v>
      </c>
    </row>
    <row r="219" spans="1:8" x14ac:dyDescent="0.25">
      <c r="A219" s="120" t="s">
        <v>59</v>
      </c>
      <c r="B219" s="120" t="s">
        <v>1037</v>
      </c>
      <c r="C219" s="120">
        <v>400762.67</v>
      </c>
      <c r="H219" s="120">
        <v>283667.7</v>
      </c>
    </row>
    <row r="220" spans="1:8" x14ac:dyDescent="0.25">
      <c r="A220" s="120" t="s">
        <v>60</v>
      </c>
      <c r="B220" s="120" t="s">
        <v>1038</v>
      </c>
      <c r="C220" s="120">
        <v>1095179.1000000001</v>
      </c>
      <c r="F220" s="120">
        <v>21811.620000000003</v>
      </c>
      <c r="G220" s="120">
        <v>4277395.9400000004</v>
      </c>
      <c r="H220" s="120">
        <v>154390.93</v>
      </c>
    </row>
    <row r="221" spans="1:8" x14ac:dyDescent="0.25">
      <c r="A221" s="120" t="s">
        <v>61</v>
      </c>
      <c r="B221" s="120" t="s">
        <v>1039</v>
      </c>
      <c r="C221" s="120">
        <v>147012.95000000001</v>
      </c>
      <c r="G221" s="120">
        <v>72229.16</v>
      </c>
    </row>
    <row r="222" spans="1:8" x14ac:dyDescent="0.25">
      <c r="A222" s="120" t="s">
        <v>62</v>
      </c>
      <c r="B222" s="120" t="s">
        <v>1040</v>
      </c>
      <c r="C222" s="120">
        <v>928941.41000000015</v>
      </c>
      <c r="H222" s="120">
        <v>32710.039999999997</v>
      </c>
    </row>
    <row r="223" spans="1:8" x14ac:dyDescent="0.25">
      <c r="A223" s="120" t="s">
        <v>63</v>
      </c>
      <c r="B223" s="120" t="s">
        <v>1041</v>
      </c>
      <c r="C223" s="120">
        <v>399353.69000000006</v>
      </c>
      <c r="G223" s="120">
        <v>1204639.73</v>
      </c>
      <c r="H223" s="120">
        <v>885</v>
      </c>
    </row>
    <row r="224" spans="1:8" x14ac:dyDescent="0.25">
      <c r="A224" s="120" t="s">
        <v>64</v>
      </c>
      <c r="B224" s="120" t="s">
        <v>1042</v>
      </c>
      <c r="C224" s="120">
        <v>66689.510000000009</v>
      </c>
    </row>
    <row r="225" spans="1:8" x14ac:dyDescent="0.25">
      <c r="A225" s="120" t="s">
        <v>65</v>
      </c>
      <c r="B225" s="120" t="s">
        <v>1043</v>
      </c>
      <c r="C225" s="120">
        <v>166245.71000000002</v>
      </c>
      <c r="G225" s="120">
        <v>637177.96</v>
      </c>
      <c r="H225" s="120">
        <v>2357.9</v>
      </c>
    </row>
    <row r="226" spans="1:8" x14ac:dyDescent="0.25">
      <c r="A226" s="120" t="s">
        <v>66</v>
      </c>
      <c r="B226" s="120" t="s">
        <v>1044</v>
      </c>
      <c r="C226" s="120">
        <v>410625.18000000005</v>
      </c>
      <c r="G226" s="120">
        <v>531199.01</v>
      </c>
    </row>
    <row r="227" spans="1:8" x14ac:dyDescent="0.25">
      <c r="A227" s="120" t="s">
        <v>67</v>
      </c>
      <c r="B227" s="120" t="s">
        <v>1045</v>
      </c>
      <c r="C227" s="120">
        <v>103307.91999999998</v>
      </c>
      <c r="G227" s="120">
        <v>592091.86</v>
      </c>
      <c r="H227" s="120">
        <v>1940.22</v>
      </c>
    </row>
    <row r="228" spans="1:8" x14ac:dyDescent="0.25">
      <c r="A228" s="120" t="s">
        <v>68</v>
      </c>
      <c r="B228" s="120" t="s">
        <v>1046</v>
      </c>
      <c r="C228" s="120">
        <v>34518.25</v>
      </c>
      <c r="H228" s="120">
        <v>61300.520000000004</v>
      </c>
    </row>
    <row r="229" spans="1:8" x14ac:dyDescent="0.25">
      <c r="A229" s="120" t="s">
        <v>726</v>
      </c>
      <c r="B229" s="120" t="s">
        <v>1047</v>
      </c>
      <c r="C229" s="120">
        <v>13087.380000000001</v>
      </c>
      <c r="H229" s="120">
        <v>44207.21</v>
      </c>
    </row>
    <row r="230" spans="1:8" x14ac:dyDescent="0.25">
      <c r="A230" s="120" t="s">
        <v>70</v>
      </c>
      <c r="B230" s="120" t="s">
        <v>1049</v>
      </c>
      <c r="C230" s="120">
        <v>13130.75</v>
      </c>
      <c r="G230" s="120">
        <v>16492.330000000002</v>
      </c>
    </row>
    <row r="231" spans="1:8" x14ac:dyDescent="0.25">
      <c r="A231" s="120" t="s">
        <v>71</v>
      </c>
      <c r="B231" s="120" t="s">
        <v>1050</v>
      </c>
      <c r="C231" s="120">
        <v>176096.80000000002</v>
      </c>
      <c r="H231" s="120">
        <v>2532.25</v>
      </c>
    </row>
    <row r="232" spans="1:8" x14ac:dyDescent="0.25">
      <c r="A232" s="120" t="s">
        <v>72</v>
      </c>
      <c r="B232" s="120" t="s">
        <v>1051</v>
      </c>
      <c r="C232" s="120">
        <v>518359.06999999995</v>
      </c>
    </row>
    <row r="233" spans="1:8" x14ac:dyDescent="0.25">
      <c r="A233" s="120" t="s">
        <v>73</v>
      </c>
      <c r="B233" s="120" t="s">
        <v>1052</v>
      </c>
      <c r="C233" s="120">
        <v>21342.43</v>
      </c>
      <c r="G233" s="120">
        <v>674963.72</v>
      </c>
      <c r="H233" s="120">
        <v>275153.13</v>
      </c>
    </row>
    <row r="234" spans="1:8" x14ac:dyDescent="0.25">
      <c r="A234" s="120" t="s">
        <v>74</v>
      </c>
      <c r="B234" s="120" t="s">
        <v>1053</v>
      </c>
      <c r="C234" s="120">
        <v>111367.31</v>
      </c>
    </row>
    <row r="235" spans="1:8" x14ac:dyDescent="0.25">
      <c r="A235" s="120" t="s">
        <v>77</v>
      </c>
      <c r="B235" s="120" t="s">
        <v>1056</v>
      </c>
      <c r="C235" s="120">
        <v>1681.79</v>
      </c>
    </row>
    <row r="236" spans="1:8" x14ac:dyDescent="0.25">
      <c r="A236" s="120" t="s">
        <v>78</v>
      </c>
      <c r="B236" s="120" t="s">
        <v>1057</v>
      </c>
      <c r="C236" s="120">
        <v>31496.449999999997</v>
      </c>
    </row>
    <row r="237" spans="1:8" x14ac:dyDescent="0.25">
      <c r="A237" s="120" t="s">
        <v>79</v>
      </c>
      <c r="B237" s="120" t="s">
        <v>1058</v>
      </c>
      <c r="C237" s="120">
        <v>43361.4</v>
      </c>
      <c r="G237" s="120">
        <v>36241.15</v>
      </c>
      <c r="H237" s="120">
        <v>69822.22</v>
      </c>
    </row>
    <row r="238" spans="1:8" x14ac:dyDescent="0.25">
      <c r="A238" s="120" t="s">
        <v>80</v>
      </c>
      <c r="B238" s="120" t="s">
        <v>1059</v>
      </c>
      <c r="C238" s="120">
        <v>150507.93000000002</v>
      </c>
    </row>
    <row r="239" spans="1:8" x14ac:dyDescent="0.25">
      <c r="A239" s="120" t="s">
        <v>81</v>
      </c>
      <c r="B239" s="120" t="s">
        <v>1060</v>
      </c>
      <c r="C239" s="120">
        <v>67635.64</v>
      </c>
      <c r="G239" s="120">
        <v>386920.91999999993</v>
      </c>
    </row>
    <row r="240" spans="1:8" x14ac:dyDescent="0.25">
      <c r="A240" s="120" t="s">
        <v>186</v>
      </c>
      <c r="B240" s="120" t="s">
        <v>1061</v>
      </c>
      <c r="C240" s="120">
        <v>329964.34000000003</v>
      </c>
    </row>
    <row r="241" spans="1:8" x14ac:dyDescent="0.25">
      <c r="A241" s="120" t="s">
        <v>187</v>
      </c>
      <c r="B241" s="120" t="s">
        <v>1062</v>
      </c>
      <c r="C241" s="120">
        <v>1382797.33</v>
      </c>
      <c r="H241" s="120">
        <v>12535.730000000001</v>
      </c>
    </row>
    <row r="242" spans="1:8" x14ac:dyDescent="0.25">
      <c r="A242" s="120" t="s">
        <v>188</v>
      </c>
      <c r="B242" s="120" t="s">
        <v>1063</v>
      </c>
      <c r="C242" s="120">
        <v>529729.26</v>
      </c>
      <c r="F242" s="120">
        <v>287526.88</v>
      </c>
      <c r="H242" s="120">
        <v>61894.05</v>
      </c>
    </row>
    <row r="243" spans="1:8" x14ac:dyDescent="0.25">
      <c r="A243" s="120" t="s">
        <v>189</v>
      </c>
      <c r="B243" s="120" t="s">
        <v>1064</v>
      </c>
      <c r="C243" s="120">
        <v>803231.33000000007</v>
      </c>
      <c r="G243" s="120">
        <v>59669.31</v>
      </c>
      <c r="H243" s="120">
        <v>258751.22</v>
      </c>
    </row>
    <row r="244" spans="1:8" x14ac:dyDescent="0.25">
      <c r="A244" s="120" t="s">
        <v>190</v>
      </c>
      <c r="B244" s="120" t="s">
        <v>1065</v>
      </c>
      <c r="C244" s="120">
        <v>6186.9</v>
      </c>
      <c r="G244" s="120">
        <v>45691.460000000006</v>
      </c>
    </row>
    <row r="245" spans="1:8" x14ac:dyDescent="0.25">
      <c r="A245" s="120" t="s">
        <v>191</v>
      </c>
      <c r="B245" s="120" t="s">
        <v>1066</v>
      </c>
      <c r="C245" s="120">
        <v>28334.59</v>
      </c>
    </row>
    <row r="246" spans="1:8" x14ac:dyDescent="0.25">
      <c r="A246" s="120" t="s">
        <v>192</v>
      </c>
      <c r="B246" s="120" t="s">
        <v>1067</v>
      </c>
      <c r="C246" s="120">
        <v>149785.54</v>
      </c>
    </row>
    <row r="247" spans="1:8" x14ac:dyDescent="0.25">
      <c r="A247" s="120" t="s">
        <v>193</v>
      </c>
      <c r="B247" s="120" t="s">
        <v>1068</v>
      </c>
      <c r="C247" s="120">
        <v>411507.31</v>
      </c>
    </row>
    <row r="248" spans="1:8" x14ac:dyDescent="0.25">
      <c r="A248" s="120" t="s">
        <v>1069</v>
      </c>
      <c r="B248" s="120" t="s">
        <v>1070</v>
      </c>
      <c r="C248" s="120">
        <v>47217.460000000006</v>
      </c>
    </row>
    <row r="249" spans="1:8" x14ac:dyDescent="0.25">
      <c r="A249" s="120" t="s">
        <v>137</v>
      </c>
      <c r="B249" s="120" t="s">
        <v>1071</v>
      </c>
      <c r="C249" s="120">
        <v>29975.690000000002</v>
      </c>
    </row>
    <row r="250" spans="1:8" x14ac:dyDescent="0.25">
      <c r="A250" s="120" t="s">
        <v>267</v>
      </c>
      <c r="B250" s="120" t="s">
        <v>1073</v>
      </c>
      <c r="C250" s="120">
        <v>1553130.36</v>
      </c>
      <c r="D250" s="120">
        <v>1979817.4700000002</v>
      </c>
      <c r="H250" s="120">
        <v>145631.95999999996</v>
      </c>
    </row>
    <row r="251" spans="1:8" x14ac:dyDescent="0.25">
      <c r="A251" s="120" t="s">
        <v>268</v>
      </c>
      <c r="B251" s="120" t="s">
        <v>1074</v>
      </c>
      <c r="C251" s="120">
        <v>128466.51999999999</v>
      </c>
      <c r="G251" s="120">
        <v>119085.3</v>
      </c>
      <c r="H251" s="120">
        <v>12185.48</v>
      </c>
    </row>
    <row r="252" spans="1:8" x14ac:dyDescent="0.25">
      <c r="A252" s="120" t="s">
        <v>269</v>
      </c>
      <c r="B252" s="120" t="s">
        <v>1075</v>
      </c>
      <c r="C252" s="120">
        <v>94880.409999999989</v>
      </c>
    </row>
    <row r="253" spans="1:8" x14ac:dyDescent="0.25">
      <c r="A253" s="120" t="s">
        <v>270</v>
      </c>
      <c r="B253" s="120" t="s">
        <v>1076</v>
      </c>
      <c r="C253" s="120">
        <v>33587.579999999994</v>
      </c>
    </row>
    <row r="254" spans="1:8" x14ac:dyDescent="0.25">
      <c r="A254" s="120" t="s">
        <v>271</v>
      </c>
      <c r="B254" s="120" t="s">
        <v>1077</v>
      </c>
      <c r="C254" s="120">
        <v>4254</v>
      </c>
      <c r="G254" s="120">
        <v>64115.96</v>
      </c>
      <c r="H254" s="120">
        <v>3231.07</v>
      </c>
    </row>
    <row r="255" spans="1:8" x14ac:dyDescent="0.25">
      <c r="A255" s="120" t="s">
        <v>272</v>
      </c>
      <c r="B255" s="120" t="s">
        <v>1078</v>
      </c>
      <c r="C255" s="120">
        <v>27549.58</v>
      </c>
      <c r="G255" s="120">
        <v>132101.59999999998</v>
      </c>
    </row>
    <row r="256" spans="1:8" x14ac:dyDescent="0.25">
      <c r="A256" s="120" t="s">
        <v>328</v>
      </c>
      <c r="B256" s="120" t="s">
        <v>1079</v>
      </c>
      <c r="C256" s="120">
        <v>1772409.4200000002</v>
      </c>
      <c r="G256" s="120">
        <v>179302.01</v>
      </c>
      <c r="H256" s="120">
        <v>449617.58</v>
      </c>
    </row>
    <row r="257" spans="1:8" x14ac:dyDescent="0.25">
      <c r="A257" s="120" t="s">
        <v>329</v>
      </c>
      <c r="B257" s="120" t="s">
        <v>1080</v>
      </c>
      <c r="C257" s="120">
        <v>1237447.7899999998</v>
      </c>
      <c r="H257" s="120">
        <v>7718.24</v>
      </c>
    </row>
    <row r="258" spans="1:8" x14ac:dyDescent="0.25">
      <c r="A258" s="120" t="s">
        <v>330</v>
      </c>
      <c r="B258" s="120" t="s">
        <v>1081</v>
      </c>
      <c r="C258" s="120">
        <v>150523.63</v>
      </c>
      <c r="H258" s="120">
        <v>31494.400000000001</v>
      </c>
    </row>
    <row r="259" spans="1:8" x14ac:dyDescent="0.25">
      <c r="A259" s="120" t="s">
        <v>331</v>
      </c>
      <c r="B259" s="120" t="s">
        <v>1082</v>
      </c>
      <c r="C259" s="120">
        <v>183069.16</v>
      </c>
      <c r="H259" s="120">
        <v>8855.880000000001</v>
      </c>
    </row>
    <row r="260" spans="1:8" x14ac:dyDescent="0.25">
      <c r="A260" s="120" t="s">
        <v>332</v>
      </c>
      <c r="B260" s="120" t="s">
        <v>1083</v>
      </c>
      <c r="C260" s="120">
        <v>77451.459999999992</v>
      </c>
      <c r="H260" s="120">
        <v>750</v>
      </c>
    </row>
    <row r="261" spans="1:8" x14ac:dyDescent="0.25">
      <c r="A261" s="120" t="s">
        <v>333</v>
      </c>
      <c r="B261" s="120" t="s">
        <v>1084</v>
      </c>
      <c r="C261" s="120">
        <v>361235.12</v>
      </c>
      <c r="H261" s="120">
        <v>618246.43000000005</v>
      </c>
    </row>
    <row r="262" spans="1:8" x14ac:dyDescent="0.25">
      <c r="A262" s="120" t="s">
        <v>334</v>
      </c>
      <c r="B262" s="120" t="s">
        <v>1085</v>
      </c>
      <c r="C262" s="120">
        <v>586053.53</v>
      </c>
      <c r="H262" s="120">
        <v>77491.839999999997</v>
      </c>
    </row>
    <row r="263" spans="1:8" x14ac:dyDescent="0.25">
      <c r="A263" s="120" t="s">
        <v>1087</v>
      </c>
      <c r="B263" s="120" t="s">
        <v>1088</v>
      </c>
      <c r="C263" s="120">
        <v>73067.59</v>
      </c>
    </row>
    <row r="264" spans="1:8" x14ac:dyDescent="0.25">
      <c r="A264" s="120" t="s">
        <v>82</v>
      </c>
      <c r="B264" s="120" t="s">
        <v>1089</v>
      </c>
      <c r="C264" s="120">
        <v>19062.510000000002</v>
      </c>
    </row>
    <row r="265" spans="1:8" x14ac:dyDescent="0.25">
      <c r="A265" s="120" t="s">
        <v>83</v>
      </c>
      <c r="B265" s="120" t="s">
        <v>1090</v>
      </c>
      <c r="C265" s="120">
        <v>9409.68</v>
      </c>
    </row>
    <row r="266" spans="1:8" x14ac:dyDescent="0.25">
      <c r="A266" s="120" t="s">
        <v>84</v>
      </c>
      <c r="B266" s="120" t="s">
        <v>1091</v>
      </c>
      <c r="C266" s="120">
        <v>208251.93</v>
      </c>
      <c r="G266" s="120">
        <v>78558.289999999994</v>
      </c>
    </row>
    <row r="267" spans="1:8" x14ac:dyDescent="0.25">
      <c r="A267" s="120" t="s">
        <v>85</v>
      </c>
      <c r="B267" s="120" t="s">
        <v>1092</v>
      </c>
      <c r="C267" s="120">
        <v>171752.79</v>
      </c>
    </row>
    <row r="268" spans="1:8" x14ac:dyDescent="0.25">
      <c r="A268" s="120" t="s">
        <v>87</v>
      </c>
      <c r="B268" s="120" t="s">
        <v>1094</v>
      </c>
      <c r="C268" s="120">
        <v>44600.91</v>
      </c>
      <c r="G268" s="120">
        <v>39492.579999999994</v>
      </c>
      <c r="H268" s="120">
        <v>750.88</v>
      </c>
    </row>
    <row r="269" spans="1:8" x14ac:dyDescent="0.25">
      <c r="A269" s="120" t="s">
        <v>88</v>
      </c>
      <c r="B269" s="120" t="s">
        <v>1095</v>
      </c>
      <c r="G269" s="120">
        <v>72989.63</v>
      </c>
      <c r="H269" s="120">
        <v>1879.14</v>
      </c>
    </row>
    <row r="270" spans="1:8" x14ac:dyDescent="0.25">
      <c r="A270" s="120" t="s">
        <v>89</v>
      </c>
      <c r="B270" s="120" t="s">
        <v>1096</v>
      </c>
      <c r="G270" s="120">
        <v>44537.490000000005</v>
      </c>
    </row>
    <row r="271" spans="1:8" x14ac:dyDescent="0.25">
      <c r="A271" s="120" t="s">
        <v>90</v>
      </c>
      <c r="B271" s="120" t="s">
        <v>1097</v>
      </c>
      <c r="C271" s="120">
        <v>21930.95</v>
      </c>
      <c r="G271" s="120">
        <v>199166.39</v>
      </c>
    </row>
    <row r="272" spans="1:8" x14ac:dyDescent="0.25">
      <c r="A272" s="120" t="s">
        <v>91</v>
      </c>
      <c r="B272" s="120" t="s">
        <v>1098</v>
      </c>
      <c r="C272" s="120">
        <v>513.82000000000005</v>
      </c>
      <c r="G272" s="120">
        <v>61020.92</v>
      </c>
    </row>
    <row r="273" spans="1:8" x14ac:dyDescent="0.25">
      <c r="A273" s="120" t="s">
        <v>92</v>
      </c>
      <c r="B273" s="120" t="s">
        <v>1099</v>
      </c>
      <c r="C273" s="120">
        <v>40681.71</v>
      </c>
      <c r="G273" s="120">
        <v>56701.090000000004</v>
      </c>
    </row>
    <row r="274" spans="1:8" x14ac:dyDescent="0.25">
      <c r="A274" s="120" t="s">
        <v>93</v>
      </c>
      <c r="B274" s="120" t="s">
        <v>1100</v>
      </c>
      <c r="C274" s="120">
        <v>11088</v>
      </c>
      <c r="G274" s="120">
        <v>63889.04</v>
      </c>
    </row>
    <row r="275" spans="1:8" x14ac:dyDescent="0.25">
      <c r="A275" s="120" t="s">
        <v>94</v>
      </c>
      <c r="B275" s="120" t="s">
        <v>1101</v>
      </c>
      <c r="C275" s="120">
        <v>15848.78</v>
      </c>
      <c r="G275" s="120">
        <v>157808.17000000001</v>
      </c>
    </row>
    <row r="276" spans="1:8" x14ac:dyDescent="0.25">
      <c r="A276" s="120" t="s">
        <v>105</v>
      </c>
      <c r="B276" s="120" t="s">
        <v>1103</v>
      </c>
      <c r="C276" s="120">
        <v>42945.18</v>
      </c>
      <c r="H276" s="120">
        <v>827.17</v>
      </c>
    </row>
    <row r="277" spans="1:8" x14ac:dyDescent="0.25">
      <c r="A277" s="120" t="s">
        <v>106</v>
      </c>
      <c r="B277" s="120" t="s">
        <v>1104</v>
      </c>
      <c r="C277" s="120">
        <v>60685.15</v>
      </c>
    </row>
    <row r="278" spans="1:8" x14ac:dyDescent="0.25">
      <c r="A278" s="120" t="s">
        <v>107</v>
      </c>
      <c r="B278" s="120" t="s">
        <v>1105</v>
      </c>
      <c r="C278" s="120">
        <v>2221514.09</v>
      </c>
      <c r="G278" s="120">
        <v>427438.51999999996</v>
      </c>
      <c r="H278" s="120">
        <v>19514.78</v>
      </c>
    </row>
    <row r="279" spans="1:8" x14ac:dyDescent="0.25">
      <c r="A279" s="120" t="s">
        <v>108</v>
      </c>
      <c r="B279" s="120" t="s">
        <v>1106</v>
      </c>
      <c r="C279" s="120">
        <v>9525</v>
      </c>
    </row>
    <row r="280" spans="1:8" x14ac:dyDescent="0.25">
      <c r="A280" s="120" t="s">
        <v>109</v>
      </c>
      <c r="B280" s="120" t="s">
        <v>1107</v>
      </c>
      <c r="C280" s="120">
        <v>491873.53999999992</v>
      </c>
      <c r="F280" s="120">
        <v>40625.69</v>
      </c>
      <c r="H280" s="120">
        <v>675.99</v>
      </c>
    </row>
    <row r="281" spans="1:8" x14ac:dyDescent="0.25">
      <c r="A281" s="120" t="s">
        <v>110</v>
      </c>
      <c r="B281" s="120" t="s">
        <v>1108</v>
      </c>
      <c r="C281" s="120">
        <v>471274.16000000003</v>
      </c>
      <c r="H281" s="120">
        <v>31898.989999999998</v>
      </c>
    </row>
    <row r="282" spans="1:8" x14ac:dyDescent="0.25">
      <c r="A282" s="120" t="s">
        <v>111</v>
      </c>
      <c r="B282" s="120" t="s">
        <v>1109</v>
      </c>
      <c r="C282" s="120">
        <v>498135.62</v>
      </c>
      <c r="H282" s="120">
        <v>1320.87</v>
      </c>
    </row>
    <row r="283" spans="1:8" x14ac:dyDescent="0.25">
      <c r="A283" s="120" t="s">
        <v>112</v>
      </c>
      <c r="B283" s="120" t="s">
        <v>1110</v>
      </c>
      <c r="C283" s="120">
        <v>637170.06999999995</v>
      </c>
    </row>
    <row r="284" spans="1:8" x14ac:dyDescent="0.25">
      <c r="A284" s="120" t="s">
        <v>113</v>
      </c>
      <c r="B284" s="120" t="s">
        <v>1111</v>
      </c>
      <c r="C284" s="120">
        <v>2531652.5300000007</v>
      </c>
      <c r="F284" s="120">
        <v>303832.09999999998</v>
      </c>
    </row>
    <row r="285" spans="1:8" x14ac:dyDescent="0.25">
      <c r="A285" s="120" t="s">
        <v>114</v>
      </c>
      <c r="B285" s="120" t="s">
        <v>1112</v>
      </c>
      <c r="C285" s="120">
        <v>153866.38999999998</v>
      </c>
    </row>
    <row r="286" spans="1:8" x14ac:dyDescent="0.25">
      <c r="A286" s="120" t="s">
        <v>115</v>
      </c>
      <c r="B286" s="120" t="s">
        <v>1113</v>
      </c>
      <c r="C286" s="120">
        <v>385999.64999999997</v>
      </c>
      <c r="G286" s="120">
        <v>570762.76</v>
      </c>
      <c r="H286" s="120">
        <v>14245.349999999999</v>
      </c>
    </row>
    <row r="287" spans="1:8" x14ac:dyDescent="0.25">
      <c r="A287" s="120" t="s">
        <v>116</v>
      </c>
      <c r="B287" s="120" t="s">
        <v>1114</v>
      </c>
      <c r="C287" s="120">
        <v>29353.3</v>
      </c>
    </row>
    <row r="288" spans="1:8" x14ac:dyDescent="0.25">
      <c r="A288" s="120" t="s">
        <v>117</v>
      </c>
      <c r="B288" s="120" t="s">
        <v>1115</v>
      </c>
      <c r="C288" s="120">
        <v>122250.48999999999</v>
      </c>
    </row>
    <row r="289" spans="1:8" x14ac:dyDescent="0.25">
      <c r="A289" s="120" t="s">
        <v>118</v>
      </c>
      <c r="B289" s="120" t="s">
        <v>1116</v>
      </c>
      <c r="C289" s="120">
        <v>491904.59</v>
      </c>
      <c r="G289" s="120">
        <v>17994.849999999999</v>
      </c>
      <c r="H289" s="120">
        <v>36592.35</v>
      </c>
    </row>
    <row r="290" spans="1:8" x14ac:dyDescent="0.25">
      <c r="A290" s="120" t="s">
        <v>119</v>
      </c>
      <c r="B290" s="120" t="s">
        <v>1117</v>
      </c>
      <c r="C290" s="120">
        <v>649531.53999999992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CCDDD</vt:lpstr>
      <vt:lpstr>Excess Cost CFR &amp; WAC</vt:lpstr>
      <vt:lpstr>Excess Cost Calculation</vt:lpstr>
      <vt:lpstr>Instructions</vt:lpstr>
      <vt:lpstr>2021-22 Base</vt:lpstr>
      <vt:lpstr>2021-22 Compliance</vt:lpstr>
      <vt:lpstr>21-22 sped expenditures</vt:lpstr>
      <vt:lpstr>21-22 other expenditures</vt:lpstr>
      <vt:lpstr>21-22 more expenditures</vt:lpstr>
      <vt:lpstr>21-22 child count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2021-22 Excess Cost Template</dc:title>
  <dc:subject>Special Educaiton Funding</dc:subject>
  <dc:creator>OSPI, Special Education</dc:creator>
  <cp:lastModifiedBy>Amber O’Donnell</cp:lastModifiedBy>
  <cp:lastPrinted>2020-08-20T22:31:33Z</cp:lastPrinted>
  <dcterms:created xsi:type="dcterms:W3CDTF">2019-09-17T11:12:26Z</dcterms:created>
  <dcterms:modified xsi:type="dcterms:W3CDTF">2023-02-10T16:50:45Z</dcterms:modified>
</cp:coreProperties>
</file>