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0800"/>
  </bookViews>
  <sheets>
    <sheet name="Enr Trends by county 1516-print" sheetId="1" r:id="rId1"/>
  </sheets>
  <definedNames>
    <definedName name="_xlnm.Print_Area" localSheetId="0">'Enr Trends by county 1516-print'!$B$1:$M$425</definedName>
    <definedName name="_xlnm.Print_Titles" localSheetId="0">'Enr Trends by county 1516-print'!$1:$6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5" i="1" l="1"/>
  <c r="L425" i="1"/>
  <c r="H425" i="1" s="1"/>
  <c r="K425" i="1"/>
  <c r="G425" i="1"/>
  <c r="F424" i="1"/>
  <c r="H424" i="1"/>
  <c r="G424" i="1"/>
  <c r="D424" i="1"/>
  <c r="H423" i="1"/>
  <c r="G423" i="1"/>
  <c r="F423" i="1"/>
  <c r="D423" i="1"/>
  <c r="F422" i="1"/>
  <c r="H422" i="1"/>
  <c r="G422" i="1"/>
  <c r="D422" i="1"/>
  <c r="H421" i="1"/>
  <c r="G421" i="1"/>
  <c r="F421" i="1"/>
  <c r="D421" i="1"/>
  <c r="F420" i="1"/>
  <c r="H420" i="1"/>
  <c r="G420" i="1"/>
  <c r="D420" i="1"/>
  <c r="H419" i="1"/>
  <c r="G419" i="1"/>
  <c r="F419" i="1"/>
  <c r="D419" i="1"/>
  <c r="F418" i="1"/>
  <c r="H418" i="1"/>
  <c r="G418" i="1"/>
  <c r="D418" i="1"/>
  <c r="H417" i="1"/>
  <c r="G417" i="1"/>
  <c r="F417" i="1"/>
  <c r="D417" i="1"/>
  <c r="F416" i="1"/>
  <c r="H416" i="1"/>
  <c r="G416" i="1"/>
  <c r="D416" i="1"/>
  <c r="H415" i="1"/>
  <c r="G415" i="1"/>
  <c r="F415" i="1"/>
  <c r="D415" i="1"/>
  <c r="F414" i="1"/>
  <c r="H414" i="1"/>
  <c r="G414" i="1"/>
  <c r="D414" i="1"/>
  <c r="H413" i="1"/>
  <c r="G413" i="1"/>
  <c r="F413" i="1"/>
  <c r="D413" i="1"/>
  <c r="F412" i="1"/>
  <c r="H412" i="1"/>
  <c r="G412" i="1"/>
  <c r="D412" i="1"/>
  <c r="H411" i="1"/>
  <c r="G411" i="1"/>
  <c r="F411" i="1"/>
  <c r="D411" i="1"/>
  <c r="F410" i="1"/>
  <c r="H410" i="1"/>
  <c r="G410" i="1"/>
  <c r="D410" i="1"/>
  <c r="D425" i="1" s="1"/>
  <c r="M407" i="1"/>
  <c r="L407" i="1"/>
  <c r="H407" i="1" s="1"/>
  <c r="K407" i="1"/>
  <c r="G407" i="1"/>
  <c r="H406" i="1"/>
  <c r="G406" i="1"/>
  <c r="F406" i="1"/>
  <c r="D406" i="1"/>
  <c r="F405" i="1"/>
  <c r="H405" i="1"/>
  <c r="G405" i="1"/>
  <c r="D405" i="1"/>
  <c r="H404" i="1"/>
  <c r="G404" i="1"/>
  <c r="F404" i="1"/>
  <c r="D404" i="1"/>
  <c r="F403" i="1"/>
  <c r="H403" i="1"/>
  <c r="G403" i="1"/>
  <c r="D403" i="1"/>
  <c r="H402" i="1"/>
  <c r="G402" i="1"/>
  <c r="F402" i="1"/>
  <c r="D402" i="1"/>
  <c r="F401" i="1"/>
  <c r="H401" i="1"/>
  <c r="G401" i="1"/>
  <c r="D401" i="1"/>
  <c r="H400" i="1"/>
  <c r="G400" i="1"/>
  <c r="F400" i="1"/>
  <c r="D400" i="1"/>
  <c r="F399" i="1"/>
  <c r="H399" i="1"/>
  <c r="G399" i="1"/>
  <c r="D399" i="1"/>
  <c r="H398" i="1"/>
  <c r="G398" i="1"/>
  <c r="F398" i="1"/>
  <c r="D398" i="1"/>
  <c r="F397" i="1"/>
  <c r="H397" i="1"/>
  <c r="G397" i="1"/>
  <c r="D397" i="1"/>
  <c r="H396" i="1"/>
  <c r="G396" i="1"/>
  <c r="F396" i="1"/>
  <c r="D396" i="1"/>
  <c r="F395" i="1"/>
  <c r="H395" i="1"/>
  <c r="G395" i="1"/>
  <c r="D395" i="1"/>
  <c r="H394" i="1"/>
  <c r="G394" i="1"/>
  <c r="F394" i="1"/>
  <c r="D394" i="1"/>
  <c r="M391" i="1"/>
  <c r="L391" i="1"/>
  <c r="K391" i="1"/>
  <c r="G391" i="1" s="1"/>
  <c r="H391" i="1"/>
  <c r="D390" i="1"/>
  <c r="F389" i="1"/>
  <c r="H389" i="1"/>
  <c r="G389" i="1"/>
  <c r="D389" i="1"/>
  <c r="H388" i="1"/>
  <c r="G388" i="1"/>
  <c r="F388" i="1"/>
  <c r="D388" i="1"/>
  <c r="F387" i="1"/>
  <c r="H387" i="1"/>
  <c r="G387" i="1"/>
  <c r="D387" i="1"/>
  <c r="H386" i="1"/>
  <c r="G386" i="1"/>
  <c r="F386" i="1"/>
  <c r="D386" i="1"/>
  <c r="F385" i="1"/>
  <c r="H385" i="1"/>
  <c r="G385" i="1"/>
  <c r="D385" i="1"/>
  <c r="H384" i="1"/>
  <c r="G384" i="1"/>
  <c r="F384" i="1"/>
  <c r="D384" i="1"/>
  <c r="J391" i="1"/>
  <c r="F391" i="1" s="1"/>
  <c r="H383" i="1"/>
  <c r="G383" i="1"/>
  <c r="D383" i="1"/>
  <c r="M380" i="1"/>
  <c r="L380" i="1"/>
  <c r="H380" i="1" s="1"/>
  <c r="K380" i="1"/>
  <c r="G380" i="1"/>
  <c r="H379" i="1"/>
  <c r="G379" i="1"/>
  <c r="F379" i="1"/>
  <c r="D379" i="1"/>
  <c r="F378" i="1"/>
  <c r="H378" i="1"/>
  <c r="G378" i="1"/>
  <c r="D378" i="1"/>
  <c r="H377" i="1"/>
  <c r="G377" i="1"/>
  <c r="F377" i="1"/>
  <c r="D377" i="1"/>
  <c r="F376" i="1"/>
  <c r="H376" i="1"/>
  <c r="G376" i="1"/>
  <c r="D376" i="1"/>
  <c r="H375" i="1"/>
  <c r="G375" i="1"/>
  <c r="F375" i="1"/>
  <c r="D375" i="1"/>
  <c r="J380" i="1"/>
  <c r="F380" i="1" s="1"/>
  <c r="H374" i="1"/>
  <c r="G374" i="1"/>
  <c r="D374" i="1"/>
  <c r="H373" i="1"/>
  <c r="G373" i="1"/>
  <c r="F373" i="1"/>
  <c r="D373" i="1"/>
  <c r="M370" i="1"/>
  <c r="L370" i="1"/>
  <c r="K370" i="1"/>
  <c r="G370" i="1" s="1"/>
  <c r="H370" i="1"/>
  <c r="J370" i="1"/>
  <c r="F370" i="1" s="1"/>
  <c r="H369" i="1"/>
  <c r="G369" i="1"/>
  <c r="D369" i="1"/>
  <c r="D370" i="1" s="1"/>
  <c r="M366" i="1"/>
  <c r="L366" i="1"/>
  <c r="H366" i="1" s="1"/>
  <c r="K366" i="1"/>
  <c r="G366" i="1"/>
  <c r="H365" i="1"/>
  <c r="G365" i="1"/>
  <c r="F365" i="1"/>
  <c r="D365" i="1"/>
  <c r="F364" i="1"/>
  <c r="H364" i="1"/>
  <c r="G364" i="1"/>
  <c r="D364" i="1"/>
  <c r="H363" i="1"/>
  <c r="G363" i="1"/>
  <c r="F363" i="1"/>
  <c r="D363" i="1"/>
  <c r="F362" i="1"/>
  <c r="H362" i="1"/>
  <c r="G362" i="1"/>
  <c r="D362" i="1"/>
  <c r="H361" i="1"/>
  <c r="G361" i="1"/>
  <c r="F361" i="1"/>
  <c r="D361" i="1"/>
  <c r="F360" i="1"/>
  <c r="H360" i="1"/>
  <c r="G360" i="1"/>
  <c r="D360" i="1"/>
  <c r="H359" i="1"/>
  <c r="G359" i="1"/>
  <c r="F359" i="1"/>
  <c r="D359" i="1"/>
  <c r="J366" i="1"/>
  <c r="F366" i="1" s="1"/>
  <c r="H358" i="1"/>
  <c r="G358" i="1"/>
  <c r="D358" i="1"/>
  <c r="D366" i="1" s="1"/>
  <c r="M355" i="1"/>
  <c r="L355" i="1"/>
  <c r="H355" i="1" s="1"/>
  <c r="K355" i="1"/>
  <c r="G355" i="1"/>
  <c r="H354" i="1"/>
  <c r="G354" i="1"/>
  <c r="F354" i="1"/>
  <c r="D354" i="1"/>
  <c r="F353" i="1"/>
  <c r="H353" i="1"/>
  <c r="G353" i="1"/>
  <c r="D353" i="1"/>
  <c r="H352" i="1"/>
  <c r="G352" i="1"/>
  <c r="F352" i="1"/>
  <c r="D352" i="1"/>
  <c r="F351" i="1"/>
  <c r="H351" i="1"/>
  <c r="G351" i="1"/>
  <c r="D351" i="1"/>
  <c r="H350" i="1"/>
  <c r="G350" i="1"/>
  <c r="F350" i="1"/>
  <c r="D350" i="1"/>
  <c r="F349" i="1"/>
  <c r="H349" i="1"/>
  <c r="G349" i="1"/>
  <c r="D349" i="1"/>
  <c r="H348" i="1"/>
  <c r="G348" i="1"/>
  <c r="F348" i="1"/>
  <c r="D348" i="1"/>
  <c r="F347" i="1"/>
  <c r="H347" i="1"/>
  <c r="G347" i="1"/>
  <c r="D347" i="1"/>
  <c r="H346" i="1"/>
  <c r="G346" i="1"/>
  <c r="F346" i="1"/>
  <c r="D346" i="1"/>
  <c r="F345" i="1"/>
  <c r="H345" i="1"/>
  <c r="G345" i="1"/>
  <c r="D345" i="1"/>
  <c r="H344" i="1"/>
  <c r="G344" i="1"/>
  <c r="F344" i="1"/>
  <c r="D344" i="1"/>
  <c r="J355" i="1"/>
  <c r="F355" i="1" s="1"/>
  <c r="H343" i="1"/>
  <c r="G343" i="1"/>
  <c r="D343" i="1"/>
  <c r="D355" i="1" s="1"/>
  <c r="M340" i="1"/>
  <c r="L340" i="1"/>
  <c r="H340" i="1" s="1"/>
  <c r="K340" i="1"/>
  <c r="G340" i="1"/>
  <c r="H339" i="1"/>
  <c r="G339" i="1"/>
  <c r="F339" i="1"/>
  <c r="D339" i="1"/>
  <c r="F338" i="1"/>
  <c r="H338" i="1"/>
  <c r="G338" i="1"/>
  <c r="D338" i="1"/>
  <c r="H337" i="1"/>
  <c r="G337" i="1"/>
  <c r="F337" i="1"/>
  <c r="D337" i="1"/>
  <c r="F336" i="1"/>
  <c r="H336" i="1"/>
  <c r="G336" i="1"/>
  <c r="D336" i="1"/>
  <c r="H335" i="1"/>
  <c r="G335" i="1"/>
  <c r="F335" i="1"/>
  <c r="D335" i="1"/>
  <c r="F334" i="1"/>
  <c r="H334" i="1"/>
  <c r="G334" i="1"/>
  <c r="D334" i="1"/>
  <c r="H333" i="1"/>
  <c r="G333" i="1"/>
  <c r="F333" i="1"/>
  <c r="D333" i="1"/>
  <c r="F332" i="1"/>
  <c r="H332" i="1"/>
  <c r="G332" i="1"/>
  <c r="D332" i="1"/>
  <c r="H331" i="1"/>
  <c r="G331" i="1"/>
  <c r="F331" i="1"/>
  <c r="D331" i="1"/>
  <c r="F330" i="1"/>
  <c r="H330" i="1"/>
  <c r="G330" i="1"/>
  <c r="D330" i="1"/>
  <c r="H329" i="1"/>
  <c r="G329" i="1"/>
  <c r="F329" i="1"/>
  <c r="D329" i="1"/>
  <c r="F328" i="1"/>
  <c r="H328" i="1"/>
  <c r="G328" i="1"/>
  <c r="D328" i="1"/>
  <c r="H327" i="1"/>
  <c r="G327" i="1"/>
  <c r="F327" i="1"/>
  <c r="D327" i="1"/>
  <c r="J340" i="1"/>
  <c r="F340" i="1" s="1"/>
  <c r="H326" i="1"/>
  <c r="G326" i="1"/>
  <c r="D326" i="1"/>
  <c r="D340" i="1" s="1"/>
  <c r="M323" i="1"/>
  <c r="L323" i="1"/>
  <c r="H323" i="1" s="1"/>
  <c r="K323" i="1"/>
  <c r="G323" i="1"/>
  <c r="H322" i="1"/>
  <c r="G322" i="1"/>
  <c r="F322" i="1"/>
  <c r="D322" i="1"/>
  <c r="F321" i="1"/>
  <c r="H321" i="1"/>
  <c r="G321" i="1"/>
  <c r="D321" i="1"/>
  <c r="F320" i="1"/>
  <c r="H320" i="1"/>
  <c r="G320" i="1"/>
  <c r="D320" i="1"/>
  <c r="F319" i="1"/>
  <c r="H319" i="1"/>
  <c r="G319" i="1"/>
  <c r="D319" i="1"/>
  <c r="H318" i="1"/>
  <c r="G318" i="1"/>
  <c r="F318" i="1"/>
  <c r="D318" i="1"/>
  <c r="F317" i="1"/>
  <c r="H317" i="1"/>
  <c r="G317" i="1"/>
  <c r="D317" i="1"/>
  <c r="F316" i="1"/>
  <c r="H316" i="1"/>
  <c r="G316" i="1"/>
  <c r="D316" i="1"/>
  <c r="F315" i="1"/>
  <c r="H315" i="1"/>
  <c r="G315" i="1"/>
  <c r="D315" i="1"/>
  <c r="H314" i="1"/>
  <c r="G314" i="1"/>
  <c r="F314" i="1"/>
  <c r="D314" i="1"/>
  <c r="F313" i="1"/>
  <c r="H313" i="1"/>
  <c r="G313" i="1"/>
  <c r="D313" i="1"/>
  <c r="F312" i="1"/>
  <c r="H312" i="1"/>
  <c r="G312" i="1"/>
  <c r="D312" i="1"/>
  <c r="F311" i="1"/>
  <c r="H311" i="1"/>
  <c r="G311" i="1"/>
  <c r="D311" i="1"/>
  <c r="H310" i="1"/>
  <c r="G310" i="1"/>
  <c r="F310" i="1"/>
  <c r="D310" i="1"/>
  <c r="F309" i="1"/>
  <c r="H309" i="1"/>
  <c r="G309" i="1"/>
  <c r="D309" i="1"/>
  <c r="M306" i="1"/>
  <c r="L306" i="1"/>
  <c r="H306" i="1" s="1"/>
  <c r="K306" i="1"/>
  <c r="G306" i="1"/>
  <c r="F305" i="1"/>
  <c r="H305" i="1"/>
  <c r="G305" i="1"/>
  <c r="D305" i="1"/>
  <c r="F304" i="1"/>
  <c r="H304" i="1"/>
  <c r="G304" i="1"/>
  <c r="D304" i="1"/>
  <c r="H303" i="1"/>
  <c r="G303" i="1"/>
  <c r="F303" i="1"/>
  <c r="D303" i="1"/>
  <c r="J306" i="1"/>
  <c r="F306" i="1" s="1"/>
  <c r="H302" i="1"/>
  <c r="G302" i="1"/>
  <c r="D302" i="1"/>
  <c r="D306" i="1" s="1"/>
  <c r="M299" i="1"/>
  <c r="L299" i="1"/>
  <c r="H299" i="1" s="1"/>
  <c r="K299" i="1"/>
  <c r="G299" i="1"/>
  <c r="H298" i="1"/>
  <c r="G298" i="1"/>
  <c r="F298" i="1"/>
  <c r="D298" i="1"/>
  <c r="F297" i="1"/>
  <c r="H297" i="1"/>
  <c r="G297" i="1"/>
  <c r="D297" i="1"/>
  <c r="H296" i="1"/>
  <c r="G296" i="1"/>
  <c r="F296" i="1"/>
  <c r="D296" i="1"/>
  <c r="F295" i="1"/>
  <c r="H295" i="1"/>
  <c r="G295" i="1"/>
  <c r="D295" i="1"/>
  <c r="H294" i="1"/>
  <c r="G294" i="1"/>
  <c r="F294" i="1"/>
  <c r="D294" i="1"/>
  <c r="J299" i="1"/>
  <c r="F299" i="1" s="1"/>
  <c r="H293" i="1"/>
  <c r="G293" i="1"/>
  <c r="D293" i="1"/>
  <c r="D299" i="1" s="1"/>
  <c r="H292" i="1"/>
  <c r="G292" i="1"/>
  <c r="F292" i="1"/>
  <c r="D292" i="1"/>
  <c r="M289" i="1"/>
  <c r="L289" i="1"/>
  <c r="K289" i="1"/>
  <c r="G289" i="1" s="1"/>
  <c r="H289" i="1"/>
  <c r="F288" i="1"/>
  <c r="H288" i="1"/>
  <c r="G288" i="1"/>
  <c r="D288" i="1"/>
  <c r="H287" i="1"/>
  <c r="G287" i="1"/>
  <c r="F287" i="1"/>
  <c r="D287" i="1"/>
  <c r="F286" i="1"/>
  <c r="H286" i="1"/>
  <c r="G286" i="1"/>
  <c r="D286" i="1"/>
  <c r="J289" i="1"/>
  <c r="F289" i="1" s="1"/>
  <c r="H285" i="1"/>
  <c r="G285" i="1"/>
  <c r="F285" i="1"/>
  <c r="D285" i="1"/>
  <c r="M282" i="1"/>
  <c r="L282" i="1"/>
  <c r="K282" i="1"/>
  <c r="G282" i="1" s="1"/>
  <c r="H282" i="1"/>
  <c r="F281" i="1"/>
  <c r="H281" i="1"/>
  <c r="G281" i="1"/>
  <c r="D281" i="1"/>
  <c r="H280" i="1"/>
  <c r="G280" i="1"/>
  <c r="F280" i="1"/>
  <c r="D280" i="1"/>
  <c r="F279" i="1"/>
  <c r="H279" i="1"/>
  <c r="G279" i="1"/>
  <c r="D279" i="1"/>
  <c r="H278" i="1"/>
  <c r="G278" i="1"/>
  <c r="F278" i="1"/>
  <c r="D278" i="1"/>
  <c r="F277" i="1"/>
  <c r="H277" i="1"/>
  <c r="G277" i="1"/>
  <c r="D277" i="1"/>
  <c r="H276" i="1"/>
  <c r="G276" i="1"/>
  <c r="F276" i="1"/>
  <c r="D276" i="1"/>
  <c r="F275" i="1"/>
  <c r="H275" i="1"/>
  <c r="G275" i="1"/>
  <c r="D275" i="1"/>
  <c r="H274" i="1"/>
  <c r="G274" i="1"/>
  <c r="F274" i="1"/>
  <c r="D274" i="1"/>
  <c r="F273" i="1"/>
  <c r="H273" i="1"/>
  <c r="G273" i="1"/>
  <c r="D273" i="1"/>
  <c r="H272" i="1"/>
  <c r="G272" i="1"/>
  <c r="F272" i="1"/>
  <c r="D272" i="1"/>
  <c r="F271" i="1"/>
  <c r="H271" i="1"/>
  <c r="G271" i="1"/>
  <c r="D271" i="1"/>
  <c r="H270" i="1"/>
  <c r="G270" i="1"/>
  <c r="F270" i="1"/>
  <c r="D270" i="1"/>
  <c r="F269" i="1"/>
  <c r="H269" i="1"/>
  <c r="G269" i="1"/>
  <c r="D269" i="1"/>
  <c r="H268" i="1"/>
  <c r="G268" i="1"/>
  <c r="F268" i="1"/>
  <c r="D268" i="1"/>
  <c r="F267" i="1"/>
  <c r="H267" i="1"/>
  <c r="G267" i="1"/>
  <c r="D267" i="1"/>
  <c r="D282" i="1" s="1"/>
  <c r="M264" i="1"/>
  <c r="L264" i="1"/>
  <c r="H264" i="1" s="1"/>
  <c r="K264" i="1"/>
  <c r="F264" i="1"/>
  <c r="G264" i="1"/>
  <c r="H263" i="1"/>
  <c r="G263" i="1"/>
  <c r="F263" i="1"/>
  <c r="D263" i="1"/>
  <c r="F262" i="1"/>
  <c r="H262" i="1"/>
  <c r="G262" i="1"/>
  <c r="D262" i="1"/>
  <c r="H261" i="1"/>
  <c r="G261" i="1"/>
  <c r="F261" i="1"/>
  <c r="D261" i="1"/>
  <c r="D264" i="1" s="1"/>
  <c r="M258" i="1"/>
  <c r="L258" i="1"/>
  <c r="K258" i="1"/>
  <c r="G258" i="1" s="1"/>
  <c r="H258" i="1"/>
  <c r="F257" i="1"/>
  <c r="H257" i="1"/>
  <c r="G257" i="1"/>
  <c r="D257" i="1"/>
  <c r="H256" i="1"/>
  <c r="G256" i="1"/>
  <c r="F256" i="1"/>
  <c r="D256" i="1"/>
  <c r="F255" i="1"/>
  <c r="H255" i="1"/>
  <c r="G255" i="1"/>
  <c r="D255" i="1"/>
  <c r="H254" i="1"/>
  <c r="G254" i="1"/>
  <c r="F254" i="1"/>
  <c r="D254" i="1"/>
  <c r="F253" i="1"/>
  <c r="H253" i="1"/>
  <c r="G253" i="1"/>
  <c r="D253" i="1"/>
  <c r="J258" i="1"/>
  <c r="F258" i="1" s="1"/>
  <c r="H252" i="1"/>
  <c r="G252" i="1"/>
  <c r="F252" i="1"/>
  <c r="D252" i="1"/>
  <c r="D258" i="1" s="1"/>
  <c r="M249" i="1"/>
  <c r="L249" i="1"/>
  <c r="K249" i="1"/>
  <c r="G249" i="1" s="1"/>
  <c r="H249" i="1"/>
  <c r="F248" i="1"/>
  <c r="H248" i="1"/>
  <c r="G248" i="1"/>
  <c r="D248" i="1"/>
  <c r="H247" i="1"/>
  <c r="G247" i="1"/>
  <c r="F247" i="1"/>
  <c r="D247" i="1"/>
  <c r="F246" i="1"/>
  <c r="H246" i="1"/>
  <c r="G246" i="1"/>
  <c r="D246" i="1"/>
  <c r="H245" i="1"/>
  <c r="G245" i="1"/>
  <c r="F245" i="1"/>
  <c r="D245" i="1"/>
  <c r="F244" i="1"/>
  <c r="H244" i="1"/>
  <c r="G244" i="1"/>
  <c r="D244" i="1"/>
  <c r="H243" i="1"/>
  <c r="G243" i="1"/>
  <c r="F243" i="1"/>
  <c r="D243" i="1"/>
  <c r="F242" i="1"/>
  <c r="H242" i="1"/>
  <c r="G242" i="1"/>
  <c r="D242" i="1"/>
  <c r="J249" i="1"/>
  <c r="F249" i="1" s="1"/>
  <c r="H241" i="1"/>
  <c r="G241" i="1"/>
  <c r="F241" i="1"/>
  <c r="D241" i="1"/>
  <c r="M238" i="1"/>
  <c r="L238" i="1"/>
  <c r="K238" i="1"/>
  <c r="G238" i="1" s="1"/>
  <c r="H238" i="1"/>
  <c r="F237" i="1"/>
  <c r="H237" i="1"/>
  <c r="G237" i="1"/>
  <c r="D237" i="1"/>
  <c r="H236" i="1"/>
  <c r="G236" i="1"/>
  <c r="F236" i="1"/>
  <c r="D236" i="1"/>
  <c r="F235" i="1"/>
  <c r="H235" i="1"/>
  <c r="G235" i="1"/>
  <c r="H234" i="1"/>
  <c r="G234" i="1"/>
  <c r="F234" i="1"/>
  <c r="D234" i="1"/>
  <c r="F233" i="1"/>
  <c r="H233" i="1"/>
  <c r="G233" i="1"/>
  <c r="D233" i="1"/>
  <c r="H232" i="1"/>
  <c r="G232" i="1"/>
  <c r="F232" i="1"/>
  <c r="D232" i="1"/>
  <c r="D231" i="1"/>
  <c r="H231" i="1"/>
  <c r="G231" i="1"/>
  <c r="M228" i="1"/>
  <c r="L228" i="1"/>
  <c r="H228" i="1" s="1"/>
  <c r="K228" i="1"/>
  <c r="G228" i="1"/>
  <c r="H227" i="1"/>
  <c r="G227" i="1"/>
  <c r="F227" i="1"/>
  <c r="D227" i="1"/>
  <c r="F226" i="1"/>
  <c r="H226" i="1"/>
  <c r="G226" i="1"/>
  <c r="D226" i="1"/>
  <c r="H225" i="1"/>
  <c r="G225" i="1"/>
  <c r="F225" i="1"/>
  <c r="D225" i="1"/>
  <c r="F224" i="1"/>
  <c r="H224" i="1"/>
  <c r="G224" i="1"/>
  <c r="H223" i="1"/>
  <c r="G223" i="1"/>
  <c r="F223" i="1"/>
  <c r="D223" i="1"/>
  <c r="F222" i="1"/>
  <c r="H222" i="1"/>
  <c r="G222" i="1"/>
  <c r="D222" i="1"/>
  <c r="H221" i="1"/>
  <c r="G221" i="1"/>
  <c r="F221" i="1"/>
  <c r="D221" i="1"/>
  <c r="F220" i="1"/>
  <c r="H220" i="1"/>
  <c r="G220" i="1"/>
  <c r="M217" i="1"/>
  <c r="L217" i="1"/>
  <c r="H217" i="1" s="1"/>
  <c r="K217" i="1"/>
  <c r="G217" i="1"/>
  <c r="H216" i="1"/>
  <c r="G216" i="1"/>
  <c r="F216" i="1"/>
  <c r="D216" i="1"/>
  <c r="F215" i="1"/>
  <c r="H215" i="1"/>
  <c r="G215" i="1"/>
  <c r="D215" i="1"/>
  <c r="H214" i="1"/>
  <c r="G214" i="1"/>
  <c r="F214" i="1"/>
  <c r="D214" i="1"/>
  <c r="F213" i="1"/>
  <c r="H213" i="1"/>
  <c r="G213" i="1"/>
  <c r="H212" i="1"/>
  <c r="G212" i="1"/>
  <c r="F212" i="1"/>
  <c r="D212" i="1"/>
  <c r="F211" i="1"/>
  <c r="H211" i="1"/>
  <c r="G211" i="1"/>
  <c r="D211" i="1"/>
  <c r="H210" i="1"/>
  <c r="G210" i="1"/>
  <c r="F210" i="1"/>
  <c r="D210" i="1"/>
  <c r="F209" i="1"/>
  <c r="H209" i="1"/>
  <c r="G209" i="1"/>
  <c r="H208" i="1"/>
  <c r="G208" i="1"/>
  <c r="F208" i="1"/>
  <c r="D208" i="1"/>
  <c r="F207" i="1"/>
  <c r="H207" i="1"/>
  <c r="G207" i="1"/>
  <c r="D207" i="1"/>
  <c r="H206" i="1"/>
  <c r="G206" i="1"/>
  <c r="F206" i="1"/>
  <c r="D206" i="1"/>
  <c r="F205" i="1"/>
  <c r="H205" i="1"/>
  <c r="G205" i="1"/>
  <c r="F204" i="1"/>
  <c r="G204" i="1"/>
  <c r="D204" i="1"/>
  <c r="H203" i="1"/>
  <c r="G203" i="1"/>
  <c r="F203" i="1"/>
  <c r="D203" i="1"/>
  <c r="M200" i="1"/>
  <c r="L200" i="1"/>
  <c r="K200" i="1"/>
  <c r="G200" i="1" s="1"/>
  <c r="H200" i="1"/>
  <c r="F199" i="1"/>
  <c r="H199" i="1"/>
  <c r="G199" i="1"/>
  <c r="D199" i="1"/>
  <c r="H198" i="1"/>
  <c r="G198" i="1"/>
  <c r="F198" i="1"/>
  <c r="D198" i="1"/>
  <c r="F197" i="1"/>
  <c r="H197" i="1"/>
  <c r="G197" i="1"/>
  <c r="H196" i="1"/>
  <c r="G196" i="1"/>
  <c r="F196" i="1"/>
  <c r="D196" i="1"/>
  <c r="F195" i="1"/>
  <c r="H195" i="1"/>
  <c r="G195" i="1"/>
  <c r="D195" i="1"/>
  <c r="H194" i="1"/>
  <c r="G194" i="1"/>
  <c r="F194" i="1"/>
  <c r="D194" i="1"/>
  <c r="F193" i="1"/>
  <c r="H193" i="1"/>
  <c r="G193" i="1"/>
  <c r="H192" i="1"/>
  <c r="G192" i="1"/>
  <c r="F192" i="1"/>
  <c r="D192" i="1"/>
  <c r="F191" i="1"/>
  <c r="H191" i="1"/>
  <c r="G191" i="1"/>
  <c r="D191" i="1"/>
  <c r="H190" i="1"/>
  <c r="G190" i="1"/>
  <c r="F190" i="1"/>
  <c r="D190" i="1"/>
  <c r="M187" i="1"/>
  <c r="H187" i="1" s="1"/>
  <c r="L187" i="1"/>
  <c r="K187" i="1"/>
  <c r="G187" i="1" s="1"/>
  <c r="F186" i="1"/>
  <c r="H186" i="1"/>
  <c r="G186" i="1"/>
  <c r="H185" i="1"/>
  <c r="G185" i="1"/>
  <c r="F185" i="1"/>
  <c r="D185" i="1"/>
  <c r="F184" i="1"/>
  <c r="H184" i="1"/>
  <c r="G184" i="1"/>
  <c r="D184" i="1"/>
  <c r="H183" i="1"/>
  <c r="G183" i="1"/>
  <c r="F183" i="1"/>
  <c r="D183" i="1"/>
  <c r="F182" i="1"/>
  <c r="H182" i="1"/>
  <c r="G182" i="1"/>
  <c r="H181" i="1"/>
  <c r="G181" i="1"/>
  <c r="F181" i="1"/>
  <c r="D181" i="1"/>
  <c r="M178" i="1"/>
  <c r="L178" i="1"/>
  <c r="K178" i="1"/>
  <c r="G178" i="1" s="1"/>
  <c r="H178" i="1"/>
  <c r="D177" i="1"/>
  <c r="F176" i="1"/>
  <c r="H176" i="1"/>
  <c r="G176" i="1"/>
  <c r="D176" i="1"/>
  <c r="H175" i="1"/>
  <c r="G175" i="1"/>
  <c r="F175" i="1"/>
  <c r="D175" i="1"/>
  <c r="F174" i="1"/>
  <c r="H174" i="1"/>
  <c r="G174" i="1"/>
  <c r="D174" i="1"/>
  <c r="H173" i="1"/>
  <c r="G173" i="1"/>
  <c r="F173" i="1"/>
  <c r="D173" i="1"/>
  <c r="H172" i="1"/>
  <c r="G172" i="1"/>
  <c r="D172" i="1"/>
  <c r="D178" i="1" s="1"/>
  <c r="M169" i="1"/>
  <c r="L169" i="1"/>
  <c r="H169" i="1" s="1"/>
  <c r="K169" i="1"/>
  <c r="J169" i="1"/>
  <c r="F169" i="1" s="1"/>
  <c r="G169" i="1"/>
  <c r="D168" i="1"/>
  <c r="D167" i="1"/>
  <c r="H166" i="1"/>
  <c r="G166" i="1"/>
  <c r="F166" i="1"/>
  <c r="D166" i="1"/>
  <c r="F165" i="1"/>
  <c r="H165" i="1"/>
  <c r="G165" i="1"/>
  <c r="D165" i="1"/>
  <c r="H164" i="1"/>
  <c r="G164" i="1"/>
  <c r="F164" i="1"/>
  <c r="D164" i="1"/>
  <c r="F163" i="1"/>
  <c r="H163" i="1"/>
  <c r="G163" i="1"/>
  <c r="D163" i="1"/>
  <c r="H162" i="1"/>
  <c r="G162" i="1"/>
  <c r="F162" i="1"/>
  <c r="D162" i="1"/>
  <c r="F161" i="1"/>
  <c r="H161" i="1"/>
  <c r="G161" i="1"/>
  <c r="D161" i="1"/>
  <c r="H160" i="1"/>
  <c r="G160" i="1"/>
  <c r="F160" i="1"/>
  <c r="D160" i="1"/>
  <c r="F159" i="1"/>
  <c r="H159" i="1"/>
  <c r="G159" i="1"/>
  <c r="D159" i="1"/>
  <c r="H158" i="1"/>
  <c r="G158" i="1"/>
  <c r="F158" i="1"/>
  <c r="D158" i="1"/>
  <c r="F157" i="1"/>
  <c r="H157" i="1"/>
  <c r="G157" i="1"/>
  <c r="D157" i="1"/>
  <c r="H156" i="1"/>
  <c r="G156" i="1"/>
  <c r="F156" i="1"/>
  <c r="D156" i="1"/>
  <c r="F155" i="1"/>
  <c r="H155" i="1"/>
  <c r="G155" i="1"/>
  <c r="D155" i="1"/>
  <c r="H154" i="1"/>
  <c r="G154" i="1"/>
  <c r="F154" i="1"/>
  <c r="D154" i="1"/>
  <c r="F153" i="1"/>
  <c r="H153" i="1"/>
  <c r="G153" i="1"/>
  <c r="D153" i="1"/>
  <c r="H152" i="1"/>
  <c r="G152" i="1"/>
  <c r="F152" i="1"/>
  <c r="D152" i="1"/>
  <c r="F151" i="1"/>
  <c r="H151" i="1"/>
  <c r="G151" i="1"/>
  <c r="D151" i="1"/>
  <c r="H150" i="1"/>
  <c r="G150" i="1"/>
  <c r="F150" i="1"/>
  <c r="D150" i="1"/>
  <c r="F149" i="1"/>
  <c r="H149" i="1"/>
  <c r="G149" i="1"/>
  <c r="D149" i="1"/>
  <c r="H148" i="1"/>
  <c r="G148" i="1"/>
  <c r="F148" i="1"/>
  <c r="D148" i="1"/>
  <c r="M145" i="1"/>
  <c r="L145" i="1"/>
  <c r="K145" i="1"/>
  <c r="G145" i="1" s="1"/>
  <c r="H145" i="1"/>
  <c r="F144" i="1"/>
  <c r="H144" i="1"/>
  <c r="G144" i="1"/>
  <c r="H143" i="1"/>
  <c r="G143" i="1"/>
  <c r="F143" i="1"/>
  <c r="D143" i="1"/>
  <c r="F142" i="1"/>
  <c r="H142" i="1"/>
  <c r="G142" i="1"/>
  <c r="D142" i="1"/>
  <c r="H141" i="1"/>
  <c r="G141" i="1"/>
  <c r="F141" i="1"/>
  <c r="D141" i="1"/>
  <c r="D140" i="1"/>
  <c r="H140" i="1"/>
  <c r="G140" i="1"/>
  <c r="M137" i="1"/>
  <c r="L137" i="1"/>
  <c r="K137" i="1"/>
  <c r="H137" i="1"/>
  <c r="G137" i="1"/>
  <c r="H136" i="1"/>
  <c r="G136" i="1"/>
  <c r="F136" i="1"/>
  <c r="D136" i="1"/>
  <c r="J137" i="1"/>
  <c r="F137" i="1" s="1"/>
  <c r="H135" i="1"/>
  <c r="G135" i="1"/>
  <c r="D135" i="1"/>
  <c r="H134" i="1"/>
  <c r="G134" i="1"/>
  <c r="F134" i="1"/>
  <c r="D134" i="1"/>
  <c r="M131" i="1"/>
  <c r="H131" i="1" s="1"/>
  <c r="L131" i="1"/>
  <c r="K131" i="1"/>
  <c r="G131" i="1" s="1"/>
  <c r="H130" i="1"/>
  <c r="G130" i="1"/>
  <c r="F130" i="1"/>
  <c r="D130" i="1"/>
  <c r="F129" i="1"/>
  <c r="H129" i="1"/>
  <c r="G129" i="1"/>
  <c r="D129" i="1"/>
  <c r="H128" i="1"/>
  <c r="G128" i="1"/>
  <c r="F128" i="1"/>
  <c r="D128" i="1"/>
  <c r="F127" i="1"/>
  <c r="H127" i="1"/>
  <c r="G127" i="1"/>
  <c r="H126" i="1"/>
  <c r="G126" i="1"/>
  <c r="F126" i="1"/>
  <c r="D126" i="1"/>
  <c r="F125" i="1"/>
  <c r="H125" i="1"/>
  <c r="G125" i="1"/>
  <c r="D125" i="1"/>
  <c r="H124" i="1"/>
  <c r="G124" i="1"/>
  <c r="F124" i="1"/>
  <c r="D124" i="1"/>
  <c r="D123" i="1"/>
  <c r="H123" i="1"/>
  <c r="G123" i="1"/>
  <c r="H122" i="1"/>
  <c r="G122" i="1"/>
  <c r="F122" i="1"/>
  <c r="D122" i="1"/>
  <c r="F121" i="1"/>
  <c r="H121" i="1"/>
  <c r="G121" i="1"/>
  <c r="D121" i="1"/>
  <c r="H120" i="1"/>
  <c r="G120" i="1"/>
  <c r="F120" i="1"/>
  <c r="D120" i="1"/>
  <c r="F119" i="1"/>
  <c r="H119" i="1"/>
  <c r="G119" i="1"/>
  <c r="D119" i="1"/>
  <c r="H118" i="1"/>
  <c r="G118" i="1"/>
  <c r="F118" i="1"/>
  <c r="D118" i="1"/>
  <c r="M115" i="1"/>
  <c r="L115" i="1"/>
  <c r="K115" i="1"/>
  <c r="G115" i="1" s="1"/>
  <c r="H115" i="1"/>
  <c r="F114" i="1"/>
  <c r="H114" i="1"/>
  <c r="G114" i="1"/>
  <c r="D114" i="1"/>
  <c r="H113" i="1"/>
  <c r="G113" i="1"/>
  <c r="F113" i="1"/>
  <c r="D113" i="1"/>
  <c r="D112" i="1"/>
  <c r="H112" i="1"/>
  <c r="G112" i="1"/>
  <c r="H111" i="1"/>
  <c r="G111" i="1"/>
  <c r="F111" i="1"/>
  <c r="D111" i="1"/>
  <c r="F110" i="1"/>
  <c r="H110" i="1"/>
  <c r="G110" i="1"/>
  <c r="D110" i="1"/>
  <c r="H109" i="1"/>
  <c r="G109" i="1"/>
  <c r="F109" i="1"/>
  <c r="D109" i="1"/>
  <c r="D108" i="1"/>
  <c r="H108" i="1"/>
  <c r="G108" i="1"/>
  <c r="H107" i="1"/>
  <c r="G107" i="1"/>
  <c r="F107" i="1"/>
  <c r="D107" i="1"/>
  <c r="F106" i="1"/>
  <c r="H106" i="1"/>
  <c r="G106" i="1"/>
  <c r="D106" i="1"/>
  <c r="J115" i="1"/>
  <c r="F115" i="1" s="1"/>
  <c r="H105" i="1"/>
  <c r="G105" i="1"/>
  <c r="F105" i="1"/>
  <c r="D105" i="1"/>
  <c r="M102" i="1"/>
  <c r="L102" i="1"/>
  <c r="K102" i="1"/>
  <c r="G102" i="1" s="1"/>
  <c r="H102" i="1"/>
  <c r="J102" i="1"/>
  <c r="F102" i="1" s="1"/>
  <c r="H101" i="1"/>
  <c r="G101" i="1"/>
  <c r="M98" i="1"/>
  <c r="L98" i="1"/>
  <c r="H98" i="1" s="1"/>
  <c r="K98" i="1"/>
  <c r="G98" i="1"/>
  <c r="H97" i="1"/>
  <c r="G97" i="1"/>
  <c r="F97" i="1"/>
  <c r="D97" i="1"/>
  <c r="F96" i="1"/>
  <c r="H96" i="1"/>
  <c r="G96" i="1"/>
  <c r="D96" i="1"/>
  <c r="H95" i="1"/>
  <c r="G95" i="1"/>
  <c r="F95" i="1"/>
  <c r="D95" i="1"/>
  <c r="F94" i="1"/>
  <c r="H94" i="1"/>
  <c r="G94" i="1"/>
  <c r="M91" i="1"/>
  <c r="L91" i="1"/>
  <c r="H91" i="1" s="1"/>
  <c r="K91" i="1"/>
  <c r="G91" i="1"/>
  <c r="H90" i="1"/>
  <c r="G90" i="1"/>
  <c r="F90" i="1"/>
  <c r="D90" i="1"/>
  <c r="F89" i="1"/>
  <c r="H89" i="1"/>
  <c r="G89" i="1"/>
  <c r="D89" i="1"/>
  <c r="H88" i="1"/>
  <c r="G88" i="1"/>
  <c r="F88" i="1"/>
  <c r="D88" i="1"/>
  <c r="F87" i="1"/>
  <c r="H87" i="1"/>
  <c r="G87" i="1"/>
  <c r="H86" i="1"/>
  <c r="G86" i="1"/>
  <c r="F86" i="1"/>
  <c r="D86" i="1"/>
  <c r="M83" i="1"/>
  <c r="L83" i="1"/>
  <c r="K83" i="1"/>
  <c r="G83" i="1" s="1"/>
  <c r="H83" i="1"/>
  <c r="F82" i="1"/>
  <c r="H82" i="1"/>
  <c r="G82" i="1"/>
  <c r="D82" i="1"/>
  <c r="H81" i="1"/>
  <c r="G81" i="1"/>
  <c r="F81" i="1"/>
  <c r="D81" i="1"/>
  <c r="F80" i="1"/>
  <c r="H80" i="1"/>
  <c r="G80" i="1"/>
  <c r="H79" i="1"/>
  <c r="G79" i="1"/>
  <c r="F79" i="1"/>
  <c r="D79" i="1"/>
  <c r="F78" i="1"/>
  <c r="H78" i="1"/>
  <c r="G78" i="1"/>
  <c r="D78" i="1"/>
  <c r="J83" i="1"/>
  <c r="F83" i="1" s="1"/>
  <c r="H77" i="1"/>
  <c r="G77" i="1"/>
  <c r="F77" i="1"/>
  <c r="D77" i="1"/>
  <c r="M74" i="1"/>
  <c r="H74" i="1" s="1"/>
  <c r="L74" i="1"/>
  <c r="K74" i="1"/>
  <c r="G74" i="1" s="1"/>
  <c r="F73" i="1"/>
  <c r="H73" i="1"/>
  <c r="G73" i="1"/>
  <c r="H72" i="1"/>
  <c r="G72" i="1"/>
  <c r="F72" i="1"/>
  <c r="D72" i="1"/>
  <c r="F71" i="1"/>
  <c r="H71" i="1"/>
  <c r="G71" i="1"/>
  <c r="D71" i="1"/>
  <c r="H70" i="1"/>
  <c r="G70" i="1"/>
  <c r="F70" i="1"/>
  <c r="D70" i="1"/>
  <c r="F69" i="1"/>
  <c r="H69" i="1"/>
  <c r="G69" i="1"/>
  <c r="J74" i="1"/>
  <c r="F74" i="1" s="1"/>
  <c r="H68" i="1"/>
  <c r="G68" i="1"/>
  <c r="F68" i="1"/>
  <c r="D68" i="1"/>
  <c r="M65" i="1"/>
  <c r="L65" i="1"/>
  <c r="K65" i="1"/>
  <c r="G65" i="1" s="1"/>
  <c r="H65" i="1"/>
  <c r="F64" i="1"/>
  <c r="H64" i="1"/>
  <c r="G64" i="1"/>
  <c r="D64" i="1"/>
  <c r="J65" i="1"/>
  <c r="F65" i="1" s="1"/>
  <c r="H63" i="1"/>
  <c r="G63" i="1"/>
  <c r="F63" i="1"/>
  <c r="D63" i="1"/>
  <c r="D65" i="1" s="1"/>
  <c r="M60" i="1"/>
  <c r="M7" i="1" s="1"/>
  <c r="L60" i="1"/>
  <c r="K60" i="1"/>
  <c r="G60" i="1" s="1"/>
  <c r="H60" i="1"/>
  <c r="D59" i="1"/>
  <c r="H59" i="1"/>
  <c r="G59" i="1"/>
  <c r="H58" i="1"/>
  <c r="G58" i="1"/>
  <c r="F58" i="1"/>
  <c r="D58" i="1"/>
  <c r="F57" i="1"/>
  <c r="H57" i="1"/>
  <c r="G57" i="1"/>
  <c r="D57" i="1"/>
  <c r="H56" i="1"/>
  <c r="G56" i="1"/>
  <c r="F56" i="1"/>
  <c r="D56" i="1"/>
  <c r="F55" i="1"/>
  <c r="H55" i="1"/>
  <c r="G55" i="1"/>
  <c r="H54" i="1"/>
  <c r="G54" i="1"/>
  <c r="F54" i="1"/>
  <c r="D54" i="1"/>
  <c r="F53" i="1"/>
  <c r="H53" i="1"/>
  <c r="G53" i="1"/>
  <c r="D53" i="1"/>
  <c r="H52" i="1"/>
  <c r="G52" i="1"/>
  <c r="F52" i="1"/>
  <c r="D52" i="1"/>
  <c r="J60" i="1"/>
  <c r="F60" i="1" s="1"/>
  <c r="H51" i="1"/>
  <c r="G51" i="1"/>
  <c r="D51" i="1"/>
  <c r="M48" i="1"/>
  <c r="L48" i="1"/>
  <c r="H48" i="1" s="1"/>
  <c r="K48" i="1"/>
  <c r="G48" i="1"/>
  <c r="H47" i="1"/>
  <c r="G47" i="1"/>
  <c r="F47" i="1"/>
  <c r="D47" i="1"/>
  <c r="F46" i="1"/>
  <c r="H46" i="1"/>
  <c r="G46" i="1"/>
  <c r="D46" i="1"/>
  <c r="H45" i="1"/>
  <c r="G45" i="1"/>
  <c r="F45" i="1"/>
  <c r="D45" i="1"/>
  <c r="F44" i="1"/>
  <c r="H44" i="1"/>
  <c r="G44" i="1"/>
  <c r="H43" i="1"/>
  <c r="G43" i="1"/>
  <c r="F43" i="1"/>
  <c r="D43" i="1"/>
  <c r="M40" i="1"/>
  <c r="L40" i="1"/>
  <c r="K40" i="1"/>
  <c r="G40" i="1" s="1"/>
  <c r="H40" i="1"/>
  <c r="F39" i="1"/>
  <c r="H39" i="1"/>
  <c r="G39" i="1"/>
  <c r="D39" i="1"/>
  <c r="H38" i="1"/>
  <c r="G38" i="1"/>
  <c r="F38" i="1"/>
  <c r="D38" i="1"/>
  <c r="F37" i="1"/>
  <c r="H37" i="1"/>
  <c r="G37" i="1"/>
  <c r="H36" i="1"/>
  <c r="G36" i="1"/>
  <c r="F36" i="1"/>
  <c r="D36" i="1"/>
  <c r="F35" i="1"/>
  <c r="H35" i="1"/>
  <c r="G35" i="1"/>
  <c r="D35" i="1"/>
  <c r="H34" i="1"/>
  <c r="G34" i="1"/>
  <c r="F34" i="1"/>
  <c r="D34" i="1"/>
  <c r="D33" i="1"/>
  <c r="H33" i="1"/>
  <c r="G33" i="1"/>
  <c r="M30" i="1"/>
  <c r="L30" i="1"/>
  <c r="H30" i="1" s="1"/>
  <c r="K30" i="1"/>
  <c r="G30" i="1"/>
  <c r="H29" i="1"/>
  <c r="G29" i="1"/>
  <c r="F29" i="1"/>
  <c r="D29" i="1"/>
  <c r="F28" i="1"/>
  <c r="H28" i="1"/>
  <c r="G28" i="1"/>
  <c r="H27" i="1"/>
  <c r="G27" i="1"/>
  <c r="F27" i="1"/>
  <c r="D27" i="1"/>
  <c r="J30" i="1"/>
  <c r="F30" i="1" s="1"/>
  <c r="H26" i="1"/>
  <c r="G26" i="1"/>
  <c r="H25" i="1"/>
  <c r="G25" i="1"/>
  <c r="F25" i="1"/>
  <c r="D25" i="1"/>
  <c r="D24" i="1"/>
  <c r="H24" i="1"/>
  <c r="G24" i="1"/>
  <c r="M21" i="1"/>
  <c r="L21" i="1"/>
  <c r="H21" i="1" s="1"/>
  <c r="K21" i="1"/>
  <c r="G21" i="1"/>
  <c r="H20" i="1"/>
  <c r="G20" i="1"/>
  <c r="F20" i="1"/>
  <c r="D20" i="1"/>
  <c r="J21" i="1"/>
  <c r="F21" i="1" s="1"/>
  <c r="H19" i="1"/>
  <c r="G19" i="1"/>
  <c r="M16" i="1"/>
  <c r="L16" i="1"/>
  <c r="G16" i="1" s="1"/>
  <c r="K16" i="1"/>
  <c r="H15" i="1"/>
  <c r="G15" i="1"/>
  <c r="F15" i="1"/>
  <c r="D15" i="1"/>
  <c r="D14" i="1"/>
  <c r="H14" i="1"/>
  <c r="G14" i="1"/>
  <c r="H13" i="1"/>
  <c r="G13" i="1"/>
  <c r="F13" i="1"/>
  <c r="D13" i="1"/>
  <c r="J16" i="1"/>
  <c r="F16" i="1" s="1"/>
  <c r="H12" i="1"/>
  <c r="G12" i="1"/>
  <c r="H11" i="1"/>
  <c r="G11" i="1"/>
  <c r="F11" i="1"/>
  <c r="D11" i="1"/>
  <c r="I9" i="1"/>
  <c r="J9" i="1" s="1"/>
  <c r="K9" i="1" s="1"/>
  <c r="L9" i="1" s="1"/>
  <c r="M9" i="1" s="1"/>
  <c r="E9" i="1"/>
  <c r="F9" i="1" s="1"/>
  <c r="G9" i="1" s="1"/>
  <c r="H9" i="1" s="1"/>
  <c r="C9" i="1"/>
  <c r="D9" i="1" s="1"/>
  <c r="B9" i="1"/>
  <c r="K7" i="1"/>
  <c r="D407" i="1" l="1"/>
  <c r="D380" i="1"/>
  <c r="D323" i="1"/>
  <c r="D289" i="1"/>
  <c r="D169" i="1"/>
  <c r="D137" i="1"/>
  <c r="D115" i="1"/>
  <c r="J48" i="1"/>
  <c r="F48" i="1" s="1"/>
  <c r="D55" i="1"/>
  <c r="D60" i="1" s="1"/>
  <c r="J91" i="1"/>
  <c r="F91" i="1" s="1"/>
  <c r="D94" i="1"/>
  <c r="D98" i="1" s="1"/>
  <c r="D28" i="1"/>
  <c r="F14" i="1"/>
  <c r="H16" i="1"/>
  <c r="F24" i="1"/>
  <c r="J40" i="1"/>
  <c r="F40" i="1" s="1"/>
  <c r="J131" i="1"/>
  <c r="F131" i="1" s="1"/>
  <c r="D144" i="1"/>
  <c r="D145" i="1" s="1"/>
  <c r="F172" i="1"/>
  <c r="J178" i="1"/>
  <c r="F178" i="1" s="1"/>
  <c r="D186" i="1"/>
  <c r="J200" i="1"/>
  <c r="F200" i="1" s="1"/>
  <c r="D197" i="1"/>
  <c r="D209" i="1"/>
  <c r="D224" i="1"/>
  <c r="J228" i="1"/>
  <c r="F228" i="1" s="1"/>
  <c r="D249" i="1"/>
  <c r="D19" i="1"/>
  <c r="D21" i="1" s="1"/>
  <c r="D37" i="1"/>
  <c r="D40" i="1" s="1"/>
  <c r="D69" i="1"/>
  <c r="D74" i="1" s="1"/>
  <c r="D87" i="1"/>
  <c r="D91" i="1" s="1"/>
  <c r="J98" i="1"/>
  <c r="F98" i="1" s="1"/>
  <c r="D101" i="1"/>
  <c r="D102" i="1" s="1"/>
  <c r="D26" i="1"/>
  <c r="D30" i="1" s="1"/>
  <c r="D44" i="1"/>
  <c r="D48" i="1" s="1"/>
  <c r="D73" i="1"/>
  <c r="D80" i="1"/>
  <c r="D83" i="1" s="1"/>
  <c r="D127" i="1"/>
  <c r="D131" i="1" s="1"/>
  <c r="L7" i="1"/>
  <c r="H7" i="1" s="1"/>
  <c r="F12" i="1"/>
  <c r="F19" i="1"/>
  <c r="F26" i="1"/>
  <c r="F33" i="1"/>
  <c r="F51" i="1"/>
  <c r="F59" i="1"/>
  <c r="F101" i="1"/>
  <c r="F108" i="1"/>
  <c r="F112" i="1"/>
  <c r="F123" i="1"/>
  <c r="F135" i="1"/>
  <c r="D182" i="1"/>
  <c r="D187" i="1" s="1"/>
  <c r="D193" i="1"/>
  <c r="D200" i="1" s="1"/>
  <c r="D205" i="1"/>
  <c r="D213" i="1"/>
  <c r="J217" i="1"/>
  <c r="F217" i="1" s="1"/>
  <c r="D220" i="1"/>
  <c r="D228" i="1" s="1"/>
  <c r="D235" i="1"/>
  <c r="D238" i="1" s="1"/>
  <c r="D391" i="1"/>
  <c r="D12" i="1"/>
  <c r="D16" i="1" s="1"/>
  <c r="J145" i="1"/>
  <c r="F145" i="1" s="1"/>
  <c r="F140" i="1"/>
  <c r="J187" i="1"/>
  <c r="F187" i="1" s="1"/>
  <c r="F231" i="1"/>
  <c r="J238" i="1"/>
  <c r="F238" i="1" s="1"/>
  <c r="J282" i="1"/>
  <c r="F282" i="1" s="1"/>
  <c r="F302" i="1"/>
  <c r="F343" i="1"/>
  <c r="F358" i="1"/>
  <c r="F369" i="1"/>
  <c r="F383" i="1"/>
  <c r="J425" i="1"/>
  <c r="F425" i="1" s="1"/>
  <c r="J323" i="1"/>
  <c r="F323" i="1" s="1"/>
  <c r="J407" i="1"/>
  <c r="F407" i="1" s="1"/>
  <c r="F293" i="1"/>
  <c r="F326" i="1"/>
  <c r="F374" i="1"/>
  <c r="D217" i="1" l="1"/>
  <c r="J7" i="1"/>
  <c r="G7" i="1"/>
  <c r="F7" i="1" l="1"/>
  <c r="D7" i="1"/>
</calcChain>
</file>

<file path=xl/sharedStrings.xml><?xml version="1.0" encoding="utf-8"?>
<sst xmlns="http://schemas.openxmlformats.org/spreadsheetml/2006/main" count="1011" uniqueCount="656">
  <si>
    <t>Change in</t>
  </si>
  <si>
    <t>% Change in</t>
  </si>
  <si>
    <t>Enrollment</t>
  </si>
  <si>
    <t>FY</t>
  </si>
  <si>
    <t>HIDE</t>
  </si>
  <si>
    <t>Between</t>
  </si>
  <si>
    <t>2015–16</t>
  </si>
  <si>
    <t>2014–15</t>
  </si>
  <si>
    <t>2013–14</t>
  </si>
  <si>
    <t>2012–13</t>
  </si>
  <si>
    <t>FY 2014–2015 &amp;</t>
  </si>
  <si>
    <t>FY 2013–2014 &amp;</t>
  </si>
  <si>
    <t>FY 2012–2013 &amp;</t>
  </si>
  <si>
    <t>Total</t>
  </si>
  <si>
    <t>County</t>
  </si>
  <si>
    <t>District Name</t>
  </si>
  <si>
    <t>FY 2015–2016</t>
  </si>
  <si>
    <t>FY 2014–2015</t>
  </si>
  <si>
    <t>FY 2013–2014</t>
  </si>
  <si>
    <t>State Total</t>
  </si>
  <si>
    <t>Adams Co.</t>
  </si>
  <si>
    <t>01109</t>
  </si>
  <si>
    <t xml:space="preserve">             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</si>
  <si>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</si>
  <si>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</si>
  <si>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</si>
  <si>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</si>
  <si>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</si>
  <si>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</si>
  <si>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</si>
  <si>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</si>
  <si>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</si>
  <si>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Totals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</si>
  <si>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</si>
  <si>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</si>
  <si>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</si>
  <si>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</si>
  <si>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</si>
  <si>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</si>
  <si>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</si>
  <si>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</si>
  <si>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</si>
  <si>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</si>
  <si>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</si>
  <si>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</si>
  <si>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</si>
  <si>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</si>
  <si>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</si>
  <si>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</si>
  <si>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</si>
  <si>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</si>
  <si>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</si>
  <si>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</si>
  <si>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</si>
  <si>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</si>
  <si>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</si>
  <si>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</si>
  <si>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</si>
  <si>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</si>
  <si>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</si>
  <si>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</si>
  <si>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</si>
  <si>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</si>
  <si>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</si>
  <si>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</si>
  <si>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</si>
  <si>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</si>
  <si>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</si>
  <si>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</si>
  <si>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</si>
  <si>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</si>
  <si>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</si>
  <si>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</si>
  <si>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</si>
  <si>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</si>
  <si>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</si>
  <si>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</si>
  <si>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</si>
  <si>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</si>
  <si>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</si>
  <si>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</si>
  <si>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</si>
  <si>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</si>
  <si>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</si>
  <si>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</si>
  <si>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</si>
  <si>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</si>
  <si>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</si>
  <si>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</si>
  <si>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</si>
  <si>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</si>
  <si>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</si>
  <si>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</si>
  <si>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</si>
  <si>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</si>
  <si>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</si>
  <si>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</si>
  <si>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</si>
  <si>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</si>
  <si>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</si>
  <si>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</si>
  <si>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</si>
  <si>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</si>
  <si>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</si>
  <si>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</si>
  <si>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</si>
  <si>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</si>
  <si>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</si>
  <si>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</si>
  <si>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</si>
  <si>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</si>
  <si>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</si>
  <si>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</si>
  <si>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</si>
  <si>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</si>
  <si>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</si>
  <si>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</si>
  <si>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</si>
  <si>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</si>
  <si>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</si>
  <si>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</si>
  <si>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</si>
  <si>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</si>
  <si>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</si>
  <si>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</si>
  <si>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</si>
  <si>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</si>
  <si>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</si>
  <si>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</si>
  <si>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</si>
  <si>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</si>
  <si>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</si>
  <si>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</si>
  <si>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</si>
  <si>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</si>
  <si>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</si>
  <si>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</si>
  <si>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</si>
  <si>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</si>
  <si>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</si>
  <si>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</si>
  <si>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</si>
  <si>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</si>
  <si>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</si>
  <si>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</si>
  <si>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</si>
  <si>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</si>
  <si>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</si>
  <si>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</si>
  <si>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</si>
  <si>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</si>
  <si>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</si>
  <si>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</si>
  <si>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</si>
  <si>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</si>
  <si>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</si>
  <si>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</si>
  <si>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</si>
  <si>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</si>
  <si>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</si>
  <si>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</si>
  <si>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</si>
  <si>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</si>
  <si>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</si>
  <si>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</si>
  <si>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</si>
  <si>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</si>
  <si>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</si>
  <si>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</si>
  <si>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</si>
  <si>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</si>
  <si>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</si>
  <si>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</si>
  <si>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</si>
  <si>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</si>
  <si>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</si>
  <si>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</si>
  <si>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</si>
  <si>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</si>
  <si>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</si>
  <si>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</si>
  <si>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</si>
  <si>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</si>
  <si>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</si>
  <si>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</si>
  <si>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</si>
  <si>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</si>
  <si>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</si>
  <si>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</si>
  <si>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</si>
  <si>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</si>
  <si>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</si>
  <si>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</si>
  <si>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</si>
  <si>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</si>
  <si>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</si>
  <si>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</si>
  <si>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</si>
  <si>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</si>
  <si>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</si>
  <si>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</si>
  <si>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</si>
  <si>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</si>
  <si>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</si>
  <si>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</si>
  <si>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</si>
  <si>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</si>
  <si>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</si>
  <si>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</si>
  <si>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</si>
  <si>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</si>
  <si>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</si>
  <si>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</si>
  <si>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</si>
  <si>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</si>
  <si>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</si>
  <si>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</si>
  <si>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</si>
  <si>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</si>
  <si>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</si>
  <si>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</si>
  <si>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</si>
  <si>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</si>
  <si>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</si>
  <si>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</si>
  <si>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</si>
  <si>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</si>
  <si>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</si>
  <si>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</si>
  <si>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</si>
  <si>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</si>
  <si>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</si>
  <si>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</si>
  <si>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</si>
  <si>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</si>
  <si>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</si>
  <si>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</si>
  <si>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</si>
  <si>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</si>
  <si>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</si>
  <si>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</si>
  <si>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</si>
  <si>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</si>
  <si>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</si>
  <si>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</si>
  <si>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</si>
  <si>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</si>
  <si>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</si>
  <si>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</si>
  <si>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</si>
  <si>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</si>
  <si>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</si>
  <si>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</si>
  <si>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</si>
  <si>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</si>
  <si>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17901</t>
  </si>
  <si>
    <t>First Place</t>
  </si>
  <si>
    <t>17903</t>
  </si>
  <si>
    <t>Muckleshoot Tribal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</si>
  <si>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</si>
  <si>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</si>
  <si>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</si>
  <si>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</si>
  <si>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</si>
  <si>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</si>
  <si>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</si>
  <si>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</si>
  <si>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</si>
  <si>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</si>
  <si>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</si>
  <si>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</si>
  <si>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</si>
  <si>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</si>
  <si>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</si>
  <si>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</si>
  <si>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</si>
  <si>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</si>
  <si>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</si>
  <si>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</si>
  <si>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</si>
  <si>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</si>
  <si>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</si>
  <si>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</si>
  <si>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</si>
  <si>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</si>
  <si>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</si>
  <si>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</si>
  <si>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</si>
  <si>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</si>
  <si>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</si>
  <si>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</si>
  <si>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</si>
  <si>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</si>
  <si>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</si>
  <si>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</si>
  <si>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</si>
  <si>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</si>
  <si>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</si>
  <si>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</si>
  <si>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</si>
  <si>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</si>
  <si>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</si>
  <si>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</si>
  <si>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</si>
  <si>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</si>
  <si>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</si>
  <si>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</si>
  <si>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</si>
  <si>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</si>
  <si>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Vader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</si>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</sst>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%_);[Red]\(#,##0.00%\)"/>
  </numFmts>
  <fonts count="6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0" fontId="0" fillId="0" borderId="2" xfId="0" applyBorder="1"/>
    <xf numFmtId="4" fontId="1" fillId="0" borderId="3" xfId="1" quotePrefix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0" borderId="4" xfId="1" quotePrefix="1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0" xfId="0" applyFont="1" applyBorder="1" applyAlignment="1">
      <alignment horizontal="centerContinuous"/>
    </xf>
    <xf numFmtId="4" fontId="1" fillId="0" borderId="6" xfId="1" applyNumberFormat="1" applyFont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4" fontId="1" fillId="0" borderId="7" xfId="1" applyNumberFormat="1" applyFont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0" borderId="0" xfId="0" applyFont="1" applyBorder="1" applyAlignment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/>
    <xf numFmtId="4" fontId="1" fillId="0" borderId="6" xfId="1" quotePrefix="1" applyNumberFormat="1" applyFont="1" applyBorder="1" applyAlignment="1">
      <alignment horizontal="center"/>
    </xf>
    <xf numFmtId="4" fontId="1" fillId="0" borderId="7" xfId="1" quotePrefix="1" applyNumberFormat="1" applyFont="1" applyBorder="1" applyAlignment="1">
      <alignment horizontal="center"/>
    </xf>
    <xf numFmtId="4" fontId="1" fillId="0" borderId="7" xfId="0" quotePrefix="1" applyNumberFormat="1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>
      <alignment horizontal="left"/>
    </xf>
    <xf numFmtId="4" fontId="1" fillId="0" borderId="10" xfId="1" quotePrefix="1" applyNumberFormat="1" applyFont="1" applyBorder="1" applyAlignment="1">
      <alignment horizontal="center"/>
    </xf>
    <xf numFmtId="4" fontId="1" fillId="0" borderId="9" xfId="1" quotePrefix="1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4" fontId="3" fillId="0" borderId="0" xfId="1" applyNumberFormat="1" applyFont="1" applyBorder="1"/>
    <xf numFmtId="4" fontId="1" fillId="2" borderId="5" xfId="0" applyNumberFormat="1" applyFont="1" applyFill="1" applyBorder="1"/>
    <xf numFmtId="4" fontId="1" fillId="0" borderId="0" xfId="0" applyNumberFormat="1" applyFont="1" applyFill="1" applyBorder="1"/>
    <xf numFmtId="4" fontId="1" fillId="2" borderId="7" xfId="0" applyNumberFormat="1" applyFont="1" applyFill="1" applyBorder="1"/>
    <xf numFmtId="4" fontId="1" fillId="0" borderId="7" xfId="0" applyNumberFormat="1" applyFont="1" applyFill="1" applyBorder="1"/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0" fontId="1" fillId="0" borderId="0" xfId="1" applyNumberFormat="1" applyFont="1" applyBorder="1" applyAlignment="1">
      <alignment horizontal="right"/>
    </xf>
    <xf numFmtId="164" fontId="1" fillId="0" borderId="0" xfId="0" quotePrefix="1" applyNumberFormat="1" applyFont="1" applyFill="1" applyBorder="1" applyAlignment="1">
      <alignment horizontal="right"/>
    </xf>
    <xf numFmtId="43" fontId="1" fillId="0" borderId="0" xfId="1" quotePrefix="1" applyNumberFormat="1" applyFont="1" applyFill="1" applyBorder="1" applyAlignment="1">
      <alignment horizontal="right"/>
    </xf>
    <xf numFmtId="43" fontId="1" fillId="0" borderId="7" xfId="1" quotePrefix="1" applyNumberFormat="1" applyFont="1" applyFill="1" applyBorder="1" applyAlignment="1">
      <alignment horizontal="right"/>
    </xf>
    <xf numFmtId="4" fontId="1" fillId="0" borderId="0" xfId="1" applyNumberFormat="1" applyFont="1" applyBorder="1"/>
    <xf numFmtId="43" fontId="1" fillId="0" borderId="0" xfId="0" applyNumberFormat="1" applyFont="1" applyFill="1" applyBorder="1"/>
    <xf numFmtId="43" fontId="1" fillId="0" borderId="7" xfId="0" applyNumberFormat="1" applyFont="1" applyFill="1" applyBorder="1"/>
    <xf numFmtId="0" fontId="1" fillId="0" borderId="6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0" fontId="0" fillId="0" borderId="0" xfId="0" applyNumberFormat="1" applyBorder="1"/>
    <xf numFmtId="0" fontId="0" fillId="0" borderId="0" xfId="0" applyBorder="1"/>
    <xf numFmtId="43" fontId="1" fillId="0" borderId="0" xfId="0" quotePrefix="1" applyNumberFormat="1" applyFont="1" applyFill="1" applyBorder="1" applyAlignment="1">
      <alignment horizontal="center"/>
    </xf>
    <xf numFmtId="43" fontId="1" fillId="0" borderId="7" xfId="0" quotePrefix="1" applyNumberFormat="1" applyFont="1" applyFill="1" applyBorder="1" applyAlignment="1">
      <alignment horizontal="center"/>
    </xf>
    <xf numFmtId="0" fontId="5" fillId="0" borderId="0" xfId="0" applyFont="1" applyBorder="1"/>
    <xf numFmtId="40" fontId="5" fillId="0" borderId="0" xfId="1" applyNumberFormat="1" applyFont="1" applyBorder="1"/>
    <xf numFmtId="164" fontId="5" fillId="0" borderId="0" xfId="0" quotePrefix="1" applyNumberFormat="1" applyFont="1" applyFill="1" applyBorder="1" applyAlignment="1">
      <alignment horizontal="right"/>
    </xf>
    <xf numFmtId="43" fontId="5" fillId="0" borderId="0" xfId="0" quotePrefix="1" applyNumberFormat="1" applyFont="1" applyFill="1" applyBorder="1" applyAlignment="1">
      <alignment horizontal="right"/>
    </xf>
    <xf numFmtId="43" fontId="5" fillId="0" borderId="7" xfId="0" quotePrefix="1" applyNumberFormat="1" applyFont="1" applyFill="1" applyBorder="1" applyAlignment="1">
      <alignment horizontal="right"/>
    </xf>
    <xf numFmtId="4" fontId="5" fillId="2" borderId="7" xfId="0" applyNumberFormat="1" applyFont="1" applyFill="1" applyBorder="1"/>
    <xf numFmtId="40" fontId="1" fillId="0" borderId="0" xfId="1" applyNumberFormat="1" applyFont="1" applyBorder="1"/>
    <xf numFmtId="4" fontId="5" fillId="0" borderId="0" xfId="0" applyNumberFormat="1" applyFont="1" applyFill="1" applyBorder="1"/>
    <xf numFmtId="4" fontId="5" fillId="2" borderId="5" xfId="0" applyNumberFormat="1" applyFont="1" applyFill="1" applyBorder="1"/>
    <xf numFmtId="43" fontId="5" fillId="0" borderId="0" xfId="0" applyNumberFormat="1" applyFont="1" applyFill="1" applyBorder="1"/>
    <xf numFmtId="43" fontId="5" fillId="0" borderId="7" xfId="0" applyNumberFormat="1" applyFont="1" applyFill="1" applyBorder="1"/>
    <xf numFmtId="0" fontId="1" fillId="0" borderId="0" xfId="0" applyFont="1" applyFill="1" applyBorder="1"/>
    <xf numFmtId="0" fontId="1" fillId="0" borderId="5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4" fontId="1" fillId="0" borderId="0" xfId="1" applyNumberFormat="1" applyFont="1" applyFill="1" applyBorder="1"/>
    <xf numFmtId="3" fontId="1" fillId="0" borderId="5" xfId="0" applyNumberFormat="1" applyFont="1" applyFill="1" applyBorder="1"/>
    <xf numFmtId="49" fontId="1" fillId="0" borderId="0" xfId="0" applyNumberFormat="1" applyFont="1" applyAlignment="1">
      <alignment horizontal="left"/>
    </xf>
    <xf numFmtId="0" fontId="5" fillId="0" borderId="0" xfId="0" applyFont="1" applyFill="1" applyBorder="1"/>
    <xf numFmtId="0" fontId="1" fillId="0" borderId="5" xfId="0" applyFont="1" applyFill="1" applyBorder="1"/>
    <xf numFmtId="4" fontId="1" fillId="0" borderId="5" xfId="0" applyNumberFormat="1" applyFont="1" applyFill="1" applyBorder="1"/>
    <xf numFmtId="0" fontId="1" fillId="0" borderId="8" xfId="0" applyFont="1" applyBorder="1"/>
    <xf numFmtId="0" fontId="1" fillId="0" borderId="11" xfId="0" applyFont="1" applyBorder="1"/>
    <xf numFmtId="40" fontId="1" fillId="0" borderId="11" xfId="1" applyNumberFormat="1" applyFont="1" applyBorder="1"/>
    <xf numFmtId="4" fontId="5" fillId="2" borderId="8" xfId="0" applyNumberFormat="1" applyFont="1" applyFill="1" applyBorder="1"/>
    <xf numFmtId="164" fontId="1" fillId="0" borderId="11" xfId="0" quotePrefix="1" applyNumberFormat="1" applyFont="1" applyFill="1" applyBorder="1" applyAlignment="1">
      <alignment horizontal="right"/>
    </xf>
    <xf numFmtId="4" fontId="5" fillId="2" borderId="9" xfId="0" applyNumberFormat="1" applyFont="1" applyFill="1" applyBorder="1"/>
    <xf numFmtId="43" fontId="1" fillId="0" borderId="11" xfId="0" applyNumberFormat="1" applyFont="1" applyFill="1" applyBorder="1"/>
    <xf numFmtId="43" fontId="1" fillId="0" borderId="9" xfId="0" applyNumberFormat="1" applyFont="1" applyFill="1" applyBorder="1"/>
    <xf numFmtId="4" fontId="5" fillId="2" borderId="0" xfId="0" applyNumberFormat="1" applyFont="1" applyFill="1" applyBorder="1"/>
    <xf numFmtId="0" fontId="1" fillId="2" borderId="0" xfId="0" applyFont="1" applyFill="1" applyBorder="1"/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51"/>
  <sheetViews>
    <sheetView tabSelected="1" zoomScale="90" zoomScaleNormal="90" zoomScaleSheetLayoutView="1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ColWidth="9.140625" defaultRowHeight="12" x14ac:dyDescent="0.2"/>
  <cols>
    <col min="1" max="1" width="6" style="9" hidden="1" customWidth="1"/>
    <col min="2" max="2" width="10.5703125" style="9" customWidth="1"/>
    <col min="3" max="3" width="16.85546875" style="9" bestFit="1" customWidth="1"/>
    <col min="4" max="4" width="14.140625" style="45" bestFit="1" customWidth="1"/>
    <col min="5" max="5" width="1.5703125" style="83" customWidth="1"/>
    <col min="6" max="8" width="14.140625" style="65" bestFit="1" customWidth="1"/>
    <col min="9" max="9" width="1.5703125" style="83" customWidth="1"/>
    <col min="10" max="10" width="16.28515625" style="65" bestFit="1" customWidth="1"/>
    <col min="11" max="11" width="15.85546875" style="65" bestFit="1" customWidth="1"/>
    <col min="12" max="12" width="16.28515625" style="65" bestFit="1" customWidth="1"/>
    <col min="13" max="13" width="15.85546875" style="65" bestFit="1" customWidth="1"/>
    <col min="14" max="16384" width="9.140625" style="9"/>
  </cols>
  <sheetData>
    <row r="1" spans="1:14" ht="11.25" customHeight="1" x14ac:dyDescent="0.2">
      <c r="A1" s="1"/>
      <c r="B1" s="2"/>
      <c r="C1" s="3"/>
      <c r="D1" s="4" t="s">
        <v>0</v>
      </c>
      <c r="E1" s="5"/>
      <c r="F1" s="6" t="s">
        <v>1</v>
      </c>
      <c r="G1" s="6" t="s">
        <v>1</v>
      </c>
      <c r="H1" s="6" t="s">
        <v>1</v>
      </c>
      <c r="I1" s="7"/>
      <c r="J1" s="8"/>
      <c r="K1" s="8"/>
      <c r="L1" s="8"/>
      <c r="M1" s="8"/>
    </row>
    <row r="2" spans="1:14" ht="11.25" customHeight="1" x14ac:dyDescent="0.2">
      <c r="A2" s="10"/>
      <c r="B2" s="11"/>
      <c r="C2" s="12"/>
      <c r="D2" s="13" t="s">
        <v>2</v>
      </c>
      <c r="E2" s="14"/>
      <c r="F2" s="15" t="s">
        <v>2</v>
      </c>
      <c r="G2" s="15" t="s">
        <v>2</v>
      </c>
      <c r="H2" s="15" t="s">
        <v>2</v>
      </c>
      <c r="I2" s="16"/>
      <c r="J2" s="17" t="s">
        <v>3</v>
      </c>
      <c r="K2" s="17" t="s">
        <v>3</v>
      </c>
      <c r="L2" s="17" t="s">
        <v>3</v>
      </c>
      <c r="M2" s="17" t="s">
        <v>3</v>
      </c>
    </row>
    <row r="3" spans="1:14" ht="11.25" customHeight="1" x14ac:dyDescent="0.2">
      <c r="A3" s="18" t="s">
        <v>4</v>
      </c>
      <c r="B3" s="11"/>
      <c r="C3" s="19"/>
      <c r="D3" s="13" t="s">
        <v>5</v>
      </c>
      <c r="E3" s="20"/>
      <c r="F3" s="15" t="s">
        <v>5</v>
      </c>
      <c r="G3" s="15" t="s">
        <v>5</v>
      </c>
      <c r="H3" s="15" t="s">
        <v>5</v>
      </c>
      <c r="I3" s="21"/>
      <c r="J3" s="22" t="s">
        <v>6</v>
      </c>
      <c r="K3" s="22" t="s">
        <v>7</v>
      </c>
      <c r="L3" s="22" t="s">
        <v>8</v>
      </c>
      <c r="M3" s="22" t="s">
        <v>9</v>
      </c>
    </row>
    <row r="4" spans="1:14" ht="11.25" customHeight="1" x14ac:dyDescent="0.2">
      <c r="A4" s="10"/>
      <c r="B4" s="10"/>
      <c r="C4" s="23"/>
      <c r="D4" s="24" t="s">
        <v>10</v>
      </c>
      <c r="E4" s="14"/>
      <c r="F4" s="25" t="s">
        <v>10</v>
      </c>
      <c r="G4" s="25" t="s">
        <v>11</v>
      </c>
      <c r="H4" s="25" t="s">
        <v>12</v>
      </c>
      <c r="I4" s="16"/>
      <c r="J4" s="26" t="s">
        <v>13</v>
      </c>
      <c r="K4" s="26" t="s">
        <v>13</v>
      </c>
      <c r="L4" s="26" t="s">
        <v>13</v>
      </c>
      <c r="M4" s="26" t="s">
        <v>13</v>
      </c>
    </row>
    <row r="5" spans="1:14" ht="11.25" customHeight="1" x14ac:dyDescent="0.2">
      <c r="A5" s="10"/>
      <c r="B5" s="27" t="s">
        <v>14</v>
      </c>
      <c r="C5" s="28" t="s">
        <v>15</v>
      </c>
      <c r="D5" s="29" t="s">
        <v>16</v>
      </c>
      <c r="E5" s="14"/>
      <c r="F5" s="30" t="s">
        <v>16</v>
      </c>
      <c r="G5" s="30" t="s">
        <v>17</v>
      </c>
      <c r="H5" s="30" t="s">
        <v>18</v>
      </c>
      <c r="I5" s="16"/>
      <c r="J5" s="31" t="s">
        <v>2</v>
      </c>
      <c r="K5" s="31" t="s">
        <v>2</v>
      </c>
      <c r="L5" s="31" t="s">
        <v>2</v>
      </c>
      <c r="M5" s="31" t="s">
        <v>2</v>
      </c>
    </row>
    <row r="6" spans="1:14" ht="4.5" customHeight="1" x14ac:dyDescent="0.2">
      <c r="A6" s="10"/>
      <c r="B6" s="32"/>
      <c r="C6" s="33"/>
      <c r="D6" s="34"/>
      <c r="E6" s="35"/>
      <c r="F6" s="36"/>
      <c r="G6" s="36"/>
      <c r="H6" s="36"/>
      <c r="I6" s="37"/>
      <c r="J6" s="36"/>
      <c r="K6" s="36"/>
      <c r="L6" s="36"/>
      <c r="M6" s="38"/>
    </row>
    <row r="7" spans="1:14" ht="12.75" customHeight="1" x14ac:dyDescent="0.2">
      <c r="A7" s="10"/>
      <c r="B7" s="39" t="s">
        <v>19</v>
      </c>
      <c r="C7" s="40"/>
      <c r="D7" s="41">
        <f>J7-K7</f>
        <v>23858.532999999821</v>
      </c>
      <c r="E7" s="14"/>
      <c r="F7" s="42">
        <f>(J7-K7)/J7</f>
        <v>2.2195193049816635E-2</v>
      </c>
      <c r="G7" s="42">
        <f>(K7-L7)/K7</f>
        <v>1.2604092204078692E-2</v>
      </c>
      <c r="H7" s="42">
        <f>L7/M7-1</f>
        <v>1.8506316271264867E-2</v>
      </c>
      <c r="I7" s="16"/>
      <c r="J7" s="43">
        <f>SUM(J11:J425)/2</f>
        <v>1074941.4500000002</v>
      </c>
      <c r="K7" s="43">
        <f>SUM(K11:K425)/2</f>
        <v>1051082.9170000004</v>
      </c>
      <c r="L7" s="43">
        <f>SUM(L11:L425)/2</f>
        <v>1037834.9710000004</v>
      </c>
      <c r="M7" s="44">
        <f>SUM(M11:M425)/2</f>
        <v>1018977.4520000007</v>
      </c>
    </row>
    <row r="8" spans="1:14" ht="4.5" customHeight="1" x14ac:dyDescent="0.2">
      <c r="A8" s="10"/>
      <c r="B8" s="32"/>
      <c r="C8" s="33"/>
      <c r="E8" s="35"/>
      <c r="F8" s="36"/>
      <c r="G8" s="36"/>
      <c r="H8" s="36"/>
      <c r="I8" s="37"/>
      <c r="J8" s="46"/>
      <c r="K8" s="46"/>
      <c r="L8" s="46"/>
      <c r="M8" s="47"/>
    </row>
    <row r="9" spans="1:14" ht="17.25" hidden="1" customHeight="1" x14ac:dyDescent="0.2">
      <c r="A9" s="10">
        <v>1</v>
      </c>
      <c r="B9" s="32">
        <f>1+A9</f>
        <v>2</v>
      </c>
      <c r="C9" s="32">
        <f t="shared" ref="C9:M9" si="0">1+B9</f>
        <v>3</v>
      </c>
      <c r="D9" s="32">
        <f t="shared" si="0"/>
        <v>4</v>
      </c>
      <c r="E9" s="32" t="e">
        <f>1+#REF!</f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>1+#REF!</f>
        <v>#REF!</v>
      </c>
      <c r="J9" s="32" t="e">
        <f t="shared" si="0"/>
        <v>#REF!</v>
      </c>
      <c r="K9" s="32" t="e">
        <f t="shared" si="0"/>
        <v>#REF!</v>
      </c>
      <c r="L9" s="32" t="e">
        <f t="shared" si="0"/>
        <v>#REF!</v>
      </c>
      <c r="M9" s="48" t="e">
        <f t="shared" si="0"/>
        <v>#REF!</v>
      </c>
      <c r="N9" s="33"/>
    </row>
    <row r="10" spans="1:14" ht="12.75" x14ac:dyDescent="0.2">
      <c r="A10" s="10"/>
      <c r="B10" s="39" t="s">
        <v>20</v>
      </c>
      <c r="C10" s="49"/>
      <c r="D10" s="50"/>
      <c r="E10" s="14"/>
      <c r="F10" s="51"/>
      <c r="G10" s="51"/>
      <c r="H10" s="51"/>
      <c r="I10" s="16"/>
      <c r="J10" s="52"/>
      <c r="K10" s="52"/>
      <c r="L10" s="52"/>
      <c r="M10" s="53"/>
    </row>
    <row r="11" spans="1:14" x14ac:dyDescent="0.2">
      <c r="A11" s="10" t="s">
        <v>21</v>
      </c>
      <c r="B11" s="10" t="s">
        <v>22</v>
      </c>
      <c r="C11" s="54" t="s">
        <v>23</v>
      </c>
      <c r="D11" s="55">
        <f>J11-K11</f>
        <v>3.1899999999999906</v>
      </c>
      <c r="E11" s="14"/>
      <c r="F11" s="56">
        <f>J11/K11-1</f>
        <v>7.5058823529411622E-2</v>
      </c>
      <c r="G11" s="56">
        <f>K11/L11-1</f>
        <v>-0.25582209770618081</v>
      </c>
      <c r="H11" s="56">
        <f>L11/M11-1</f>
        <v>-0.14735742012541053</v>
      </c>
      <c r="I11" s="16"/>
      <c r="J11" s="57">
        <v>45.69</v>
      </c>
      <c r="K11" s="57">
        <v>42.500000000000007</v>
      </c>
      <c r="L11" s="57">
        <v>57.109999999999992</v>
      </c>
      <c r="M11" s="58">
        <v>66.97999999999999</v>
      </c>
    </row>
    <row r="12" spans="1:14" x14ac:dyDescent="0.2">
      <c r="A12" s="10" t="s">
        <v>24</v>
      </c>
      <c r="B12" s="10" t="s">
        <v>22</v>
      </c>
      <c r="C12" s="54" t="s">
        <v>25</v>
      </c>
      <c r="D12" s="55">
        <f>J12-K12</f>
        <v>-0.10000000000000142</v>
      </c>
      <c r="E12" s="14"/>
      <c r="F12" s="56">
        <f t="shared" ref="F12:H16" si="1">J12/K12-1</f>
        <v>-7.812500000000111E-3</v>
      </c>
      <c r="G12" s="56">
        <f t="shared" si="1"/>
        <v>9.8712446351931327E-2</v>
      </c>
      <c r="H12" s="56">
        <f t="shared" si="1"/>
        <v>5.9090909090909083E-2</v>
      </c>
      <c r="I12" s="59"/>
      <c r="J12" s="57">
        <v>12.7</v>
      </c>
      <c r="K12" s="57">
        <v>12.8</v>
      </c>
      <c r="L12" s="57">
        <v>11.65</v>
      </c>
      <c r="M12" s="58">
        <v>11</v>
      </c>
    </row>
    <row r="13" spans="1:14" x14ac:dyDescent="0.2">
      <c r="A13" s="10" t="s">
        <v>26</v>
      </c>
      <c r="B13" s="10" t="s">
        <v>22</v>
      </c>
      <c r="C13" s="54" t="s">
        <v>27</v>
      </c>
      <c r="D13" s="55">
        <f>J13-K13</f>
        <v>121.40599999999995</v>
      </c>
      <c r="E13" s="14"/>
      <c r="F13" s="56">
        <f t="shared" si="1"/>
        <v>2.9197161041079944E-2</v>
      </c>
      <c r="G13" s="56">
        <f t="shared" si="1"/>
        <v>2.7415070703376676E-2</v>
      </c>
      <c r="H13" s="56">
        <f t="shared" si="1"/>
        <v>3.3551168212962557E-2</v>
      </c>
      <c r="I13" s="59"/>
      <c r="J13" s="57">
        <v>4279.5499999999993</v>
      </c>
      <c r="K13" s="57">
        <v>4158.1439999999993</v>
      </c>
      <c r="L13" s="57">
        <v>4047.1900000000005</v>
      </c>
      <c r="M13" s="58">
        <v>3915.81</v>
      </c>
    </row>
    <row r="14" spans="1:14" x14ac:dyDescent="0.2">
      <c r="A14" s="10" t="s">
        <v>28</v>
      </c>
      <c r="B14" s="10" t="s">
        <v>22</v>
      </c>
      <c r="C14" s="54" t="s">
        <v>29</v>
      </c>
      <c r="D14" s="55">
        <f>J14-K14</f>
        <v>17.740000000000038</v>
      </c>
      <c r="E14" s="14"/>
      <c r="F14" s="56">
        <f t="shared" si="1"/>
        <v>9.9383753501400829E-2</v>
      </c>
      <c r="G14" s="56">
        <f t="shared" si="1"/>
        <v>-4.5199251136667784E-2</v>
      </c>
      <c r="H14" s="56">
        <f t="shared" si="1"/>
        <v>1.5260128163354203E-2</v>
      </c>
      <c r="I14" s="59"/>
      <c r="J14" s="57">
        <v>196.24</v>
      </c>
      <c r="K14" s="57">
        <v>178.49999999999997</v>
      </c>
      <c r="L14" s="57">
        <v>186.95000000000002</v>
      </c>
      <c r="M14" s="58">
        <v>184.14</v>
      </c>
    </row>
    <row r="15" spans="1:14" x14ac:dyDescent="0.2">
      <c r="A15" s="10" t="s">
        <v>30</v>
      </c>
      <c r="B15" s="10" t="s">
        <v>22</v>
      </c>
      <c r="C15" s="54" t="s">
        <v>31</v>
      </c>
      <c r="D15" s="55">
        <f>J15-K15</f>
        <v>6.2199999999999136</v>
      </c>
      <c r="E15" s="14"/>
      <c r="F15" s="56">
        <f t="shared" si="1"/>
        <v>1.8069839056417125E-2</v>
      </c>
      <c r="G15" s="56">
        <f t="shared" si="1"/>
        <v>7.7236026788508605E-2</v>
      </c>
      <c r="H15" s="56">
        <f t="shared" si="1"/>
        <v>-2.2753685240687549E-2</v>
      </c>
      <c r="I15" s="59"/>
      <c r="J15" s="57">
        <v>350.43999999999994</v>
      </c>
      <c r="K15" s="57">
        <v>344.22</v>
      </c>
      <c r="L15" s="57">
        <v>319.54000000000002</v>
      </c>
      <c r="M15" s="58">
        <v>326.98</v>
      </c>
    </row>
    <row r="16" spans="1:14" x14ac:dyDescent="0.2">
      <c r="A16" s="10"/>
      <c r="B16" s="10"/>
      <c r="C16" s="9" t="s">
        <v>32</v>
      </c>
      <c r="D16" s="60">
        <f t="shared" ref="D16" si="2">SUM(D11:D15)</f>
        <v>148.4559999999999</v>
      </c>
      <c r="E16" s="35"/>
      <c r="F16" s="42">
        <f>J16/K16-1</f>
        <v>3.1345198350394732E-2</v>
      </c>
      <c r="G16" s="42">
        <f>K16/L16-1</f>
        <v>2.4602590839469807E-2</v>
      </c>
      <c r="H16" s="42">
        <f t="shared" si="1"/>
        <v>2.6089311440184337E-2</v>
      </c>
      <c r="I16" s="37"/>
      <c r="J16" s="46">
        <f>SUM(J11:J15)</f>
        <v>4884.619999999999</v>
      </c>
      <c r="K16" s="46">
        <f>SUM(K11:K15)</f>
        <v>4736.1639999999998</v>
      </c>
      <c r="L16" s="46">
        <f t="shared" ref="L16:M16" si="3">SUM(L11:L15)</f>
        <v>4622.4400000000005</v>
      </c>
      <c r="M16" s="47">
        <f t="shared" si="3"/>
        <v>4504.91</v>
      </c>
    </row>
    <row r="17" spans="1:13" ht="4.5" customHeight="1" x14ac:dyDescent="0.2">
      <c r="A17" s="10"/>
      <c r="B17" s="32"/>
      <c r="C17" s="33"/>
      <c r="E17" s="35"/>
      <c r="F17" s="61"/>
      <c r="G17" s="61"/>
      <c r="H17" s="61"/>
      <c r="I17" s="37"/>
      <c r="J17" s="46"/>
      <c r="K17" s="46"/>
      <c r="L17" s="46"/>
      <c r="M17" s="47"/>
    </row>
    <row r="18" spans="1:13" ht="12.75" customHeight="1" x14ac:dyDescent="0.2">
      <c r="A18" s="10"/>
      <c r="B18" s="10" t="s">
        <v>33</v>
      </c>
      <c r="D18" s="60"/>
      <c r="E18" s="62"/>
      <c r="F18" s="56"/>
      <c r="G18" s="56"/>
      <c r="H18" s="56"/>
      <c r="I18" s="59"/>
      <c r="J18" s="63"/>
      <c r="K18" s="63"/>
      <c r="L18" s="63"/>
      <c r="M18" s="64"/>
    </row>
    <row r="19" spans="1:13" x14ac:dyDescent="0.2">
      <c r="A19" s="10" t="s">
        <v>34</v>
      </c>
      <c r="B19" s="10" t="s">
        <v>22</v>
      </c>
      <c r="C19" s="54" t="s">
        <v>35</v>
      </c>
      <c r="D19" s="55">
        <f>J19-K19</f>
        <v>44.548000000000229</v>
      </c>
      <c r="E19" s="14"/>
      <c r="F19" s="56">
        <f t="shared" ref="F19:H21" si="4">J19/K19-1</f>
        <v>1.6931952161191921E-2</v>
      </c>
      <c r="G19" s="56">
        <f t="shared" si="4"/>
        <v>-4.780529875474504E-3</v>
      </c>
      <c r="H19" s="56">
        <f t="shared" si="4"/>
        <v>1.0147825033319791E-3</v>
      </c>
      <c r="I19" s="59"/>
      <c r="J19" s="57">
        <v>2675.5500000000006</v>
      </c>
      <c r="K19" s="57">
        <v>2631.0020000000004</v>
      </c>
      <c r="L19" s="57">
        <v>2643.64</v>
      </c>
      <c r="M19" s="58">
        <v>2640.96</v>
      </c>
    </row>
    <row r="20" spans="1:13" x14ac:dyDescent="0.2">
      <c r="A20" s="10" t="s">
        <v>36</v>
      </c>
      <c r="B20" s="10" t="s">
        <v>22</v>
      </c>
      <c r="C20" s="54" t="s">
        <v>37</v>
      </c>
      <c r="D20" s="55">
        <f>J20-K20</f>
        <v>45.490000000000123</v>
      </c>
      <c r="E20" s="14"/>
      <c r="F20" s="56">
        <f t="shared" si="4"/>
        <v>7.4262113099125227E-2</v>
      </c>
      <c r="G20" s="56">
        <f t="shared" si="4"/>
        <v>1.8522829303980526E-2</v>
      </c>
      <c r="H20" s="56">
        <f t="shared" si="4"/>
        <v>1.8268628413727672E-2</v>
      </c>
      <c r="I20" s="59"/>
      <c r="J20" s="57">
        <v>658.05000000000007</v>
      </c>
      <c r="K20" s="57">
        <v>612.55999999999995</v>
      </c>
      <c r="L20" s="57">
        <v>601.41999999999996</v>
      </c>
      <c r="M20" s="58">
        <v>590.63</v>
      </c>
    </row>
    <row r="21" spans="1:13" x14ac:dyDescent="0.2">
      <c r="A21" s="10"/>
      <c r="B21" s="10"/>
      <c r="C21" s="9" t="s">
        <v>32</v>
      </c>
      <c r="D21" s="60">
        <f t="shared" ref="D21" si="5">SUM(D19:D20)</f>
        <v>90.038000000000352</v>
      </c>
      <c r="E21" s="35"/>
      <c r="F21" s="42">
        <f>J21/K21-1</f>
        <v>2.7758988420754749E-2</v>
      </c>
      <c r="G21" s="42">
        <f>K21/L21-1</f>
        <v>-4.6162474653765884E-4</v>
      </c>
      <c r="H21" s="42">
        <f t="shared" si="4"/>
        <v>4.1682267861948841E-3</v>
      </c>
      <c r="I21" s="59"/>
      <c r="J21" s="46">
        <f>SUM(J19:J20)</f>
        <v>3333.6000000000008</v>
      </c>
      <c r="K21" s="46">
        <f>SUM(K19:K20)</f>
        <v>3243.5620000000004</v>
      </c>
      <c r="L21" s="46">
        <f t="shared" ref="L21:M21" si="6">SUM(L19:L20)</f>
        <v>3245.06</v>
      </c>
      <c r="M21" s="47">
        <f t="shared" si="6"/>
        <v>3231.59</v>
      </c>
    </row>
    <row r="22" spans="1:13" ht="4.5" customHeight="1" x14ac:dyDescent="0.2">
      <c r="A22" s="10"/>
      <c r="B22" s="32"/>
      <c r="C22" s="33"/>
      <c r="E22" s="35"/>
      <c r="F22" s="61"/>
      <c r="G22" s="61"/>
      <c r="H22" s="61"/>
      <c r="I22" s="37"/>
      <c r="J22" s="46"/>
      <c r="K22" s="46"/>
      <c r="L22" s="46"/>
      <c r="M22" s="47"/>
    </row>
    <row r="23" spans="1:13" ht="12.75" customHeight="1" x14ac:dyDescent="0.2">
      <c r="A23" s="10"/>
      <c r="B23" s="10" t="s">
        <v>38</v>
      </c>
      <c r="D23" s="60"/>
      <c r="E23" s="14"/>
      <c r="F23" s="56"/>
      <c r="G23" s="56"/>
      <c r="H23" s="56"/>
      <c r="I23" s="37"/>
      <c r="J23" s="46"/>
      <c r="K23" s="46"/>
      <c r="L23" s="46"/>
      <c r="M23" s="47"/>
    </row>
    <row r="24" spans="1:13" x14ac:dyDescent="0.2">
      <c r="A24" s="10" t="s">
        <v>39</v>
      </c>
      <c r="B24" s="10" t="s">
        <v>22</v>
      </c>
      <c r="C24" s="54" t="s">
        <v>40</v>
      </c>
      <c r="D24" s="55">
        <f t="shared" ref="D24:D29" si="7">J24-K24</f>
        <v>595.1630000000041</v>
      </c>
      <c r="E24" s="14"/>
      <c r="F24" s="56">
        <f t="shared" ref="F24:H30" si="8">J24/K24-1</f>
        <v>3.4017523200027266E-2</v>
      </c>
      <c r="G24" s="56">
        <f t="shared" si="8"/>
        <v>2.6815569342332868E-2</v>
      </c>
      <c r="H24" s="56">
        <f t="shared" si="8"/>
        <v>3.5192814410548445E-2</v>
      </c>
      <c r="I24" s="16"/>
      <c r="J24" s="57">
        <v>18090.940000000002</v>
      </c>
      <c r="K24" s="57">
        <v>17495.776999999998</v>
      </c>
      <c r="L24" s="57">
        <v>17038.870000000003</v>
      </c>
      <c r="M24" s="58">
        <v>16459.609999999997</v>
      </c>
    </row>
    <row r="25" spans="1:13" x14ac:dyDescent="0.2">
      <c r="A25" s="10" t="s">
        <v>41</v>
      </c>
      <c r="B25" s="10" t="s">
        <v>22</v>
      </c>
      <c r="C25" s="54" t="s">
        <v>42</v>
      </c>
      <c r="D25" s="55">
        <f t="shared" si="7"/>
        <v>2.4599999999999795</v>
      </c>
      <c r="E25" s="14"/>
      <c r="F25" s="56">
        <f t="shared" si="8"/>
        <v>1.8687329079307036E-2</v>
      </c>
      <c r="G25" s="56">
        <f t="shared" si="8"/>
        <v>0.14370112945265001</v>
      </c>
      <c r="H25" s="56">
        <f t="shared" si="8"/>
        <v>0.10397084212545527</v>
      </c>
      <c r="I25" s="37"/>
      <c r="J25" s="57">
        <v>134.1</v>
      </c>
      <c r="K25" s="57">
        <v>131.64000000000001</v>
      </c>
      <c r="L25" s="57">
        <v>115.1</v>
      </c>
      <c r="M25" s="58">
        <v>104.26000000000002</v>
      </c>
    </row>
    <row r="26" spans="1:13" x14ac:dyDescent="0.2">
      <c r="A26" s="10" t="s">
        <v>43</v>
      </c>
      <c r="B26" s="10" t="s">
        <v>22</v>
      </c>
      <c r="C26" s="54" t="s">
        <v>44</v>
      </c>
      <c r="D26" s="55">
        <f t="shared" si="7"/>
        <v>5.4299999999998363</v>
      </c>
      <c r="E26" s="14"/>
      <c r="F26" s="56">
        <f t="shared" si="8"/>
        <v>3.7332929981848118E-3</v>
      </c>
      <c r="G26" s="56">
        <f t="shared" si="8"/>
        <v>-1.2977471384331141E-3</v>
      </c>
      <c r="H26" s="56">
        <f t="shared" si="8"/>
        <v>3.3348233607924049E-2</v>
      </c>
      <c r="I26" s="59"/>
      <c r="J26" s="57">
        <v>1459.9099999999999</v>
      </c>
      <c r="K26" s="57">
        <v>1454.48</v>
      </c>
      <c r="L26" s="57">
        <v>1456.37</v>
      </c>
      <c r="M26" s="58">
        <v>1409.37</v>
      </c>
    </row>
    <row r="27" spans="1:13" x14ac:dyDescent="0.2">
      <c r="A27" s="10" t="s">
        <v>45</v>
      </c>
      <c r="B27" s="10" t="s">
        <v>22</v>
      </c>
      <c r="C27" s="54" t="s">
        <v>46</v>
      </c>
      <c r="D27" s="55">
        <f t="shared" si="7"/>
        <v>2.9300000000000637</v>
      </c>
      <c r="E27" s="14"/>
      <c r="F27" s="56">
        <f t="shared" si="8"/>
        <v>3.2800832894870346E-3</v>
      </c>
      <c r="G27" s="56">
        <f t="shared" si="8"/>
        <v>-2.7754497861270933E-2</v>
      </c>
      <c r="H27" s="56">
        <f t="shared" si="8"/>
        <v>1.1593851845327352E-2</v>
      </c>
      <c r="I27" s="59"/>
      <c r="J27" s="57">
        <v>896.2</v>
      </c>
      <c r="K27" s="57">
        <v>893.27</v>
      </c>
      <c r="L27" s="57">
        <v>918.76999999999987</v>
      </c>
      <c r="M27" s="58">
        <v>908.23999999999978</v>
      </c>
    </row>
    <row r="28" spans="1:13" x14ac:dyDescent="0.2">
      <c r="A28" s="10" t="s">
        <v>47</v>
      </c>
      <c r="B28" s="10" t="s">
        <v>22</v>
      </c>
      <c r="C28" s="54" t="s">
        <v>48</v>
      </c>
      <c r="D28" s="55">
        <f t="shared" si="7"/>
        <v>-27.830000000000382</v>
      </c>
      <c r="E28" s="14"/>
      <c r="F28" s="56">
        <f t="shared" si="8"/>
        <v>-9.9460703551352836E-3</v>
      </c>
      <c r="G28" s="56">
        <f t="shared" si="8"/>
        <v>-6.5470632302870868E-3</v>
      </c>
      <c r="H28" s="56">
        <f t="shared" si="8"/>
        <v>-5.7504536115955407E-3</v>
      </c>
      <c r="I28" s="59"/>
      <c r="J28" s="57">
        <v>2770.2599999999998</v>
      </c>
      <c r="K28" s="57">
        <v>2798.09</v>
      </c>
      <c r="L28" s="57">
        <v>2816.5300000000007</v>
      </c>
      <c r="M28" s="58">
        <v>2832.8200000000006</v>
      </c>
    </row>
    <row r="29" spans="1:13" x14ac:dyDescent="0.2">
      <c r="A29" s="10" t="s">
        <v>49</v>
      </c>
      <c r="B29" s="10"/>
      <c r="C29" s="54" t="s">
        <v>50</v>
      </c>
      <c r="D29" s="55">
        <f t="shared" si="7"/>
        <v>810.53999999999724</v>
      </c>
      <c r="E29" s="14"/>
      <c r="F29" s="56">
        <f t="shared" si="8"/>
        <v>6.7204942988478011E-2</v>
      </c>
      <c r="G29" s="56">
        <f t="shared" si="8"/>
        <v>4.3269754768392232E-2</v>
      </c>
      <c r="H29" s="56">
        <f t="shared" si="8"/>
        <v>2.2495701458320472E-2</v>
      </c>
      <c r="I29" s="59"/>
      <c r="J29" s="57">
        <v>12871.259999999998</v>
      </c>
      <c r="K29" s="57">
        <v>12060.720000000001</v>
      </c>
      <c r="L29" s="57">
        <v>11560.500000000004</v>
      </c>
      <c r="M29" s="58">
        <v>11306.159999999998</v>
      </c>
    </row>
    <row r="30" spans="1:13" ht="12.75" customHeight="1" x14ac:dyDescent="0.2">
      <c r="A30" s="10"/>
      <c r="B30" s="10"/>
      <c r="C30" s="9" t="s">
        <v>32</v>
      </c>
      <c r="D30" s="60">
        <f t="shared" ref="D30" si="9">SUM(D24:D29)</f>
        <v>1388.6930000000009</v>
      </c>
      <c r="E30" s="62"/>
      <c r="F30" s="42">
        <f>J30/K30-1</f>
        <v>3.9866048025466672E-2</v>
      </c>
      <c r="G30" s="42">
        <f>K30/L30-1</f>
        <v>2.7364866658369236E-2</v>
      </c>
      <c r="H30" s="42">
        <f t="shared" si="8"/>
        <v>2.6822158140740848E-2</v>
      </c>
      <c r="I30" s="59"/>
      <c r="J30" s="46">
        <f t="shared" ref="J30:K30" si="10">SUM(J24:J29)</f>
        <v>36222.67</v>
      </c>
      <c r="K30" s="46">
        <f t="shared" si="10"/>
        <v>34833.976999999999</v>
      </c>
      <c r="L30" s="46">
        <f t="shared" ref="L30:M30" si="11">SUM(L24:L29)</f>
        <v>33906.14</v>
      </c>
      <c r="M30" s="47">
        <f t="shared" si="11"/>
        <v>33020.459999999992</v>
      </c>
    </row>
    <row r="31" spans="1:13" ht="4.5" customHeight="1" x14ac:dyDescent="0.2">
      <c r="A31" s="10"/>
      <c r="B31" s="32"/>
      <c r="C31" s="33"/>
      <c r="E31" s="35"/>
      <c r="F31" s="61"/>
      <c r="G31" s="61"/>
      <c r="H31" s="61"/>
      <c r="I31" s="37"/>
      <c r="J31" s="46"/>
      <c r="K31" s="46"/>
      <c r="L31" s="46"/>
      <c r="M31" s="47"/>
    </row>
    <row r="32" spans="1:13" x14ac:dyDescent="0.2">
      <c r="A32" s="10"/>
      <c r="B32" s="10" t="s">
        <v>51</v>
      </c>
      <c r="D32" s="60"/>
      <c r="E32" s="62"/>
      <c r="F32" s="56"/>
      <c r="G32" s="56"/>
      <c r="H32" s="56"/>
      <c r="I32" s="59"/>
      <c r="J32" s="63"/>
      <c r="K32" s="63"/>
      <c r="L32" s="63"/>
      <c r="M32" s="64"/>
    </row>
    <row r="33" spans="1:13" x14ac:dyDescent="0.2">
      <c r="A33" s="10" t="s">
        <v>52</v>
      </c>
      <c r="B33" s="10" t="s">
        <v>22</v>
      </c>
      <c r="C33" s="54" t="s">
        <v>53</v>
      </c>
      <c r="D33" s="55">
        <f t="shared" ref="D33:D39" si="12">J33-K33</f>
        <v>-5.4679999999999609</v>
      </c>
      <c r="E33" s="14"/>
      <c r="F33" s="56">
        <f t="shared" ref="F33:H40" si="13">J33/K33-1</f>
        <v>-8.0587397828797425E-3</v>
      </c>
      <c r="G33" s="56">
        <f t="shared" si="13"/>
        <v>1.2411220531184375E-2</v>
      </c>
      <c r="H33" s="56">
        <f t="shared" si="13"/>
        <v>4.5113602694653032E-2</v>
      </c>
      <c r="I33" s="59"/>
      <c r="J33" s="57">
        <v>673.05</v>
      </c>
      <c r="K33" s="57">
        <v>678.51799999999992</v>
      </c>
      <c r="L33" s="57">
        <v>670.20000000000016</v>
      </c>
      <c r="M33" s="58">
        <v>641.27</v>
      </c>
    </row>
    <row r="34" spans="1:13" x14ac:dyDescent="0.2">
      <c r="A34" s="10" t="s">
        <v>54</v>
      </c>
      <c r="B34" s="10" t="s">
        <v>22</v>
      </c>
      <c r="C34" s="54" t="s">
        <v>55</v>
      </c>
      <c r="D34" s="55">
        <f t="shared" si="12"/>
        <v>2.7</v>
      </c>
      <c r="E34" s="14"/>
      <c r="F34" s="56">
        <f t="shared" si="13"/>
        <v>0.57446808510638303</v>
      </c>
      <c r="G34" s="56">
        <f t="shared" si="13"/>
        <v>-0.34722222222222221</v>
      </c>
      <c r="H34" s="56">
        <f t="shared" si="13"/>
        <v>-0.42399999999999993</v>
      </c>
      <c r="I34" s="59"/>
      <c r="J34" s="57">
        <v>7.4</v>
      </c>
      <c r="K34" s="57">
        <v>4.7</v>
      </c>
      <c r="L34" s="57">
        <v>7.2</v>
      </c>
      <c r="M34" s="58">
        <v>12.5</v>
      </c>
    </row>
    <row r="35" spans="1:13" x14ac:dyDescent="0.2">
      <c r="A35" s="10" t="s">
        <v>56</v>
      </c>
      <c r="B35" s="10" t="s">
        <v>22</v>
      </c>
      <c r="C35" s="54" t="s">
        <v>57</v>
      </c>
      <c r="D35" s="55">
        <f t="shared" si="12"/>
        <v>-8.6200000000000045</v>
      </c>
      <c r="E35" s="14"/>
      <c r="F35" s="56">
        <f t="shared" si="13"/>
        <v>-2.4587825888527592E-2</v>
      </c>
      <c r="G35" s="56">
        <f t="shared" si="13"/>
        <v>-4.9455018708312704E-2</v>
      </c>
      <c r="H35" s="56">
        <f t="shared" si="13"/>
        <v>0.10723506454518161</v>
      </c>
      <c r="I35" s="59"/>
      <c r="J35" s="57">
        <v>341.96000000000004</v>
      </c>
      <c r="K35" s="57">
        <v>350.58000000000004</v>
      </c>
      <c r="L35" s="57">
        <v>368.81999999999994</v>
      </c>
      <c r="M35" s="58">
        <v>333.09999999999997</v>
      </c>
    </row>
    <row r="36" spans="1:13" x14ac:dyDescent="0.2">
      <c r="A36" s="10" t="s">
        <v>58</v>
      </c>
      <c r="B36" s="10" t="s">
        <v>22</v>
      </c>
      <c r="C36" s="54" t="s">
        <v>59</v>
      </c>
      <c r="D36" s="55">
        <f t="shared" si="12"/>
        <v>9.1799999999996089</v>
      </c>
      <c r="E36" s="14"/>
      <c r="F36" s="56">
        <f t="shared" si="13"/>
        <v>6.3546562740113277E-3</v>
      </c>
      <c r="G36" s="56">
        <f t="shared" si="13"/>
        <v>2.9518454378951064E-2</v>
      </c>
      <c r="H36" s="56">
        <f t="shared" si="13"/>
        <v>2.9403349692981529E-2</v>
      </c>
      <c r="I36" s="59"/>
      <c r="J36" s="57">
        <v>1453.7899999999997</v>
      </c>
      <c r="K36" s="57">
        <v>1444.6100000000001</v>
      </c>
      <c r="L36" s="57">
        <v>1403.1899999999998</v>
      </c>
      <c r="M36" s="58">
        <v>1363.11</v>
      </c>
    </row>
    <row r="37" spans="1:13" x14ac:dyDescent="0.2">
      <c r="A37" s="10" t="s">
        <v>60</v>
      </c>
      <c r="B37" s="10" t="s">
        <v>22</v>
      </c>
      <c r="C37" s="54" t="s">
        <v>61</v>
      </c>
      <c r="D37" s="55">
        <f t="shared" si="12"/>
        <v>47.086000000000013</v>
      </c>
      <c r="E37" s="14"/>
      <c r="F37" s="56">
        <f t="shared" si="13"/>
        <v>3.1342107295097454E-2</v>
      </c>
      <c r="G37" s="56">
        <f t="shared" si="13"/>
        <v>2.8481844569801407E-2</v>
      </c>
      <c r="H37" s="56">
        <f t="shared" si="13"/>
        <v>2.1468231213549238E-2</v>
      </c>
      <c r="I37" s="59"/>
      <c r="J37" s="57">
        <v>1549.41</v>
      </c>
      <c r="K37" s="57">
        <v>1502.3240000000001</v>
      </c>
      <c r="L37" s="57">
        <v>1460.7199999999998</v>
      </c>
      <c r="M37" s="58">
        <v>1430.02</v>
      </c>
    </row>
    <row r="38" spans="1:13" x14ac:dyDescent="0.2">
      <c r="A38" s="10" t="s">
        <v>62</v>
      </c>
      <c r="B38" s="10" t="s">
        <v>22</v>
      </c>
      <c r="C38" s="54" t="s">
        <v>63</v>
      </c>
      <c r="D38" s="55">
        <f t="shared" si="12"/>
        <v>77.206000000000131</v>
      </c>
      <c r="E38" s="14"/>
      <c r="F38" s="56">
        <f t="shared" si="13"/>
        <v>6.1661997118404255E-2</v>
      </c>
      <c r="G38" s="56">
        <f t="shared" si="13"/>
        <v>-7.2915625432690478E-2</v>
      </c>
      <c r="H38" s="56">
        <f t="shared" si="13"/>
        <v>5.6248044797597263E-2</v>
      </c>
      <c r="I38" s="59"/>
      <c r="J38" s="57">
        <v>1329.2900000000002</v>
      </c>
      <c r="K38" s="57">
        <v>1252.0840000000001</v>
      </c>
      <c r="L38" s="57">
        <v>1350.5609999999999</v>
      </c>
      <c r="M38" s="58">
        <v>1278.6400000000001</v>
      </c>
    </row>
    <row r="39" spans="1:13" x14ac:dyDescent="0.2">
      <c r="A39" s="10" t="s">
        <v>64</v>
      </c>
      <c r="B39" s="10"/>
      <c r="C39" s="54" t="s">
        <v>65</v>
      </c>
      <c r="D39" s="55">
        <f t="shared" si="12"/>
        <v>113.03999999999814</v>
      </c>
      <c r="E39" s="14"/>
      <c r="F39" s="56">
        <f t="shared" si="13"/>
        <v>1.4234606564994312E-2</v>
      </c>
      <c r="G39" s="56">
        <f t="shared" si="13"/>
        <v>1.7032050838731605E-2</v>
      </c>
      <c r="H39" s="56">
        <f t="shared" si="13"/>
        <v>-1.5494088557022057E-4</v>
      </c>
      <c r="I39" s="59"/>
      <c r="J39" s="57">
        <v>8054.2499999999991</v>
      </c>
      <c r="K39" s="57">
        <v>7941.2100000000009</v>
      </c>
      <c r="L39" s="57">
        <v>7808.22</v>
      </c>
      <c r="M39" s="58">
        <v>7809.4299999999985</v>
      </c>
    </row>
    <row r="40" spans="1:13" x14ac:dyDescent="0.2">
      <c r="A40" s="10"/>
      <c r="B40" s="10"/>
      <c r="C40" s="9" t="s">
        <v>32</v>
      </c>
      <c r="D40" s="60">
        <f t="shared" ref="D40" si="14">SUM(D33:D39)</f>
        <v>235.12399999999792</v>
      </c>
      <c r="E40" s="62"/>
      <c r="F40" s="42">
        <f>J40/K40-1</f>
        <v>1.7847543340205663E-2</v>
      </c>
      <c r="G40" s="42">
        <f>K40/L40-1</f>
        <v>8.0431338158168941E-3</v>
      </c>
      <c r="H40" s="42">
        <f t="shared" si="13"/>
        <v>1.5607701854279732E-2</v>
      </c>
      <c r="I40" s="59"/>
      <c r="J40" s="46">
        <f>SUM(J33:J39)</f>
        <v>13409.149999999998</v>
      </c>
      <c r="K40" s="46">
        <f>SUM(K33:K39)</f>
        <v>13174.026000000002</v>
      </c>
      <c r="L40" s="46">
        <f>SUM(L33:L39)</f>
        <v>13068.911</v>
      </c>
      <c r="M40" s="47">
        <f t="shared" ref="M40" si="15">SUM(M33:M39)</f>
        <v>12868.069999999998</v>
      </c>
    </row>
    <row r="41" spans="1:13" ht="4.5" customHeight="1" x14ac:dyDescent="0.2">
      <c r="A41" s="10"/>
      <c r="B41" s="32"/>
      <c r="C41" s="33"/>
      <c r="E41" s="35"/>
      <c r="F41" s="61"/>
      <c r="G41" s="61"/>
      <c r="H41" s="61"/>
      <c r="I41" s="37"/>
      <c r="J41" s="46"/>
      <c r="K41" s="46"/>
      <c r="L41" s="46"/>
      <c r="M41" s="47"/>
    </row>
    <row r="42" spans="1:13" ht="12.75" customHeight="1" x14ac:dyDescent="0.2">
      <c r="A42" s="10"/>
      <c r="B42" s="10" t="s">
        <v>66</v>
      </c>
      <c r="D42" s="60"/>
      <c r="E42" s="35"/>
      <c r="F42" s="56"/>
      <c r="G42" s="56"/>
      <c r="H42" s="56"/>
      <c r="I42" s="37"/>
      <c r="J42" s="46"/>
      <c r="K42" s="46"/>
      <c r="L42" s="46"/>
      <c r="M42" s="47"/>
    </row>
    <row r="43" spans="1:13" x14ac:dyDescent="0.2">
      <c r="A43" s="10" t="s">
        <v>67</v>
      </c>
      <c r="B43" s="10" t="s">
        <v>22</v>
      </c>
      <c r="C43" s="54" t="s">
        <v>68</v>
      </c>
      <c r="D43" s="55">
        <f>J43-K43</f>
        <v>14.170000000000528</v>
      </c>
      <c r="E43" s="14"/>
      <c r="F43" s="56">
        <f t="shared" ref="F43:H48" si="16">J43/K43-1</f>
        <v>3.6862547183802441E-3</v>
      </c>
      <c r="G43" s="56">
        <f t="shared" si="16"/>
        <v>5.9193120827760737E-3</v>
      </c>
      <c r="H43" s="56">
        <f t="shared" si="16"/>
        <v>3.2063348880672526E-2</v>
      </c>
      <c r="I43" s="59"/>
      <c r="J43" s="57">
        <v>3858.1800000000003</v>
      </c>
      <c r="K43" s="57">
        <v>3844.0099999999998</v>
      </c>
      <c r="L43" s="57">
        <v>3821.39</v>
      </c>
      <c r="M43" s="58">
        <v>3702.67</v>
      </c>
    </row>
    <row r="44" spans="1:13" x14ac:dyDescent="0.2">
      <c r="A44" s="10" t="s">
        <v>69</v>
      </c>
      <c r="B44" s="10" t="s">
        <v>22</v>
      </c>
      <c r="C44" s="54" t="s">
        <v>70</v>
      </c>
      <c r="D44" s="55">
        <f>J44-K44</f>
        <v>11.269999999999925</v>
      </c>
      <c r="E44" s="14"/>
      <c r="F44" s="56">
        <f t="shared" si="16"/>
        <v>4.1734557843282172E-2</v>
      </c>
      <c r="G44" s="56">
        <f t="shared" si="16"/>
        <v>-0.11015915906020368</v>
      </c>
      <c r="H44" s="56">
        <f t="shared" si="16"/>
        <v>-4.6441476826394101E-2</v>
      </c>
      <c r="I44" s="59"/>
      <c r="J44" s="57">
        <v>281.30999999999995</v>
      </c>
      <c r="K44" s="57">
        <v>270.04000000000002</v>
      </c>
      <c r="L44" s="57">
        <v>303.47000000000003</v>
      </c>
      <c r="M44" s="58">
        <v>318.24999999999994</v>
      </c>
    </row>
    <row r="45" spans="1:13" x14ac:dyDescent="0.2">
      <c r="A45" s="10" t="s">
        <v>71</v>
      </c>
      <c r="B45" s="10" t="s">
        <v>22</v>
      </c>
      <c r="C45" s="54" t="s">
        <v>72</v>
      </c>
      <c r="D45" s="55">
        <f>J45-K45</f>
        <v>25.019999999999527</v>
      </c>
      <c r="E45" s="14"/>
      <c r="F45" s="56">
        <f t="shared" si="16"/>
        <v>9.0348393806329863E-3</v>
      </c>
      <c r="G45" s="56">
        <f t="shared" si="16"/>
        <v>9.9010623128736874E-3</v>
      </c>
      <c r="H45" s="56">
        <f t="shared" si="16"/>
        <v>-1.2193891886829289E-2</v>
      </c>
      <c r="I45" s="59"/>
      <c r="J45" s="57">
        <v>2794.2999999999997</v>
      </c>
      <c r="K45" s="57">
        <v>2769.28</v>
      </c>
      <c r="L45" s="57">
        <v>2742.1299999999997</v>
      </c>
      <c r="M45" s="58">
        <v>2775.98</v>
      </c>
    </row>
    <row r="46" spans="1:13" x14ac:dyDescent="0.2">
      <c r="A46" s="10" t="s">
        <v>73</v>
      </c>
      <c r="B46" s="10" t="s">
        <v>22</v>
      </c>
      <c r="C46" s="54" t="s">
        <v>74</v>
      </c>
      <c r="D46" s="55">
        <f>J46-K46</f>
        <v>7.2900000000000205</v>
      </c>
      <c r="E46" s="14"/>
      <c r="F46" s="56">
        <f t="shared" si="16"/>
        <v>1.564075607715254E-2</v>
      </c>
      <c r="G46" s="56">
        <f t="shared" si="16"/>
        <v>2.6494295908029875E-2</v>
      </c>
      <c r="H46" s="56">
        <f t="shared" si="16"/>
        <v>4.2713452441096367E-2</v>
      </c>
      <c r="I46" s="59"/>
      <c r="J46" s="57">
        <v>473.38</v>
      </c>
      <c r="K46" s="57">
        <v>466.09</v>
      </c>
      <c r="L46" s="57">
        <v>454.05999999999995</v>
      </c>
      <c r="M46" s="58">
        <v>435.46000000000009</v>
      </c>
    </row>
    <row r="47" spans="1:13" x14ac:dyDescent="0.2">
      <c r="A47" s="10" t="s">
        <v>75</v>
      </c>
      <c r="B47" s="10"/>
      <c r="C47" s="54" t="s">
        <v>76</v>
      </c>
      <c r="D47" s="55">
        <f>J47-K47</f>
        <v>15.699999999999818</v>
      </c>
      <c r="E47" s="14"/>
      <c r="F47" s="56">
        <f t="shared" si="16"/>
        <v>5.3342937327145457E-3</v>
      </c>
      <c r="G47" s="56">
        <f t="shared" si="16"/>
        <v>-7.5659599325404669E-2</v>
      </c>
      <c r="H47" s="56">
        <f t="shared" si="16"/>
        <v>2.1658008810799156E-2</v>
      </c>
      <c r="I47" s="59"/>
      <c r="J47" s="57">
        <v>2958.9199999999996</v>
      </c>
      <c r="K47" s="57">
        <v>2943.22</v>
      </c>
      <c r="L47" s="57">
        <v>3184.1300000000006</v>
      </c>
      <c r="M47" s="58">
        <v>3116.6299999999997</v>
      </c>
    </row>
    <row r="48" spans="1:13" ht="12.75" customHeight="1" x14ac:dyDescent="0.2">
      <c r="A48" s="10"/>
      <c r="B48" s="10"/>
      <c r="C48" s="9" t="s">
        <v>32</v>
      </c>
      <c r="D48" s="60">
        <f t="shared" ref="D48" si="17">SUM(D43:D47)</f>
        <v>73.449999999999818</v>
      </c>
      <c r="E48" s="62"/>
      <c r="F48" s="42">
        <f>J48/K48-1</f>
        <v>7.1361672029721657E-3</v>
      </c>
      <c r="G48" s="42">
        <f>K48/L48-1</f>
        <v>-2.0231923679556285E-2</v>
      </c>
      <c r="H48" s="42">
        <f t="shared" si="16"/>
        <v>1.5092294030625286E-2</v>
      </c>
      <c r="I48" s="59"/>
      <c r="J48" s="46">
        <f>SUM(J43:J47)</f>
        <v>10366.089999999998</v>
      </c>
      <c r="K48" s="46">
        <f>SUM(K43:K47)</f>
        <v>10292.64</v>
      </c>
      <c r="L48" s="46">
        <f>SUM(L43:L47)</f>
        <v>10505.18</v>
      </c>
      <c r="M48" s="47">
        <f t="shared" ref="M48" si="18">SUM(M43:M47)</f>
        <v>10348.99</v>
      </c>
    </row>
    <row r="49" spans="1:13" s="65" customFormat="1" ht="4.5" customHeight="1" x14ac:dyDescent="0.2">
      <c r="B49" s="66"/>
      <c r="C49" s="67"/>
      <c r="D49" s="68"/>
      <c r="E49" s="62"/>
      <c r="F49" s="61"/>
      <c r="G49" s="61"/>
      <c r="H49" s="61"/>
      <c r="I49" s="59"/>
      <c r="J49" s="46"/>
      <c r="K49" s="46"/>
      <c r="L49" s="46"/>
      <c r="M49" s="47"/>
    </row>
    <row r="50" spans="1:13" ht="12.75" customHeight="1" x14ac:dyDescent="0.2">
      <c r="A50" s="10"/>
      <c r="B50" s="10" t="s">
        <v>77</v>
      </c>
      <c r="D50" s="60"/>
      <c r="E50" s="62"/>
      <c r="F50" s="56"/>
      <c r="G50" s="56"/>
      <c r="H50" s="56"/>
      <c r="I50" s="59"/>
      <c r="J50" s="63"/>
      <c r="K50" s="63"/>
      <c r="L50" s="63"/>
      <c r="M50" s="64"/>
    </row>
    <row r="51" spans="1:13" x14ac:dyDescent="0.2">
      <c r="A51" s="10" t="s">
        <v>78</v>
      </c>
      <c r="B51" s="10" t="s">
        <v>22</v>
      </c>
      <c r="C51" s="54" t="s">
        <v>79</v>
      </c>
      <c r="D51" s="55">
        <f t="shared" ref="D51:D59" si="19">J51-K51</f>
        <v>229.52000000000407</v>
      </c>
      <c r="E51" s="14"/>
      <c r="F51" s="56">
        <f t="shared" ref="F51:H60" si="20">J51/K51-1</f>
        <v>9.9891847664064226E-3</v>
      </c>
      <c r="G51" s="56">
        <f t="shared" si="20"/>
        <v>2.0812683625972328E-2</v>
      </c>
      <c r="H51" s="56">
        <f t="shared" si="20"/>
        <v>1.9350476493255941E-2</v>
      </c>
      <c r="I51" s="59"/>
      <c r="J51" s="57">
        <v>23206.37</v>
      </c>
      <c r="K51" s="57">
        <v>22976.849999999995</v>
      </c>
      <c r="L51" s="57">
        <v>22508.389999999996</v>
      </c>
      <c r="M51" s="58">
        <v>22081.109999999997</v>
      </c>
    </row>
    <row r="52" spans="1:13" x14ac:dyDescent="0.2">
      <c r="A52" s="10" t="s">
        <v>80</v>
      </c>
      <c r="B52" s="10" t="s">
        <v>22</v>
      </c>
      <c r="C52" s="54" t="s">
        <v>81</v>
      </c>
      <c r="D52" s="55">
        <f t="shared" si="19"/>
        <v>-10.050000000000182</v>
      </c>
      <c r="E52" s="14"/>
      <c r="F52" s="56">
        <f t="shared" si="20"/>
        <v>-5.5915653601136261E-3</v>
      </c>
      <c r="G52" s="56">
        <f t="shared" si="20"/>
        <v>-1.9101154255464214E-2</v>
      </c>
      <c r="H52" s="56">
        <f t="shared" si="20"/>
        <v>1.5456147545525933E-2</v>
      </c>
      <c r="I52" s="59"/>
      <c r="J52" s="57">
        <v>1787.3</v>
      </c>
      <c r="K52" s="57">
        <v>1797.3500000000001</v>
      </c>
      <c r="L52" s="57">
        <v>1832.35</v>
      </c>
      <c r="M52" s="58">
        <v>1804.46</v>
      </c>
    </row>
    <row r="53" spans="1:13" x14ac:dyDescent="0.2">
      <c r="A53" s="10" t="s">
        <v>82</v>
      </c>
      <c r="B53" s="10" t="s">
        <v>22</v>
      </c>
      <c r="C53" s="54" t="s">
        <v>83</v>
      </c>
      <c r="D53" s="55">
        <f t="shared" si="19"/>
        <v>96.519999999999982</v>
      </c>
      <c r="E53" s="14"/>
      <c r="F53" s="56">
        <f t="shared" si="20"/>
        <v>6.3077958658188216E-2</v>
      </c>
      <c r="G53" s="56">
        <f t="shared" si="20"/>
        <v>-7.8841752413555399E-3</v>
      </c>
      <c r="H53" s="56">
        <f t="shared" si="20"/>
        <v>2.4055507602416926E-2</v>
      </c>
      <c r="I53" s="59"/>
      <c r="J53" s="57">
        <v>1626.69</v>
      </c>
      <c r="K53" s="57">
        <v>1530.17</v>
      </c>
      <c r="L53" s="57">
        <v>1542.33</v>
      </c>
      <c r="M53" s="58">
        <v>1506.0999999999997</v>
      </c>
    </row>
    <row r="54" spans="1:13" x14ac:dyDescent="0.2">
      <c r="A54" s="10" t="s">
        <v>84</v>
      </c>
      <c r="B54" s="10" t="s">
        <v>22</v>
      </c>
      <c r="C54" s="54" t="s">
        <v>85</v>
      </c>
      <c r="D54" s="55">
        <f t="shared" si="19"/>
        <v>22.999999999999972</v>
      </c>
      <c r="E54" s="14"/>
      <c r="F54" s="56">
        <f t="shared" si="20"/>
        <v>0.16936671575846818</v>
      </c>
      <c r="G54" s="56">
        <f t="shared" si="20"/>
        <v>-1.2363636363636243E-2</v>
      </c>
      <c r="H54" s="56">
        <f t="shared" si="20"/>
        <v>-7.407407407407407E-2</v>
      </c>
      <c r="I54" s="59"/>
      <c r="J54" s="57">
        <v>158.79999999999998</v>
      </c>
      <c r="K54" s="57">
        <v>135.80000000000001</v>
      </c>
      <c r="L54" s="57">
        <v>137.5</v>
      </c>
      <c r="M54" s="58">
        <v>148.5</v>
      </c>
    </row>
    <row r="55" spans="1:13" x14ac:dyDescent="0.2">
      <c r="A55" s="10" t="s">
        <v>86</v>
      </c>
      <c r="B55" s="10" t="s">
        <v>22</v>
      </c>
      <c r="C55" s="54" t="s">
        <v>87</v>
      </c>
      <c r="D55" s="55">
        <f t="shared" si="19"/>
        <v>83.830000000001291</v>
      </c>
      <c r="E55" s="14"/>
      <c r="F55" s="56">
        <f t="shared" si="20"/>
        <v>2.7398021381111803E-2</v>
      </c>
      <c r="G55" s="56">
        <f t="shared" si="20"/>
        <v>-5.0435416002758693E-3</v>
      </c>
      <c r="H55" s="56">
        <f t="shared" si="20"/>
        <v>3.8820389825355628E-2</v>
      </c>
      <c r="I55" s="59"/>
      <c r="J55" s="57">
        <v>3143.5400000000009</v>
      </c>
      <c r="K55" s="57">
        <v>3059.7099999999996</v>
      </c>
      <c r="L55" s="57">
        <v>3075.22</v>
      </c>
      <c r="M55" s="58">
        <v>2960.2999999999997</v>
      </c>
    </row>
    <row r="56" spans="1:13" x14ac:dyDescent="0.2">
      <c r="A56" s="69" t="s">
        <v>88</v>
      </c>
      <c r="B56" s="10" t="s">
        <v>22</v>
      </c>
      <c r="C56" s="54" t="s">
        <v>89</v>
      </c>
      <c r="D56" s="55">
        <f t="shared" si="19"/>
        <v>-168.89000000000306</v>
      </c>
      <c r="E56" s="14"/>
      <c r="F56" s="56">
        <f t="shared" si="20"/>
        <v>-6.3308671852363441E-3</v>
      </c>
      <c r="G56" s="56">
        <f t="shared" si="20"/>
        <v>5.1643710156157319E-4</v>
      </c>
      <c r="H56" s="56">
        <f t="shared" si="20"/>
        <v>2.0765635671474048E-2</v>
      </c>
      <c r="I56" s="59"/>
      <c r="J56" s="57">
        <v>26508.34</v>
      </c>
      <c r="K56" s="57">
        <v>26677.230000000003</v>
      </c>
      <c r="L56" s="57">
        <v>26663.46</v>
      </c>
      <c r="M56" s="58">
        <v>26121.040000000001</v>
      </c>
    </row>
    <row r="57" spans="1:13" x14ac:dyDescent="0.2">
      <c r="A57" s="10" t="s">
        <v>90</v>
      </c>
      <c r="B57" s="10" t="s">
        <v>22</v>
      </c>
      <c r="C57" s="54" t="s">
        <v>91</v>
      </c>
      <c r="D57" s="55">
        <f t="shared" si="19"/>
        <v>245.87999999999829</v>
      </c>
      <c r="E57" s="14"/>
      <c r="F57" s="56">
        <f t="shared" si="20"/>
        <v>3.8291132833851993E-2</v>
      </c>
      <c r="G57" s="56">
        <f t="shared" si="20"/>
        <v>3.3305119111219916E-2</v>
      </c>
      <c r="H57" s="56">
        <f t="shared" si="20"/>
        <v>1.4349256094475349E-2</v>
      </c>
      <c r="I57" s="59"/>
      <c r="J57" s="57">
        <v>6667.2099999999991</v>
      </c>
      <c r="K57" s="57">
        <v>6421.3300000000008</v>
      </c>
      <c r="L57" s="57">
        <v>6214.36</v>
      </c>
      <c r="M57" s="58">
        <v>6126.4500000000007</v>
      </c>
    </row>
    <row r="58" spans="1:13" x14ac:dyDescent="0.2">
      <c r="A58" s="10" t="s">
        <v>92</v>
      </c>
      <c r="B58" s="10" t="s">
        <v>22</v>
      </c>
      <c r="C58" s="54" t="s">
        <v>93</v>
      </c>
      <c r="D58" s="55">
        <f t="shared" si="19"/>
        <v>-52.250000000003638</v>
      </c>
      <c r="E58" s="14"/>
      <c r="F58" s="56">
        <f t="shared" si="20"/>
        <v>-4.0365849795778175E-3</v>
      </c>
      <c r="G58" s="56">
        <f t="shared" si="20"/>
        <v>1.5988496445561662E-2</v>
      </c>
      <c r="H58" s="56">
        <f t="shared" si="20"/>
        <v>9.9445420358053038E-3</v>
      </c>
      <c r="I58" s="59"/>
      <c r="J58" s="57">
        <v>12891.859999999997</v>
      </c>
      <c r="K58" s="57">
        <v>12944.11</v>
      </c>
      <c r="L58" s="57">
        <v>12740.410000000002</v>
      </c>
      <c r="M58" s="58">
        <v>12614.96</v>
      </c>
    </row>
    <row r="59" spans="1:13" x14ac:dyDescent="0.2">
      <c r="A59" s="10" t="s">
        <v>94</v>
      </c>
      <c r="B59" s="10"/>
      <c r="C59" s="54" t="s">
        <v>95</v>
      </c>
      <c r="D59" s="55">
        <f t="shared" si="19"/>
        <v>215.49000000000024</v>
      </c>
      <c r="E59" s="14"/>
      <c r="F59" s="56">
        <f t="shared" si="20"/>
        <v>9.7593340700349751E-2</v>
      </c>
      <c r="G59" s="56">
        <f t="shared" si="20"/>
        <v>6.6165783844597703E-2</v>
      </c>
      <c r="H59" s="56">
        <f t="shared" si="20"/>
        <v>6.9234771024468955E-3</v>
      </c>
      <c r="I59" s="37"/>
      <c r="J59" s="57">
        <v>2423.5300000000002</v>
      </c>
      <c r="K59" s="57">
        <v>2208.04</v>
      </c>
      <c r="L59" s="57">
        <v>2071.0099999999998</v>
      </c>
      <c r="M59" s="58">
        <v>2056.77</v>
      </c>
    </row>
    <row r="60" spans="1:13" x14ac:dyDescent="0.2">
      <c r="A60" s="10"/>
      <c r="B60" s="10"/>
      <c r="C60" s="9" t="s">
        <v>32</v>
      </c>
      <c r="D60" s="60">
        <f t="shared" ref="D60" si="21">SUM(D51:D59)</f>
        <v>663.049999999997</v>
      </c>
      <c r="E60" s="35"/>
      <c r="F60" s="42">
        <f>J60/K60-1</f>
        <v>8.5279095631298762E-3</v>
      </c>
      <c r="G60" s="42">
        <f>K60/L60-1</f>
        <v>1.2574846946078022E-2</v>
      </c>
      <c r="H60" s="42">
        <f t="shared" si="20"/>
        <v>1.8103230071616627E-2</v>
      </c>
      <c r="I60" s="59"/>
      <c r="J60" s="46">
        <f>SUM(J51:J59)</f>
        <v>78413.639999999985</v>
      </c>
      <c r="K60" s="46">
        <f>SUM(K51:K59)</f>
        <v>77750.59</v>
      </c>
      <c r="L60" s="46">
        <f>SUM(L51:L59)</f>
        <v>76785.029999999984</v>
      </c>
      <c r="M60" s="47">
        <f t="shared" ref="M60" si="22">SUM(M51:M59)</f>
        <v>75419.689999999988</v>
      </c>
    </row>
    <row r="61" spans="1:13" ht="4.5" customHeight="1" x14ac:dyDescent="0.2">
      <c r="A61" s="10"/>
      <c r="B61" s="32"/>
      <c r="C61" s="33"/>
      <c r="E61" s="35"/>
      <c r="F61" s="61"/>
      <c r="G61" s="61"/>
      <c r="H61" s="61"/>
      <c r="I61" s="37"/>
      <c r="J61" s="46"/>
      <c r="K61" s="46"/>
      <c r="L61" s="46"/>
      <c r="M61" s="47"/>
    </row>
    <row r="62" spans="1:13" ht="12.75" customHeight="1" x14ac:dyDescent="0.2">
      <c r="A62" s="10"/>
      <c r="B62" s="10" t="s">
        <v>96</v>
      </c>
      <c r="D62" s="60"/>
      <c r="E62" s="62"/>
      <c r="F62" s="56"/>
      <c r="G62" s="56"/>
      <c r="H62" s="56"/>
      <c r="I62" s="59"/>
      <c r="J62" s="63"/>
      <c r="K62" s="63"/>
      <c r="L62" s="63"/>
      <c r="M62" s="64"/>
    </row>
    <row r="63" spans="1:13" x14ac:dyDescent="0.2">
      <c r="A63" s="10" t="s">
        <v>97</v>
      </c>
      <c r="B63" s="10" t="s">
        <v>22</v>
      </c>
      <c r="C63" s="54" t="s">
        <v>98</v>
      </c>
      <c r="D63" s="55">
        <f>J63-K63</f>
        <v>-28.029999999999916</v>
      </c>
      <c r="E63" s="14"/>
      <c r="F63" s="56">
        <f t="shared" ref="F63:H65" si="23">J63/K63-1</f>
        <v>-6.664764486292396E-2</v>
      </c>
      <c r="G63" s="56">
        <f t="shared" si="23"/>
        <v>-1.5750058506904141E-2</v>
      </c>
      <c r="H63" s="56">
        <f t="shared" si="23"/>
        <v>-2.020132535369501E-2</v>
      </c>
      <c r="I63" s="59"/>
      <c r="J63" s="57">
        <v>392.54</v>
      </c>
      <c r="K63" s="57">
        <v>420.56999999999994</v>
      </c>
      <c r="L63" s="57">
        <v>427.30000000000007</v>
      </c>
      <c r="M63" s="58">
        <v>436.11</v>
      </c>
    </row>
    <row r="64" spans="1:13" x14ac:dyDescent="0.2">
      <c r="A64" s="10" t="s">
        <v>99</v>
      </c>
      <c r="B64" s="10"/>
      <c r="C64" s="54" t="s">
        <v>100</v>
      </c>
      <c r="D64" s="55">
        <f>J64-K64</f>
        <v>3.1999999999999993</v>
      </c>
      <c r="E64" s="14"/>
      <c r="F64" s="56">
        <f t="shared" si="23"/>
        <v>0.13223140495867769</v>
      </c>
      <c r="G64" s="56">
        <f t="shared" si="23"/>
        <v>-0.16262975778546707</v>
      </c>
      <c r="H64" s="56">
        <f t="shared" si="23"/>
        <v>7.4349442379182173E-2</v>
      </c>
      <c r="I64" s="59"/>
      <c r="J64" s="57">
        <v>27.4</v>
      </c>
      <c r="K64" s="57">
        <v>24.2</v>
      </c>
      <c r="L64" s="57">
        <v>28.9</v>
      </c>
      <c r="M64" s="58">
        <v>26.9</v>
      </c>
    </row>
    <row r="65" spans="1:13" x14ac:dyDescent="0.2">
      <c r="A65" s="10"/>
      <c r="B65" s="10"/>
      <c r="C65" s="9" t="s">
        <v>32</v>
      </c>
      <c r="D65" s="60">
        <f t="shared" ref="D65" si="24">SUM(D63:D64)</f>
        <v>-24.829999999999917</v>
      </c>
      <c r="E65" s="62"/>
      <c r="F65" s="42">
        <f>J65/K65-1</f>
        <v>-5.5826607010364793E-2</v>
      </c>
      <c r="G65" s="42">
        <f>K65/L65-1</f>
        <v>-2.505480052608533E-2</v>
      </c>
      <c r="H65" s="42">
        <f t="shared" si="23"/>
        <v>-1.4708105656465187E-2</v>
      </c>
      <c r="I65" s="37"/>
      <c r="J65" s="46">
        <f t="shared" ref="J65:L65" si="25">SUM(J63:J64)</f>
        <v>419.94</v>
      </c>
      <c r="K65" s="46">
        <f t="shared" si="25"/>
        <v>444.76999999999992</v>
      </c>
      <c r="L65" s="46">
        <f t="shared" si="25"/>
        <v>456.20000000000005</v>
      </c>
      <c r="M65" s="47">
        <f t="shared" ref="M65" si="26">SUM(M63:M64)</f>
        <v>463.01</v>
      </c>
    </row>
    <row r="66" spans="1:13" ht="4.5" customHeight="1" x14ac:dyDescent="0.2">
      <c r="A66" s="10"/>
      <c r="B66" s="32"/>
      <c r="C66" s="33"/>
      <c r="E66" s="35"/>
      <c r="F66" s="61"/>
      <c r="G66" s="61"/>
      <c r="H66" s="61"/>
      <c r="I66" s="37"/>
      <c r="J66" s="46"/>
      <c r="K66" s="46"/>
      <c r="L66" s="46"/>
      <c r="M66" s="47"/>
    </row>
    <row r="67" spans="1:13" ht="12.75" customHeight="1" x14ac:dyDescent="0.2">
      <c r="A67" s="10"/>
      <c r="B67" s="10" t="s">
        <v>101</v>
      </c>
      <c r="D67" s="60"/>
      <c r="E67" s="62"/>
      <c r="F67" s="56"/>
      <c r="G67" s="56"/>
      <c r="H67" s="56"/>
      <c r="I67" s="59"/>
      <c r="J67" s="63"/>
      <c r="K67" s="63"/>
      <c r="L67" s="63"/>
      <c r="M67" s="64"/>
    </row>
    <row r="68" spans="1:13" x14ac:dyDescent="0.2">
      <c r="A68" s="10" t="s">
        <v>102</v>
      </c>
      <c r="B68" s="10" t="s">
        <v>22</v>
      </c>
      <c r="C68" s="54" t="s">
        <v>103</v>
      </c>
      <c r="D68" s="55">
        <f t="shared" ref="D68:D73" si="27">J68-K68</f>
        <v>185.52999999999975</v>
      </c>
      <c r="E68" s="14"/>
      <c r="F68" s="56">
        <f t="shared" ref="F68:H74" si="28">J68/K68-1</f>
        <v>2.8104729617140611E-2</v>
      </c>
      <c r="G68" s="56">
        <f t="shared" si="28"/>
        <v>-7.3038143143934198E-3</v>
      </c>
      <c r="H68" s="56">
        <f t="shared" si="28"/>
        <v>3.006894543381744E-2</v>
      </c>
      <c r="I68" s="59"/>
      <c r="J68" s="57">
        <v>6786.91</v>
      </c>
      <c r="K68" s="57">
        <v>6601.38</v>
      </c>
      <c r="L68" s="57">
        <v>6649.9500000000007</v>
      </c>
      <c r="M68" s="58">
        <v>6455.829999999999</v>
      </c>
    </row>
    <row r="69" spans="1:13" x14ac:dyDescent="0.2">
      <c r="A69" s="10" t="s">
        <v>104</v>
      </c>
      <c r="B69" s="10" t="s">
        <v>22</v>
      </c>
      <c r="C69" s="54" t="s">
        <v>105</v>
      </c>
      <c r="D69" s="55">
        <f t="shared" si="27"/>
        <v>44.980000000000018</v>
      </c>
      <c r="E69" s="14"/>
      <c r="F69" s="56">
        <f t="shared" si="28"/>
        <v>7.666740527365401E-2</v>
      </c>
      <c r="G69" s="56">
        <f t="shared" si="28"/>
        <v>1.2075419620831251E-2</v>
      </c>
      <c r="H69" s="56">
        <f t="shared" si="28"/>
        <v>1.6750271863051669E-2</v>
      </c>
      <c r="I69" s="59"/>
      <c r="J69" s="57">
        <v>631.66999999999985</v>
      </c>
      <c r="K69" s="57">
        <v>586.68999999999983</v>
      </c>
      <c r="L69" s="57">
        <v>579.69000000000017</v>
      </c>
      <c r="M69" s="58">
        <v>570.13999999999987</v>
      </c>
    </row>
    <row r="70" spans="1:13" x14ac:dyDescent="0.2">
      <c r="A70" s="10" t="s">
        <v>106</v>
      </c>
      <c r="B70" s="10" t="s">
        <v>22</v>
      </c>
      <c r="C70" s="54" t="s">
        <v>107</v>
      </c>
      <c r="D70" s="55">
        <f t="shared" si="27"/>
        <v>-30.230000000000018</v>
      </c>
      <c r="E70" s="14"/>
      <c r="F70" s="56">
        <f t="shared" si="28"/>
        <v>-2.3903279881076656E-2</v>
      </c>
      <c r="G70" s="56">
        <f t="shared" si="28"/>
        <v>-2.1100051085963689E-2</v>
      </c>
      <c r="H70" s="56">
        <f t="shared" si="28"/>
        <v>1.4224929738895442E-2</v>
      </c>
      <c r="I70" s="59"/>
      <c r="J70" s="57">
        <v>1234.45</v>
      </c>
      <c r="K70" s="57">
        <v>1264.68</v>
      </c>
      <c r="L70" s="57">
        <v>1291.94</v>
      </c>
      <c r="M70" s="58">
        <v>1273.8200000000002</v>
      </c>
    </row>
    <row r="71" spans="1:13" x14ac:dyDescent="0.2">
      <c r="A71" s="10" t="s">
        <v>108</v>
      </c>
      <c r="B71" s="10" t="s">
        <v>22</v>
      </c>
      <c r="C71" s="54" t="s">
        <v>109</v>
      </c>
      <c r="D71" s="55">
        <f t="shared" si="27"/>
        <v>27.289999999999736</v>
      </c>
      <c r="E71" s="14"/>
      <c r="F71" s="56">
        <f t="shared" si="28"/>
        <v>3.0591083859251578E-2</v>
      </c>
      <c r="G71" s="56">
        <f t="shared" si="28"/>
        <v>-2.1587883939955255E-3</v>
      </c>
      <c r="H71" s="56">
        <f t="shared" si="28"/>
        <v>-3.6398322896345037E-2</v>
      </c>
      <c r="I71" s="59"/>
      <c r="J71" s="57">
        <v>919.37999999999988</v>
      </c>
      <c r="K71" s="57">
        <v>892.09000000000015</v>
      </c>
      <c r="L71" s="57">
        <v>894.02</v>
      </c>
      <c r="M71" s="58">
        <v>927.79</v>
      </c>
    </row>
    <row r="72" spans="1:13" x14ac:dyDescent="0.2">
      <c r="A72" s="10" t="s">
        <v>110</v>
      </c>
      <c r="B72" s="10" t="s">
        <v>22</v>
      </c>
      <c r="C72" s="54" t="s">
        <v>111</v>
      </c>
      <c r="D72" s="55">
        <f t="shared" si="27"/>
        <v>72.299999999999272</v>
      </c>
      <c r="E72" s="14"/>
      <c r="F72" s="56">
        <f t="shared" si="28"/>
        <v>3.2316171047749753E-2</v>
      </c>
      <c r="G72" s="56">
        <f t="shared" si="28"/>
        <v>-6.7040495122913102E-3</v>
      </c>
      <c r="H72" s="56">
        <f t="shared" si="28"/>
        <v>6.4160410475438967E-2</v>
      </c>
      <c r="I72" s="59"/>
      <c r="J72" s="57">
        <v>2309.5699999999997</v>
      </c>
      <c r="K72" s="57">
        <v>2237.2700000000004</v>
      </c>
      <c r="L72" s="57">
        <v>2252.37</v>
      </c>
      <c r="M72" s="58">
        <v>2116.5700000000002</v>
      </c>
    </row>
    <row r="73" spans="1:13" x14ac:dyDescent="0.2">
      <c r="A73" s="10" t="s">
        <v>112</v>
      </c>
      <c r="B73" s="10" t="s">
        <v>22</v>
      </c>
      <c r="C73" s="54" t="s">
        <v>113</v>
      </c>
      <c r="D73" s="55">
        <f t="shared" si="27"/>
        <v>154.97000000000025</v>
      </c>
      <c r="E73" s="14"/>
      <c r="F73" s="56">
        <f t="shared" si="28"/>
        <v>3.2169873205403876E-2</v>
      </c>
      <c r="G73" s="56">
        <f t="shared" si="28"/>
        <v>4.0393008549644005E-3</v>
      </c>
      <c r="H73" s="56">
        <f t="shared" si="28"/>
        <v>9.9333357189619331E-3</v>
      </c>
      <c r="I73" s="59"/>
      <c r="J73" s="57">
        <v>4972.21</v>
      </c>
      <c r="K73" s="57">
        <v>4817.24</v>
      </c>
      <c r="L73" s="57">
        <v>4797.8600000000006</v>
      </c>
      <c r="M73" s="58">
        <v>4750.67</v>
      </c>
    </row>
    <row r="74" spans="1:13" x14ac:dyDescent="0.2">
      <c r="A74" s="10"/>
      <c r="B74" s="10"/>
      <c r="C74" s="9" t="s">
        <v>32</v>
      </c>
      <c r="D74" s="60">
        <f t="shared" ref="D74" si="29">SUM(D68:D73)</f>
        <v>454.83999999999901</v>
      </c>
      <c r="E74" s="35"/>
      <c r="F74" s="42">
        <f>J74/K74-1</f>
        <v>2.7735245604246561E-2</v>
      </c>
      <c r="G74" s="42">
        <f>K74/L74-1</f>
        <v>-4.0374521053602175E-3</v>
      </c>
      <c r="H74" s="42">
        <f t="shared" si="28"/>
        <v>2.3051515953580237E-2</v>
      </c>
      <c r="I74" s="59"/>
      <c r="J74" s="46">
        <f t="shared" ref="J74:K74" si="30">SUM(J68:J73)</f>
        <v>16854.189999999999</v>
      </c>
      <c r="K74" s="46">
        <f t="shared" si="30"/>
        <v>16399.349999999999</v>
      </c>
      <c r="L74" s="46">
        <f t="shared" ref="L74:M74" si="31">SUM(L68:L73)</f>
        <v>16465.830000000002</v>
      </c>
      <c r="M74" s="47">
        <f t="shared" si="31"/>
        <v>16094.819999999998</v>
      </c>
    </row>
    <row r="75" spans="1:13" ht="4.5" customHeight="1" x14ac:dyDescent="0.2">
      <c r="A75" s="10"/>
      <c r="B75" s="32"/>
      <c r="C75" s="33"/>
      <c r="E75" s="35"/>
      <c r="F75" s="61"/>
      <c r="G75" s="61"/>
      <c r="H75" s="61"/>
      <c r="I75" s="37"/>
      <c r="J75" s="46"/>
      <c r="K75" s="46"/>
      <c r="L75" s="46"/>
      <c r="M75" s="47"/>
    </row>
    <row r="76" spans="1:13" ht="12.75" customHeight="1" x14ac:dyDescent="0.2">
      <c r="A76" s="10"/>
      <c r="B76" s="10" t="s">
        <v>114</v>
      </c>
      <c r="D76" s="60"/>
      <c r="E76" s="62"/>
      <c r="F76" s="56"/>
      <c r="G76" s="56"/>
      <c r="H76" s="56"/>
      <c r="I76" s="37"/>
      <c r="J76" s="46"/>
      <c r="K76" s="46"/>
      <c r="L76" s="46"/>
      <c r="M76" s="47"/>
    </row>
    <row r="77" spans="1:13" x14ac:dyDescent="0.2">
      <c r="A77" s="10" t="s">
        <v>115</v>
      </c>
      <c r="B77" s="10" t="s">
        <v>22</v>
      </c>
      <c r="C77" s="54" t="s">
        <v>116</v>
      </c>
      <c r="D77" s="55">
        <f t="shared" ref="D77:D82" si="32">J77-K77</f>
        <v>-21.120000000000005</v>
      </c>
      <c r="E77" s="14"/>
      <c r="F77" s="56">
        <f t="shared" ref="F77:H83" si="33">J77/K77-1</f>
        <v>-0.12133049922444994</v>
      </c>
      <c r="G77" s="56">
        <f t="shared" si="33"/>
        <v>0.10031605562579027</v>
      </c>
      <c r="H77" s="56">
        <f t="shared" si="33"/>
        <v>-0.11964385086254881</v>
      </c>
      <c r="I77" s="59"/>
      <c r="J77" s="57">
        <v>152.94999999999999</v>
      </c>
      <c r="K77" s="57">
        <v>174.07</v>
      </c>
      <c r="L77" s="57">
        <v>158.19999999999999</v>
      </c>
      <c r="M77" s="58">
        <v>179.70000000000002</v>
      </c>
    </row>
    <row r="78" spans="1:13" x14ac:dyDescent="0.2">
      <c r="A78" s="10" t="s">
        <v>117</v>
      </c>
      <c r="B78" s="10" t="s">
        <v>22</v>
      </c>
      <c r="C78" s="54" t="s">
        <v>118</v>
      </c>
      <c r="D78" s="55">
        <f t="shared" si="32"/>
        <v>32.940000000000055</v>
      </c>
      <c r="E78" s="14"/>
      <c r="F78" s="56">
        <f t="shared" si="33"/>
        <v>3.9427381322864052E-2</v>
      </c>
      <c r="G78" s="56">
        <f t="shared" si="33"/>
        <v>1.070637906630667E-2</v>
      </c>
      <c r="H78" s="56">
        <f t="shared" si="33"/>
        <v>4.2725231475641667E-2</v>
      </c>
      <c r="I78" s="37"/>
      <c r="J78" s="57">
        <v>868.4</v>
      </c>
      <c r="K78" s="57">
        <v>835.45999999999992</v>
      </c>
      <c r="L78" s="57">
        <v>826.61000000000013</v>
      </c>
      <c r="M78" s="58">
        <v>792.74</v>
      </c>
    </row>
    <row r="79" spans="1:13" x14ac:dyDescent="0.2">
      <c r="A79" s="10" t="s">
        <v>119</v>
      </c>
      <c r="B79" s="10" t="s">
        <v>22</v>
      </c>
      <c r="C79" s="54" t="s">
        <v>120</v>
      </c>
      <c r="D79" s="55">
        <f t="shared" si="32"/>
        <v>5.509999999999998</v>
      </c>
      <c r="E79" s="14"/>
      <c r="F79" s="56">
        <f t="shared" si="33"/>
        <v>0.18409622452388907</v>
      </c>
      <c r="G79" s="56">
        <f t="shared" si="33"/>
        <v>0.20685483870967736</v>
      </c>
      <c r="H79" s="56">
        <f t="shared" si="33"/>
        <v>0.32337246531483443</v>
      </c>
      <c r="I79" s="59"/>
      <c r="J79" s="57">
        <v>35.44</v>
      </c>
      <c r="K79" s="57">
        <v>29.93</v>
      </c>
      <c r="L79" s="57">
        <v>24.8</v>
      </c>
      <c r="M79" s="58">
        <v>18.740000000000002</v>
      </c>
    </row>
    <row r="80" spans="1:13" x14ac:dyDescent="0.2">
      <c r="A80" s="10" t="s">
        <v>121</v>
      </c>
      <c r="B80" s="10" t="s">
        <v>22</v>
      </c>
      <c r="C80" s="54" t="s">
        <v>122</v>
      </c>
      <c r="D80" s="55">
        <f t="shared" si="32"/>
        <v>151.99999999999818</v>
      </c>
      <c r="E80" s="14"/>
      <c r="F80" s="56">
        <f t="shared" si="33"/>
        <v>2.6435610158230816E-2</v>
      </c>
      <c r="G80" s="56">
        <f t="shared" si="33"/>
        <v>2.5371151394103064E-2</v>
      </c>
      <c r="H80" s="56">
        <f t="shared" si="33"/>
        <v>2.8415749521788491E-2</v>
      </c>
      <c r="I80" s="59"/>
      <c r="J80" s="57">
        <v>5901.82</v>
      </c>
      <c r="K80" s="57">
        <v>5749.8200000000015</v>
      </c>
      <c r="L80" s="57">
        <v>5607.5499999999993</v>
      </c>
      <c r="M80" s="58">
        <v>5452.61</v>
      </c>
    </row>
    <row r="81" spans="1:13" x14ac:dyDescent="0.2">
      <c r="A81" s="10" t="s">
        <v>123</v>
      </c>
      <c r="B81" s="10" t="s">
        <v>22</v>
      </c>
      <c r="C81" s="54" t="s">
        <v>124</v>
      </c>
      <c r="D81" s="55">
        <f t="shared" si="32"/>
        <v>-5.1900000000000119</v>
      </c>
      <c r="E81" s="14"/>
      <c r="F81" s="56">
        <f t="shared" si="33"/>
        <v>-5.2986217457886786E-2</v>
      </c>
      <c r="G81" s="56">
        <f t="shared" si="33"/>
        <v>0.23114630467571673</v>
      </c>
      <c r="H81" s="56">
        <f t="shared" si="33"/>
        <v>-0.16182048040455133</v>
      </c>
      <c r="I81" s="59"/>
      <c r="J81" s="57">
        <v>92.759999999999991</v>
      </c>
      <c r="K81" s="57">
        <v>97.95</v>
      </c>
      <c r="L81" s="57">
        <v>79.559999999999988</v>
      </c>
      <c r="M81" s="58">
        <v>94.92</v>
      </c>
    </row>
    <row r="82" spans="1:13" x14ac:dyDescent="0.2">
      <c r="A82" s="10" t="s">
        <v>125</v>
      </c>
      <c r="B82" s="10" t="s">
        <v>22</v>
      </c>
      <c r="C82" s="54" t="s">
        <v>126</v>
      </c>
      <c r="D82" s="55">
        <f t="shared" si="32"/>
        <v>3.4099999999999113</v>
      </c>
      <c r="E82" s="14"/>
      <c r="F82" s="56">
        <f t="shared" si="33"/>
        <v>1.2829677564994535E-2</v>
      </c>
      <c r="G82" s="56">
        <f t="shared" si="33"/>
        <v>-1.7194202041118101E-2</v>
      </c>
      <c r="H82" s="56">
        <f t="shared" si="33"/>
        <v>1.6195092623905394E-2</v>
      </c>
      <c r="I82" s="59"/>
      <c r="J82" s="57">
        <v>269.19999999999993</v>
      </c>
      <c r="K82" s="57">
        <v>265.79000000000002</v>
      </c>
      <c r="L82" s="57">
        <v>270.44</v>
      </c>
      <c r="M82" s="58">
        <v>266.13000000000005</v>
      </c>
    </row>
    <row r="83" spans="1:13" x14ac:dyDescent="0.2">
      <c r="A83" s="10"/>
      <c r="B83" s="10"/>
      <c r="C83" s="9" t="s">
        <v>32</v>
      </c>
      <c r="D83" s="60">
        <f t="shared" ref="D83" si="34">SUM(D77:D82)</f>
        <v>167.54999999999814</v>
      </c>
      <c r="E83" s="62"/>
      <c r="F83" s="42">
        <f>J83/K83-1</f>
        <v>2.3423672798342343E-2</v>
      </c>
      <c r="G83" s="42">
        <f>K83/L83-1</f>
        <v>2.6676579840279491E-2</v>
      </c>
      <c r="H83" s="42">
        <f t="shared" si="33"/>
        <v>2.3853610077533061E-2</v>
      </c>
      <c r="I83" s="59"/>
      <c r="J83" s="46">
        <f t="shared" ref="J83:K83" si="35">SUM(J77:J82)</f>
        <v>7320.57</v>
      </c>
      <c r="K83" s="46">
        <f t="shared" si="35"/>
        <v>7153.0200000000013</v>
      </c>
      <c r="L83" s="46">
        <f t="shared" ref="L83:M83" si="36">SUM(L77:L82)</f>
        <v>6967.16</v>
      </c>
      <c r="M83" s="47">
        <f t="shared" si="36"/>
        <v>6804.84</v>
      </c>
    </row>
    <row r="84" spans="1:13" ht="4.5" customHeight="1" x14ac:dyDescent="0.2">
      <c r="A84" s="10"/>
      <c r="B84" s="32"/>
      <c r="C84" s="33"/>
      <c r="E84" s="35"/>
      <c r="F84" s="61"/>
      <c r="G84" s="61"/>
      <c r="H84" s="61"/>
      <c r="I84" s="37"/>
      <c r="J84" s="46"/>
      <c r="K84" s="46"/>
      <c r="L84" s="46"/>
      <c r="M84" s="47"/>
    </row>
    <row r="85" spans="1:13" ht="12.75" customHeight="1" x14ac:dyDescent="0.2">
      <c r="A85" s="10"/>
      <c r="B85" s="10" t="s">
        <v>127</v>
      </c>
      <c r="D85" s="60"/>
      <c r="E85" s="35"/>
      <c r="F85" s="56"/>
      <c r="G85" s="56"/>
      <c r="H85" s="56"/>
      <c r="I85" s="37"/>
      <c r="J85" s="46"/>
      <c r="K85" s="46"/>
      <c r="L85" s="46"/>
      <c r="M85" s="47"/>
    </row>
    <row r="86" spans="1:13" x14ac:dyDescent="0.2">
      <c r="A86" s="10" t="s">
        <v>128</v>
      </c>
      <c r="B86" s="10" t="s">
        <v>22</v>
      </c>
      <c r="C86" s="54" t="s">
        <v>129</v>
      </c>
      <c r="D86" s="55">
        <f>J86-K86</f>
        <v>-3.2999999999999972</v>
      </c>
      <c r="E86" s="14"/>
      <c r="F86" s="56">
        <f t="shared" ref="F86:H91" si="37">J86/K86-1</f>
        <v>-0.10837438423645307</v>
      </c>
      <c r="G86" s="56">
        <f t="shared" si="37"/>
        <v>-0.20496083550913846</v>
      </c>
      <c r="H86" s="56">
        <f t="shared" si="37"/>
        <v>0.51084812623274178</v>
      </c>
      <c r="I86" s="16"/>
      <c r="J86" s="57">
        <v>27.150000000000002</v>
      </c>
      <c r="K86" s="57">
        <v>30.45</v>
      </c>
      <c r="L86" s="57">
        <v>38.300000000000004</v>
      </c>
      <c r="M86" s="58">
        <v>25.35</v>
      </c>
    </row>
    <row r="87" spans="1:13" x14ac:dyDescent="0.2">
      <c r="A87" s="10" t="s">
        <v>130</v>
      </c>
      <c r="B87" s="10" t="s">
        <v>22</v>
      </c>
      <c r="C87" s="54" t="s">
        <v>131</v>
      </c>
      <c r="D87" s="55">
        <f>J87-K87</f>
        <v>-28.03</v>
      </c>
      <c r="E87" s="14"/>
      <c r="F87" s="56">
        <f t="shared" si="37"/>
        <v>-0.14057876523396362</v>
      </c>
      <c r="G87" s="56">
        <f t="shared" si="37"/>
        <v>-5.3678215472235391E-2</v>
      </c>
      <c r="H87" s="56">
        <f t="shared" si="37"/>
        <v>1.1521843494959105E-2</v>
      </c>
      <c r="I87" s="37"/>
      <c r="J87" s="57">
        <v>171.35999999999999</v>
      </c>
      <c r="K87" s="57">
        <v>199.39</v>
      </c>
      <c r="L87" s="57">
        <v>210.7</v>
      </c>
      <c r="M87" s="58">
        <v>208.3</v>
      </c>
    </row>
    <row r="88" spans="1:13" x14ac:dyDescent="0.2">
      <c r="A88" s="10" t="s">
        <v>132</v>
      </c>
      <c r="B88" s="10" t="s">
        <v>22</v>
      </c>
      <c r="C88" s="54" t="s">
        <v>133</v>
      </c>
      <c r="D88" s="55">
        <f>J88-K88</f>
        <v>-1.6599999999999966</v>
      </c>
      <c r="E88" s="14"/>
      <c r="F88" s="56">
        <f t="shared" si="37"/>
        <v>-2.2554347826086896E-2</v>
      </c>
      <c r="G88" s="56">
        <f t="shared" si="37"/>
        <v>-0.29730761886576285</v>
      </c>
      <c r="H88" s="56">
        <f t="shared" si="37"/>
        <v>-0.41440232584144021</v>
      </c>
      <c r="I88" s="59"/>
      <c r="J88" s="57">
        <v>71.94</v>
      </c>
      <c r="K88" s="57">
        <v>73.599999999999994</v>
      </c>
      <c r="L88" s="57">
        <v>104.74</v>
      </c>
      <c r="M88" s="58">
        <v>178.85999999999999</v>
      </c>
    </row>
    <row r="89" spans="1:13" x14ac:dyDescent="0.2">
      <c r="A89" s="10" t="s">
        <v>134</v>
      </c>
      <c r="B89" s="10" t="s">
        <v>22</v>
      </c>
      <c r="C89" s="54" t="s">
        <v>135</v>
      </c>
      <c r="D89" s="55">
        <f>J89-K89</f>
        <v>-5.1199999999999761</v>
      </c>
      <c r="E89" s="14"/>
      <c r="F89" s="56">
        <f t="shared" si="37"/>
        <v>-2.3272727272727112E-2</v>
      </c>
      <c r="G89" s="56">
        <f t="shared" si="37"/>
        <v>1.6917814551169474E-2</v>
      </c>
      <c r="H89" s="56">
        <f t="shared" si="37"/>
        <v>4.4572383693934903E-3</v>
      </c>
      <c r="I89" s="59"/>
      <c r="J89" s="57">
        <v>214.88000000000002</v>
      </c>
      <c r="K89" s="57">
        <v>220</v>
      </c>
      <c r="L89" s="57">
        <v>216.33999999999997</v>
      </c>
      <c r="M89" s="58">
        <v>215.38</v>
      </c>
    </row>
    <row r="90" spans="1:13" x14ac:dyDescent="0.2">
      <c r="A90" s="10" t="s">
        <v>136</v>
      </c>
      <c r="B90" s="10" t="s">
        <v>22</v>
      </c>
      <c r="C90" s="54" t="s">
        <v>137</v>
      </c>
      <c r="D90" s="55">
        <f>J90-K90</f>
        <v>15.300000000000011</v>
      </c>
      <c r="E90" s="14"/>
      <c r="F90" s="56">
        <f t="shared" si="37"/>
        <v>4.7851379245637204E-2</v>
      </c>
      <c r="G90" s="56">
        <f t="shared" si="37"/>
        <v>-6.2868196605996629E-2</v>
      </c>
      <c r="H90" s="56">
        <f t="shared" si="37"/>
        <v>-4.8127406370319648E-3</v>
      </c>
      <c r="I90" s="59"/>
      <c r="J90" s="57">
        <v>335.04</v>
      </c>
      <c r="K90" s="57">
        <v>319.74</v>
      </c>
      <c r="L90" s="57">
        <v>341.19</v>
      </c>
      <c r="M90" s="58">
        <v>342.84000000000003</v>
      </c>
    </row>
    <row r="91" spans="1:13" x14ac:dyDescent="0.2">
      <c r="A91" s="10"/>
      <c r="B91" s="10"/>
      <c r="C91" s="9" t="s">
        <v>32</v>
      </c>
      <c r="D91" s="60">
        <f t="shared" ref="D91" si="38">SUM(D86:D90)</f>
        <v>-22.80999999999996</v>
      </c>
      <c r="E91" s="62"/>
      <c r="F91" s="42">
        <f>J91/K91-1</f>
        <v>-2.7052349439028234E-2</v>
      </c>
      <c r="G91" s="42">
        <f>K91/L91-1</f>
        <v>-7.4719896408309339E-2</v>
      </c>
      <c r="H91" s="42">
        <f t="shared" si="37"/>
        <v>-6.1252871550276589E-2</v>
      </c>
      <c r="I91" s="59"/>
      <c r="J91" s="46">
        <f t="shared" ref="J91:K91" si="39">SUM(J86:J90)</f>
        <v>820.37000000000012</v>
      </c>
      <c r="K91" s="46">
        <f t="shared" si="39"/>
        <v>843.18</v>
      </c>
      <c r="L91" s="46">
        <f t="shared" ref="L91:M91" si="40">SUM(L86:L90)</f>
        <v>911.27</v>
      </c>
      <c r="M91" s="47">
        <f t="shared" si="40"/>
        <v>970.73</v>
      </c>
    </row>
    <row r="92" spans="1:13" s="65" customFormat="1" ht="4.5" customHeight="1" x14ac:dyDescent="0.2">
      <c r="B92" s="66"/>
      <c r="C92" s="67"/>
      <c r="D92" s="68"/>
      <c r="E92" s="62"/>
      <c r="F92" s="61"/>
      <c r="G92" s="61"/>
      <c r="H92" s="61"/>
      <c r="I92" s="59"/>
      <c r="J92" s="46"/>
      <c r="K92" s="46"/>
      <c r="L92" s="46"/>
      <c r="M92" s="47"/>
    </row>
    <row r="93" spans="1:13" ht="12.75" customHeight="1" x14ac:dyDescent="0.2">
      <c r="A93" s="10"/>
      <c r="B93" s="10" t="s">
        <v>138</v>
      </c>
      <c r="D93" s="60"/>
      <c r="E93" s="62"/>
      <c r="F93" s="56"/>
      <c r="G93" s="56"/>
      <c r="H93" s="56"/>
      <c r="I93" s="37"/>
      <c r="J93" s="46"/>
      <c r="K93" s="46"/>
      <c r="L93" s="46"/>
      <c r="M93" s="47"/>
    </row>
    <row r="94" spans="1:13" x14ac:dyDescent="0.2">
      <c r="A94" s="10" t="s">
        <v>139</v>
      </c>
      <c r="B94" s="10" t="s">
        <v>22</v>
      </c>
      <c r="C94" s="54" t="s">
        <v>140</v>
      </c>
      <c r="D94" s="55">
        <f>J94-K94</f>
        <v>596.27800000000207</v>
      </c>
      <c r="E94" s="14"/>
      <c r="F94" s="56">
        <f t="shared" ref="F94:H98" si="41">J94/K94-1</f>
        <v>3.5535672802770923E-2</v>
      </c>
      <c r="G94" s="56">
        <f t="shared" si="41"/>
        <v>2.6515023601700216E-2</v>
      </c>
      <c r="H94" s="56">
        <f t="shared" si="41"/>
        <v>4.5265500306936435E-2</v>
      </c>
      <c r="I94" s="59"/>
      <c r="J94" s="57">
        <v>17375.98</v>
      </c>
      <c r="K94" s="57">
        <v>16779.701999999997</v>
      </c>
      <c r="L94" s="57">
        <v>16346.279999999997</v>
      </c>
      <c r="M94" s="58">
        <v>15638.400000000001</v>
      </c>
    </row>
    <row r="95" spans="1:13" x14ac:dyDescent="0.2">
      <c r="A95" s="10" t="s">
        <v>141</v>
      </c>
      <c r="B95" s="10" t="s">
        <v>22</v>
      </c>
      <c r="C95" s="54" t="s">
        <v>142</v>
      </c>
      <c r="D95" s="55">
        <f>J95-K95</f>
        <v>-35.94399999999996</v>
      </c>
      <c r="E95" s="14"/>
      <c r="F95" s="56">
        <f t="shared" si="41"/>
        <v>-1.700111720005637E-2</v>
      </c>
      <c r="G95" s="56">
        <f t="shared" si="41"/>
        <v>1.3836459891817254E-2</v>
      </c>
      <c r="H95" s="56">
        <f t="shared" si="41"/>
        <v>9.204680739858917E-3</v>
      </c>
      <c r="I95" s="59"/>
      <c r="J95" s="57">
        <v>2078.27</v>
      </c>
      <c r="K95" s="57">
        <v>2114.2139999999999</v>
      </c>
      <c r="L95" s="57">
        <v>2085.36</v>
      </c>
      <c r="M95" s="58">
        <v>2066.34</v>
      </c>
    </row>
    <row r="96" spans="1:13" x14ac:dyDescent="0.2">
      <c r="A96" s="10" t="s">
        <v>143</v>
      </c>
      <c r="B96" s="10" t="s">
        <v>22</v>
      </c>
      <c r="C96" s="54" t="s">
        <v>144</v>
      </c>
      <c r="D96" s="55">
        <f>J96-K96</f>
        <v>1.3199999999999994</v>
      </c>
      <c r="E96" s="14"/>
      <c r="F96" s="56">
        <f t="shared" si="41"/>
        <v>0.17529880478087634</v>
      </c>
      <c r="G96" s="56">
        <f t="shared" si="41"/>
        <v>0.88250000000000006</v>
      </c>
      <c r="H96" s="56">
        <f t="shared" si="41"/>
        <v>-0.43661971830985913</v>
      </c>
      <c r="I96" s="59"/>
      <c r="J96" s="57">
        <v>8.85</v>
      </c>
      <c r="K96" s="57">
        <v>7.53</v>
      </c>
      <c r="L96" s="57">
        <v>4</v>
      </c>
      <c r="M96" s="58">
        <v>7.1</v>
      </c>
    </row>
    <row r="97" spans="1:13" x14ac:dyDescent="0.2">
      <c r="A97" s="10" t="s">
        <v>145</v>
      </c>
      <c r="B97" s="10" t="s">
        <v>22</v>
      </c>
      <c r="C97" s="54" t="s">
        <v>146</v>
      </c>
      <c r="D97" s="55">
        <f>J97-K97</f>
        <v>0.39999999999999147</v>
      </c>
      <c r="E97" s="14"/>
      <c r="F97" s="56">
        <f t="shared" si="41"/>
        <v>8.5836909871241929E-3</v>
      </c>
      <c r="G97" s="56">
        <f t="shared" si="41"/>
        <v>-7.7227722772277185E-2</v>
      </c>
      <c r="H97" s="56">
        <f t="shared" si="41"/>
        <v>-4.7169811320754707E-2</v>
      </c>
      <c r="I97" s="59"/>
      <c r="J97" s="57">
        <v>46.999999999999993</v>
      </c>
      <c r="K97" s="57">
        <v>46.6</v>
      </c>
      <c r="L97" s="57">
        <v>50.5</v>
      </c>
      <c r="M97" s="58">
        <v>53</v>
      </c>
    </row>
    <row r="98" spans="1:13" ht="12.75" customHeight="1" x14ac:dyDescent="0.2">
      <c r="A98" s="10"/>
      <c r="B98" s="10"/>
      <c r="C98" s="9" t="s">
        <v>32</v>
      </c>
      <c r="D98" s="60">
        <f t="shared" ref="D98" si="42">SUM(D94:D97)</f>
        <v>562.05400000000213</v>
      </c>
      <c r="E98" s="62"/>
      <c r="F98" s="42">
        <f>J98/K98-1</f>
        <v>2.9662900332836584E-2</v>
      </c>
      <c r="G98" s="42">
        <f>K98/L98-1</f>
        <v>2.4986611591170327E-2</v>
      </c>
      <c r="H98" s="42">
        <f t="shared" si="41"/>
        <v>4.0602673595709016E-2</v>
      </c>
      <c r="I98" s="59"/>
      <c r="J98" s="46">
        <f t="shared" ref="J98:L98" si="43">SUM(J94:J97)</f>
        <v>19510.099999999999</v>
      </c>
      <c r="K98" s="46">
        <f t="shared" si="43"/>
        <v>18948.045999999995</v>
      </c>
      <c r="L98" s="46">
        <f t="shared" si="43"/>
        <v>18486.139999999996</v>
      </c>
      <c r="M98" s="47">
        <f t="shared" ref="M98" si="44">SUM(M94:M97)</f>
        <v>17764.84</v>
      </c>
    </row>
    <row r="99" spans="1:13" s="65" customFormat="1" ht="4.5" customHeight="1" x14ac:dyDescent="0.2">
      <c r="B99" s="66"/>
      <c r="C99" s="67"/>
      <c r="D99" s="68"/>
      <c r="E99" s="62"/>
      <c r="F99" s="61"/>
      <c r="G99" s="61"/>
      <c r="H99" s="61"/>
      <c r="I99" s="59"/>
      <c r="J99" s="46"/>
      <c r="K99" s="46"/>
      <c r="L99" s="46"/>
      <c r="M99" s="47"/>
    </row>
    <row r="100" spans="1:13" x14ac:dyDescent="0.2">
      <c r="A100" s="10"/>
      <c r="B100" s="10" t="s">
        <v>147</v>
      </c>
      <c r="D100" s="55"/>
      <c r="E100" s="35"/>
      <c r="F100" s="56"/>
      <c r="G100" s="56"/>
      <c r="H100" s="56"/>
      <c r="I100" s="59"/>
      <c r="J100" s="63"/>
      <c r="K100" s="63"/>
      <c r="L100" s="63"/>
      <c r="M100" s="64"/>
    </row>
    <row r="101" spans="1:13" x14ac:dyDescent="0.2">
      <c r="A101" s="10" t="s">
        <v>148</v>
      </c>
      <c r="B101" s="10" t="s">
        <v>22</v>
      </c>
      <c r="C101" s="54" t="s">
        <v>149</v>
      </c>
      <c r="D101" s="55">
        <f>J101-K101</f>
        <v>49.170000000000016</v>
      </c>
      <c r="E101" s="14"/>
      <c r="F101" s="56">
        <f t="shared" ref="F101:H102" si="45">J101/K101-1</f>
        <v>0.16000130161725945</v>
      </c>
      <c r="G101" s="56">
        <f t="shared" si="45"/>
        <v>-3.1392819995587851E-2</v>
      </c>
      <c r="H101" s="56">
        <f t="shared" si="45"/>
        <v>2.1478884361478823E-3</v>
      </c>
      <c r="I101" s="59"/>
      <c r="J101" s="57">
        <v>356.47999999999996</v>
      </c>
      <c r="K101" s="57">
        <v>307.30999999999995</v>
      </c>
      <c r="L101" s="57">
        <v>317.2700000000001</v>
      </c>
      <c r="M101" s="58">
        <v>316.59000000000003</v>
      </c>
    </row>
    <row r="102" spans="1:13" x14ac:dyDescent="0.2">
      <c r="A102" s="10"/>
      <c r="B102" s="10"/>
      <c r="C102" s="9" t="s">
        <v>32</v>
      </c>
      <c r="D102" s="60">
        <f t="shared" ref="D102" si="46">D101</f>
        <v>49.170000000000016</v>
      </c>
      <c r="E102" s="35"/>
      <c r="F102" s="42">
        <f>J102/K102-1</f>
        <v>0.16000130161725945</v>
      </c>
      <c r="G102" s="42">
        <f>K102/L102-1</f>
        <v>-3.1392819995587851E-2</v>
      </c>
      <c r="H102" s="42">
        <f t="shared" si="45"/>
        <v>2.1478884361478823E-3</v>
      </c>
      <c r="I102" s="59"/>
      <c r="J102" s="46">
        <f t="shared" ref="J102:M102" si="47">SUM(J101)</f>
        <v>356.47999999999996</v>
      </c>
      <c r="K102" s="46">
        <f t="shared" si="47"/>
        <v>307.30999999999995</v>
      </c>
      <c r="L102" s="46">
        <f t="shared" si="47"/>
        <v>317.2700000000001</v>
      </c>
      <c r="M102" s="47">
        <f t="shared" si="47"/>
        <v>316.59000000000003</v>
      </c>
    </row>
    <row r="103" spans="1:13" ht="4.5" customHeight="1" x14ac:dyDescent="0.2">
      <c r="A103" s="10"/>
      <c r="B103" s="32"/>
      <c r="C103" s="33"/>
      <c r="E103" s="35"/>
      <c r="F103" s="61"/>
      <c r="G103" s="61"/>
      <c r="H103" s="61"/>
      <c r="I103" s="37"/>
      <c r="J103" s="46"/>
      <c r="K103" s="46"/>
      <c r="L103" s="46"/>
      <c r="M103" s="47"/>
    </row>
    <row r="104" spans="1:13" ht="12.75" customHeight="1" x14ac:dyDescent="0.2">
      <c r="A104" s="10"/>
      <c r="B104" s="10" t="s">
        <v>150</v>
      </c>
      <c r="D104" s="60"/>
      <c r="E104" s="62"/>
      <c r="F104" s="56"/>
      <c r="G104" s="56"/>
      <c r="H104" s="56"/>
      <c r="I104" s="59"/>
      <c r="J104" s="63"/>
      <c r="K104" s="63"/>
      <c r="L104" s="63"/>
      <c r="M104" s="64"/>
    </row>
    <row r="105" spans="1:13" x14ac:dyDescent="0.2">
      <c r="A105" s="10" t="s">
        <v>151</v>
      </c>
      <c r="B105" s="10" t="s">
        <v>22</v>
      </c>
      <c r="C105" s="54" t="s">
        <v>152</v>
      </c>
      <c r="D105" s="55">
        <f t="shared" ref="D105:D114" si="48">J105-K105</f>
        <v>55.119999999999891</v>
      </c>
      <c r="E105" s="14"/>
      <c r="F105" s="56">
        <f t="shared" ref="F105:H115" si="49">J105/K105-1</f>
        <v>2.4580696661181456E-2</v>
      </c>
      <c r="G105" s="56">
        <f t="shared" si="49"/>
        <v>1.1105700294889109E-2</v>
      </c>
      <c r="H105" s="56">
        <f t="shared" si="49"/>
        <v>3.8660940507580399E-2</v>
      </c>
      <c r="I105" s="37"/>
      <c r="J105" s="57">
        <v>2297.5299999999997</v>
      </c>
      <c r="K105" s="57">
        <v>2242.41</v>
      </c>
      <c r="L105" s="57">
        <v>2217.7800000000007</v>
      </c>
      <c r="M105" s="58">
        <v>2135.2299999999996</v>
      </c>
    </row>
    <row r="106" spans="1:13" x14ac:dyDescent="0.2">
      <c r="A106" s="10" t="s">
        <v>153</v>
      </c>
      <c r="B106" s="10" t="s">
        <v>22</v>
      </c>
      <c r="C106" s="54" t="s">
        <v>154</v>
      </c>
      <c r="D106" s="55">
        <f t="shared" si="48"/>
        <v>10.029999999999745</v>
      </c>
      <c r="E106" s="14"/>
      <c r="F106" s="56">
        <f t="shared" si="49"/>
        <v>3.4656954887217761E-3</v>
      </c>
      <c r="G106" s="56">
        <f t="shared" si="49"/>
        <v>3.9734433155617976E-2</v>
      </c>
      <c r="H106" s="56">
        <f t="shared" si="49"/>
        <v>2.7899539500651604E-2</v>
      </c>
      <c r="I106" s="59"/>
      <c r="J106" s="57">
        <v>2904.1099999999997</v>
      </c>
      <c r="K106" s="57">
        <v>2894.08</v>
      </c>
      <c r="L106" s="57">
        <v>2783.4800000000005</v>
      </c>
      <c r="M106" s="58">
        <v>2707.9300000000007</v>
      </c>
    </row>
    <row r="107" spans="1:13" x14ac:dyDescent="0.2">
      <c r="A107" s="10" t="s">
        <v>155</v>
      </c>
      <c r="B107" s="10" t="s">
        <v>22</v>
      </c>
      <c r="C107" s="54" t="s">
        <v>156</v>
      </c>
      <c r="D107" s="55">
        <f t="shared" si="48"/>
        <v>9.8250000000000455</v>
      </c>
      <c r="E107" s="14"/>
      <c r="F107" s="56">
        <f t="shared" si="49"/>
        <v>1.0099556441872437E-2</v>
      </c>
      <c r="G107" s="56">
        <f t="shared" si="49"/>
        <v>6.5026434771811026E-3</v>
      </c>
      <c r="H107" s="56">
        <f t="shared" si="49"/>
        <v>-3.3204434132509952E-3</v>
      </c>
      <c r="I107" s="59"/>
      <c r="J107" s="57">
        <v>982.63999999999987</v>
      </c>
      <c r="K107" s="57">
        <v>972.81499999999983</v>
      </c>
      <c r="L107" s="57">
        <v>966.53</v>
      </c>
      <c r="M107" s="58">
        <v>969.75000000000011</v>
      </c>
    </row>
    <row r="108" spans="1:13" x14ac:dyDescent="0.2">
      <c r="A108" s="10" t="s">
        <v>157</v>
      </c>
      <c r="B108" s="10" t="s">
        <v>22</v>
      </c>
      <c r="C108" s="54" t="s">
        <v>158</v>
      </c>
      <c r="D108" s="55">
        <f t="shared" si="48"/>
        <v>1.6700000000000159</v>
      </c>
      <c r="E108" s="14"/>
      <c r="F108" s="56">
        <f t="shared" si="49"/>
        <v>8.3658952008818233E-3</v>
      </c>
      <c r="G108" s="56">
        <f t="shared" si="49"/>
        <v>4.001250390747102E-2</v>
      </c>
      <c r="H108" s="56">
        <f t="shared" si="49"/>
        <v>-3.2267822930321599E-2</v>
      </c>
      <c r="I108" s="59"/>
      <c r="J108" s="57">
        <v>201.29</v>
      </c>
      <c r="K108" s="57">
        <v>199.61999999999998</v>
      </c>
      <c r="L108" s="57">
        <v>191.94</v>
      </c>
      <c r="M108" s="58">
        <v>198.33999999999997</v>
      </c>
    </row>
    <row r="109" spans="1:13" x14ac:dyDescent="0.2">
      <c r="A109" s="10" t="s">
        <v>159</v>
      </c>
      <c r="B109" s="10" t="s">
        <v>22</v>
      </c>
      <c r="C109" s="54" t="s">
        <v>160</v>
      </c>
      <c r="D109" s="55">
        <f t="shared" si="48"/>
        <v>32.310000000000059</v>
      </c>
      <c r="E109" s="14"/>
      <c r="F109" s="56">
        <f t="shared" si="49"/>
        <v>6.810421145820178E-2</v>
      </c>
      <c r="G109" s="56">
        <f t="shared" si="49"/>
        <v>-9.32339449541284E-2</v>
      </c>
      <c r="H109" s="56">
        <f t="shared" si="49"/>
        <v>0.16295094356398199</v>
      </c>
      <c r="I109" s="59"/>
      <c r="J109" s="57">
        <v>506.73</v>
      </c>
      <c r="K109" s="57">
        <v>474.41999999999996</v>
      </c>
      <c r="L109" s="57">
        <v>523.19999999999993</v>
      </c>
      <c r="M109" s="58">
        <v>449.89000000000004</v>
      </c>
    </row>
    <row r="110" spans="1:13" x14ac:dyDescent="0.2">
      <c r="A110" s="10" t="s">
        <v>161</v>
      </c>
      <c r="B110" s="10" t="s">
        <v>22</v>
      </c>
      <c r="C110" s="54" t="s">
        <v>162</v>
      </c>
      <c r="D110" s="55">
        <f t="shared" si="48"/>
        <v>37.769999999999982</v>
      </c>
      <c r="E110" s="14"/>
      <c r="F110" s="56">
        <f t="shared" si="49"/>
        <v>2.2500491472212447E-2</v>
      </c>
      <c r="G110" s="56">
        <f t="shared" si="49"/>
        <v>5.0759292412083434E-2</v>
      </c>
      <c r="H110" s="56">
        <f t="shared" si="49"/>
        <v>2.5707865168539401E-2</v>
      </c>
      <c r="I110" s="59"/>
      <c r="J110" s="57">
        <v>1716.3999999999999</v>
      </c>
      <c r="K110" s="57">
        <v>1678.6299999999999</v>
      </c>
      <c r="L110" s="57">
        <v>1597.54</v>
      </c>
      <c r="M110" s="58">
        <v>1557.5</v>
      </c>
    </row>
    <row r="111" spans="1:13" x14ac:dyDescent="0.2">
      <c r="A111" s="10" t="s">
        <v>163</v>
      </c>
      <c r="B111" s="10" t="s">
        <v>22</v>
      </c>
      <c r="C111" s="54" t="s">
        <v>164</v>
      </c>
      <c r="D111" s="55">
        <f t="shared" si="48"/>
        <v>206.40000000000146</v>
      </c>
      <c r="E111" s="14"/>
      <c r="F111" s="56">
        <f t="shared" si="49"/>
        <v>2.4996518169102089E-2</v>
      </c>
      <c r="G111" s="56">
        <f t="shared" si="49"/>
        <v>2.5921535884858127E-2</v>
      </c>
      <c r="H111" s="56">
        <f t="shared" si="49"/>
        <v>4.1840500486065801E-2</v>
      </c>
      <c r="I111" s="59"/>
      <c r="J111" s="57">
        <v>8463.5500000000011</v>
      </c>
      <c r="K111" s="57">
        <v>8257.15</v>
      </c>
      <c r="L111" s="57">
        <v>8048.52</v>
      </c>
      <c r="M111" s="58">
        <v>7725.2900000000009</v>
      </c>
    </row>
    <row r="112" spans="1:13" x14ac:dyDescent="0.2">
      <c r="A112" s="10" t="s">
        <v>165</v>
      </c>
      <c r="B112" s="10" t="s">
        <v>22</v>
      </c>
      <c r="C112" s="54" t="s">
        <v>166</v>
      </c>
      <c r="D112" s="55">
        <f t="shared" si="48"/>
        <v>-28.489999999999782</v>
      </c>
      <c r="E112" s="14"/>
      <c r="F112" s="56">
        <f t="shared" si="49"/>
        <v>-1.1862233214252949E-2</v>
      </c>
      <c r="G112" s="56">
        <f t="shared" si="49"/>
        <v>1.8255973680193938E-2</v>
      </c>
      <c r="H112" s="56">
        <f t="shared" si="49"/>
        <v>6.0328706034668889E-2</v>
      </c>
      <c r="I112" s="59"/>
      <c r="J112" s="57">
        <v>2373.2500000000005</v>
      </c>
      <c r="K112" s="57">
        <v>2401.7400000000002</v>
      </c>
      <c r="L112" s="57">
        <v>2358.6800000000003</v>
      </c>
      <c r="M112" s="58">
        <v>2224.48</v>
      </c>
    </row>
    <row r="113" spans="1:13" x14ac:dyDescent="0.2">
      <c r="A113" s="10" t="s">
        <v>167</v>
      </c>
      <c r="B113" s="10" t="s">
        <v>22</v>
      </c>
      <c r="C113" s="54" t="s">
        <v>168</v>
      </c>
      <c r="D113" s="55">
        <f t="shared" si="48"/>
        <v>2.6000000000000227</v>
      </c>
      <c r="E113" s="14"/>
      <c r="F113" s="56">
        <f t="shared" si="49"/>
        <v>1.7449664429530332E-2</v>
      </c>
      <c r="G113" s="56">
        <f t="shared" si="49"/>
        <v>-0.13668231067848657</v>
      </c>
      <c r="H113" s="56">
        <f t="shared" si="49"/>
        <v>0.21362773363335941</v>
      </c>
      <c r="I113" s="59"/>
      <c r="J113" s="57">
        <v>151.60000000000002</v>
      </c>
      <c r="K113" s="57">
        <v>149</v>
      </c>
      <c r="L113" s="57">
        <v>172.59</v>
      </c>
      <c r="M113" s="58">
        <v>142.20999999999998</v>
      </c>
    </row>
    <row r="114" spans="1:13" x14ac:dyDescent="0.2">
      <c r="A114" s="10" t="s">
        <v>169</v>
      </c>
      <c r="B114" s="10" t="s">
        <v>22</v>
      </c>
      <c r="C114" s="54" t="s">
        <v>170</v>
      </c>
      <c r="D114" s="55">
        <f t="shared" si="48"/>
        <v>-25.271000000000072</v>
      </c>
      <c r="E114" s="14"/>
      <c r="F114" s="56">
        <f t="shared" si="49"/>
        <v>-3.4571350007729484E-2</v>
      </c>
      <c r="G114" s="56">
        <f t="shared" si="49"/>
        <v>4.9099415876113994E-2</v>
      </c>
      <c r="H114" s="56">
        <f t="shared" si="49"/>
        <v>0.11212730639085744</v>
      </c>
      <c r="I114" s="37"/>
      <c r="J114" s="57">
        <v>705.70999999999992</v>
      </c>
      <c r="K114" s="57">
        <v>730.98099999999999</v>
      </c>
      <c r="L114" s="57">
        <v>696.77</v>
      </c>
      <c r="M114" s="58">
        <v>626.52</v>
      </c>
    </row>
    <row r="115" spans="1:13" x14ac:dyDescent="0.2">
      <c r="A115" s="10"/>
      <c r="B115" s="10"/>
      <c r="C115" s="9" t="s">
        <v>32</v>
      </c>
      <c r="D115" s="60">
        <f t="shared" ref="D115" si="50">SUM(D105:D114)</f>
        <v>301.96400000000136</v>
      </c>
      <c r="E115" s="62"/>
      <c r="F115" s="42">
        <f>J115/K115-1</f>
        <v>1.5097561373153656E-2</v>
      </c>
      <c r="G115" s="42">
        <f>K115/L115-1</f>
        <v>2.2693425330942318E-2</v>
      </c>
      <c r="H115" s="42">
        <f t="shared" si="49"/>
        <v>4.3757478462561616E-2</v>
      </c>
      <c r="I115" s="59"/>
      <c r="J115" s="46">
        <f t="shared" ref="J115:K115" si="51">SUM(J105:J114)</f>
        <v>20302.809999999998</v>
      </c>
      <c r="K115" s="46">
        <f t="shared" si="51"/>
        <v>20000.846000000001</v>
      </c>
      <c r="L115" s="46">
        <f t="shared" ref="L115:M115" si="52">SUM(L105:L114)</f>
        <v>19557.030000000002</v>
      </c>
      <c r="M115" s="47">
        <f t="shared" si="52"/>
        <v>18737.14</v>
      </c>
    </row>
    <row r="116" spans="1:13" ht="4.5" customHeight="1" x14ac:dyDescent="0.2">
      <c r="A116" s="10"/>
      <c r="B116" s="32"/>
      <c r="C116" s="33"/>
      <c r="E116" s="35"/>
      <c r="F116" s="61"/>
      <c r="G116" s="61"/>
      <c r="H116" s="61"/>
      <c r="I116" s="37"/>
      <c r="J116" s="46"/>
      <c r="K116" s="46"/>
      <c r="L116" s="46"/>
      <c r="M116" s="47"/>
    </row>
    <row r="117" spans="1:13" ht="12.75" customHeight="1" x14ac:dyDescent="0.2">
      <c r="A117" s="10"/>
      <c r="B117" s="10" t="s">
        <v>171</v>
      </c>
      <c r="D117" s="60"/>
      <c r="E117" s="35"/>
      <c r="F117" s="56"/>
      <c r="G117" s="56"/>
      <c r="H117" s="56"/>
      <c r="I117" s="59"/>
      <c r="J117" s="63"/>
      <c r="K117" s="63"/>
      <c r="L117" s="63"/>
      <c r="M117" s="64"/>
    </row>
    <row r="118" spans="1:13" x14ac:dyDescent="0.2">
      <c r="A118" s="10" t="s">
        <v>172</v>
      </c>
      <c r="B118" s="10" t="s">
        <v>22</v>
      </c>
      <c r="C118" s="54" t="s">
        <v>173</v>
      </c>
      <c r="D118" s="55">
        <f t="shared" ref="D118:D130" si="53">J118-K118</f>
        <v>30.470000000000709</v>
      </c>
      <c r="E118" s="14"/>
      <c r="F118" s="56">
        <f t="shared" ref="F118:H131" si="54">J118/K118-1</f>
        <v>9.1878673111545073E-3</v>
      </c>
      <c r="G118" s="56">
        <f t="shared" si="54"/>
        <v>1.2323105288220892E-2</v>
      </c>
      <c r="H118" s="56">
        <f t="shared" si="54"/>
        <v>1.3573260645588503E-2</v>
      </c>
      <c r="I118" s="59"/>
      <c r="J118" s="57">
        <v>3346.8000000000006</v>
      </c>
      <c r="K118" s="57">
        <v>3316.33</v>
      </c>
      <c r="L118" s="57">
        <v>3275.96</v>
      </c>
      <c r="M118" s="58">
        <v>3232.09</v>
      </c>
    </row>
    <row r="119" spans="1:13" x14ac:dyDescent="0.2">
      <c r="A119" s="10" t="s">
        <v>174</v>
      </c>
      <c r="B119" s="10" t="s">
        <v>22</v>
      </c>
      <c r="C119" s="54" t="s">
        <v>175</v>
      </c>
      <c r="D119" s="55">
        <f t="shared" si="53"/>
        <v>-6.7999999999999545</v>
      </c>
      <c r="E119" s="14"/>
      <c r="F119" s="56">
        <f t="shared" si="54"/>
        <v>-4.0190550492333887E-3</v>
      </c>
      <c r="G119" s="56">
        <f t="shared" si="54"/>
        <v>6.7895247332687703E-3</v>
      </c>
      <c r="H119" s="56">
        <f t="shared" si="54"/>
        <v>4.6518000037363949E-2</v>
      </c>
      <c r="I119" s="59"/>
      <c r="J119" s="57">
        <v>1685.14</v>
      </c>
      <c r="K119" s="57">
        <v>1691.94</v>
      </c>
      <c r="L119" s="57">
        <v>1680.53</v>
      </c>
      <c r="M119" s="58">
        <v>1605.83</v>
      </c>
    </row>
    <row r="120" spans="1:13" x14ac:dyDescent="0.2">
      <c r="A120" s="10" t="s">
        <v>176</v>
      </c>
      <c r="B120" s="10" t="s">
        <v>22</v>
      </c>
      <c r="C120" s="54" t="s">
        <v>177</v>
      </c>
      <c r="D120" s="55">
        <f t="shared" si="53"/>
        <v>6.0099999999998772</v>
      </c>
      <c r="E120" s="14"/>
      <c r="F120" s="56">
        <f t="shared" si="54"/>
        <v>8.9249914611144732E-3</v>
      </c>
      <c r="G120" s="56">
        <f t="shared" si="54"/>
        <v>3.6335375050017049E-2</v>
      </c>
      <c r="H120" s="56">
        <f t="shared" si="54"/>
        <v>8.7245404868354637E-3</v>
      </c>
      <c r="I120" s="59"/>
      <c r="J120" s="57">
        <v>679.4</v>
      </c>
      <c r="K120" s="57">
        <v>673.3900000000001</v>
      </c>
      <c r="L120" s="57">
        <v>649.78</v>
      </c>
      <c r="M120" s="58">
        <v>644.16000000000008</v>
      </c>
    </row>
    <row r="121" spans="1:13" x14ac:dyDescent="0.2">
      <c r="A121" s="10" t="s">
        <v>178</v>
      </c>
      <c r="B121" s="10" t="s">
        <v>22</v>
      </c>
      <c r="C121" s="54" t="s">
        <v>179</v>
      </c>
      <c r="D121" s="55">
        <f t="shared" si="53"/>
        <v>40.580000000000041</v>
      </c>
      <c r="E121" s="14"/>
      <c r="F121" s="56">
        <f t="shared" si="54"/>
        <v>0.14856306058941993</v>
      </c>
      <c r="G121" s="56">
        <f t="shared" si="54"/>
        <v>2.3570411451697471E-2</v>
      </c>
      <c r="H121" s="56">
        <f t="shared" si="54"/>
        <v>-7.8999137187230284E-2</v>
      </c>
      <c r="I121" s="59"/>
      <c r="J121" s="57">
        <v>313.73</v>
      </c>
      <c r="K121" s="57">
        <v>273.14999999999998</v>
      </c>
      <c r="L121" s="57">
        <v>266.86</v>
      </c>
      <c r="M121" s="58">
        <v>289.75</v>
      </c>
    </row>
    <row r="122" spans="1:13" x14ac:dyDescent="0.2">
      <c r="A122" s="10" t="s">
        <v>180</v>
      </c>
      <c r="B122" s="10" t="s">
        <v>22</v>
      </c>
      <c r="C122" s="54" t="s">
        <v>181</v>
      </c>
      <c r="D122" s="55">
        <f t="shared" si="53"/>
        <v>96.500000000000455</v>
      </c>
      <c r="E122" s="14"/>
      <c r="F122" s="56">
        <f t="shared" si="54"/>
        <v>7.5354125345536094E-2</v>
      </c>
      <c r="G122" s="56">
        <f t="shared" si="54"/>
        <v>1.9439579684763064E-2</v>
      </c>
      <c r="H122" s="56">
        <f t="shared" si="54"/>
        <v>1.6935431643028576E-2</v>
      </c>
      <c r="I122" s="59"/>
      <c r="J122" s="57">
        <v>1377.1200000000001</v>
      </c>
      <c r="K122" s="57">
        <v>1280.6199999999997</v>
      </c>
      <c r="L122" s="57">
        <v>1256.2000000000003</v>
      </c>
      <c r="M122" s="58">
        <v>1235.28</v>
      </c>
    </row>
    <row r="123" spans="1:13" x14ac:dyDescent="0.2">
      <c r="A123" s="10" t="s">
        <v>182</v>
      </c>
      <c r="B123" s="10" t="s">
        <v>22</v>
      </c>
      <c r="C123" s="54" t="s">
        <v>183</v>
      </c>
      <c r="D123" s="55">
        <f t="shared" si="53"/>
        <v>-53.44399999999996</v>
      </c>
      <c r="E123" s="14"/>
      <c r="F123" s="56">
        <f t="shared" si="54"/>
        <v>-3.5645635270530329E-2</v>
      </c>
      <c r="G123" s="56">
        <f t="shared" si="54"/>
        <v>-2.6444767668372338E-2</v>
      </c>
      <c r="H123" s="56">
        <f t="shared" si="54"/>
        <v>2.6659111362954624E-2</v>
      </c>
      <c r="I123" s="59"/>
      <c r="J123" s="57">
        <v>1445.8700000000001</v>
      </c>
      <c r="K123" s="57">
        <v>1499.3140000000001</v>
      </c>
      <c r="L123" s="57">
        <v>1540.0400000000002</v>
      </c>
      <c r="M123" s="58">
        <v>1500.05</v>
      </c>
    </row>
    <row r="124" spans="1:13" x14ac:dyDescent="0.2">
      <c r="A124" s="10" t="s">
        <v>184</v>
      </c>
      <c r="B124" s="10" t="s">
        <v>22</v>
      </c>
      <c r="C124" s="54" t="s">
        <v>185</v>
      </c>
      <c r="D124" s="55">
        <f t="shared" si="53"/>
        <v>-10.069999999999965</v>
      </c>
      <c r="E124" s="14"/>
      <c r="F124" s="56">
        <f t="shared" si="54"/>
        <v>-5.2409701259498065E-2</v>
      </c>
      <c r="G124" s="56">
        <f t="shared" si="54"/>
        <v>3.5125525266674007E-2</v>
      </c>
      <c r="H124" s="56">
        <f t="shared" si="54"/>
        <v>-9.8669515392832974E-2</v>
      </c>
      <c r="I124" s="59"/>
      <c r="J124" s="57">
        <v>182.07000000000002</v>
      </c>
      <c r="K124" s="57">
        <v>192.14</v>
      </c>
      <c r="L124" s="57">
        <v>185.61999999999998</v>
      </c>
      <c r="M124" s="58">
        <v>205.94</v>
      </c>
    </row>
    <row r="125" spans="1:13" x14ac:dyDescent="0.2">
      <c r="A125" s="10" t="s">
        <v>186</v>
      </c>
      <c r="B125" s="10" t="s">
        <v>22</v>
      </c>
      <c r="C125" s="54" t="s">
        <v>187</v>
      </c>
      <c r="D125" s="55">
        <f t="shared" si="53"/>
        <v>3.3400000000000034</v>
      </c>
      <c r="E125" s="14"/>
      <c r="F125" s="56">
        <f t="shared" si="54"/>
        <v>2.0279295689131782E-2</v>
      </c>
      <c r="G125" s="56">
        <f t="shared" si="54"/>
        <v>6.8468027876269488E-3</v>
      </c>
      <c r="H125" s="56">
        <f t="shared" si="54"/>
        <v>3.8735077470155144E-2</v>
      </c>
      <c r="I125" s="59"/>
      <c r="J125" s="57">
        <v>168.04</v>
      </c>
      <c r="K125" s="57">
        <v>164.7</v>
      </c>
      <c r="L125" s="57">
        <v>163.57999999999998</v>
      </c>
      <c r="M125" s="58">
        <v>157.47999999999996</v>
      </c>
    </row>
    <row r="126" spans="1:13" x14ac:dyDescent="0.2">
      <c r="A126" s="10" t="s">
        <v>188</v>
      </c>
      <c r="B126" s="10" t="s">
        <v>22</v>
      </c>
      <c r="C126" s="54" t="s">
        <v>189</v>
      </c>
      <c r="D126" s="55">
        <f t="shared" si="53"/>
        <v>11.129999999999995</v>
      </c>
      <c r="E126" s="14"/>
      <c r="F126" s="56">
        <f t="shared" si="54"/>
        <v>8.2170542635658927E-2</v>
      </c>
      <c r="G126" s="56">
        <f t="shared" si="54"/>
        <v>5.5975676307788325E-2</v>
      </c>
      <c r="H126" s="56">
        <f t="shared" si="54"/>
        <v>2.5339728217425916E-2</v>
      </c>
      <c r="I126" s="59"/>
      <c r="J126" s="57">
        <v>146.57999999999998</v>
      </c>
      <c r="K126" s="57">
        <v>135.44999999999999</v>
      </c>
      <c r="L126" s="57">
        <v>128.26999999999998</v>
      </c>
      <c r="M126" s="58">
        <v>125.10000000000001</v>
      </c>
    </row>
    <row r="127" spans="1:13" x14ac:dyDescent="0.2">
      <c r="A127" s="10" t="s">
        <v>190</v>
      </c>
      <c r="B127" s="10" t="s">
        <v>22</v>
      </c>
      <c r="C127" s="54" t="s">
        <v>191</v>
      </c>
      <c r="D127" s="55">
        <f t="shared" si="53"/>
        <v>9.7999999999999972</v>
      </c>
      <c r="E127" s="14"/>
      <c r="F127" s="56">
        <f t="shared" si="54"/>
        <v>0.16666666666666652</v>
      </c>
      <c r="G127" s="56">
        <f t="shared" si="54"/>
        <v>3.4129692832765013E-3</v>
      </c>
      <c r="H127" s="56">
        <f t="shared" si="54"/>
        <v>2.8972783143107916E-2</v>
      </c>
      <c r="I127" s="59"/>
      <c r="J127" s="57">
        <v>68.599999999999994</v>
      </c>
      <c r="K127" s="57">
        <v>58.8</v>
      </c>
      <c r="L127" s="57">
        <v>58.599999999999994</v>
      </c>
      <c r="M127" s="58">
        <v>56.949999999999996</v>
      </c>
    </row>
    <row r="128" spans="1:13" x14ac:dyDescent="0.2">
      <c r="A128" s="10" t="s">
        <v>192</v>
      </c>
      <c r="B128" s="10" t="s">
        <v>22</v>
      </c>
      <c r="C128" s="54" t="s">
        <v>193</v>
      </c>
      <c r="D128" s="55">
        <f t="shared" si="53"/>
        <v>4.4300000000000352</v>
      </c>
      <c r="E128" s="14"/>
      <c r="F128" s="56">
        <f t="shared" si="54"/>
        <v>3.032584884994538E-2</v>
      </c>
      <c r="G128" s="56">
        <f t="shared" si="54"/>
        <v>3.2278002884418289E-3</v>
      </c>
      <c r="H128" s="56">
        <f t="shared" si="54"/>
        <v>3.2768281438399605E-2</v>
      </c>
      <c r="I128" s="59"/>
      <c r="J128" s="57">
        <v>150.51000000000002</v>
      </c>
      <c r="K128" s="57">
        <v>146.07999999999998</v>
      </c>
      <c r="L128" s="57">
        <v>145.60999999999999</v>
      </c>
      <c r="M128" s="58">
        <v>140.99</v>
      </c>
    </row>
    <row r="129" spans="1:13" x14ac:dyDescent="0.2">
      <c r="A129" s="10" t="s">
        <v>194</v>
      </c>
      <c r="B129" s="10" t="s">
        <v>22</v>
      </c>
      <c r="C129" s="54" t="s">
        <v>195</v>
      </c>
      <c r="D129" s="55">
        <f t="shared" si="53"/>
        <v>-14.5300000000002</v>
      </c>
      <c r="E129" s="14"/>
      <c r="F129" s="56">
        <f t="shared" si="54"/>
        <v>-2.2843038611495725E-2</v>
      </c>
      <c r="G129" s="56">
        <f t="shared" si="54"/>
        <v>-4.233664558867789E-2</v>
      </c>
      <c r="H129" s="56">
        <f t="shared" si="54"/>
        <v>5.3934402818108351E-2</v>
      </c>
      <c r="I129" s="59"/>
      <c r="J129" s="57">
        <v>621.54999999999995</v>
      </c>
      <c r="K129" s="57">
        <v>636.08000000000015</v>
      </c>
      <c r="L129" s="57">
        <v>664.2</v>
      </c>
      <c r="M129" s="58">
        <v>630.21</v>
      </c>
    </row>
    <row r="130" spans="1:13" x14ac:dyDescent="0.2">
      <c r="A130" s="10" t="s">
        <v>196</v>
      </c>
      <c r="B130" s="10" t="s">
        <v>22</v>
      </c>
      <c r="C130" s="54" t="s">
        <v>197</v>
      </c>
      <c r="D130" s="55">
        <f t="shared" si="53"/>
        <v>-15.380000000000052</v>
      </c>
      <c r="E130" s="14"/>
      <c r="F130" s="56">
        <f t="shared" si="54"/>
        <v>-6.2520325203252236E-2</v>
      </c>
      <c r="G130" s="56">
        <f t="shared" si="54"/>
        <v>-4.417764308194394E-2</v>
      </c>
      <c r="H130" s="56">
        <f t="shared" si="54"/>
        <v>-3.3968921252158335E-2</v>
      </c>
      <c r="I130" s="59"/>
      <c r="J130" s="57">
        <v>230.61999999999998</v>
      </c>
      <c r="K130" s="57">
        <v>246.00000000000003</v>
      </c>
      <c r="L130" s="57">
        <v>257.36999999999995</v>
      </c>
      <c r="M130" s="58">
        <v>266.41999999999996</v>
      </c>
    </row>
    <row r="131" spans="1:13" x14ac:dyDescent="0.2">
      <c r="A131" s="10"/>
      <c r="B131" s="10"/>
      <c r="C131" s="9" t="s">
        <v>32</v>
      </c>
      <c r="D131" s="60">
        <f t="shared" ref="D131" si="55">SUM(D118:D130)</f>
        <v>102.03600000000097</v>
      </c>
      <c r="E131" s="62"/>
      <c r="F131" s="42">
        <f>J131/K131-1</f>
        <v>9.892966778921819E-3</v>
      </c>
      <c r="G131" s="42">
        <f>K131/L131-1</f>
        <v>4.0275995802430131E-3</v>
      </c>
      <c r="H131" s="42">
        <f t="shared" si="54"/>
        <v>1.807388320408343E-2</v>
      </c>
      <c r="I131" s="59"/>
      <c r="J131" s="46">
        <f t="shared" ref="J131:K131" si="56">SUM(J118:J130)</f>
        <v>10416.030000000001</v>
      </c>
      <c r="K131" s="46">
        <f t="shared" si="56"/>
        <v>10313.994000000001</v>
      </c>
      <c r="L131" s="46">
        <f t="shared" ref="L131:M131" si="57">SUM(L118:L130)</f>
        <v>10272.620000000004</v>
      </c>
      <c r="M131" s="47">
        <f t="shared" si="57"/>
        <v>10090.250000000002</v>
      </c>
    </row>
    <row r="132" spans="1:13" s="65" customFormat="1" ht="4.5" customHeight="1" x14ac:dyDescent="0.2">
      <c r="B132" s="66"/>
      <c r="C132" s="67"/>
      <c r="D132" s="68"/>
      <c r="E132" s="62"/>
      <c r="F132" s="61"/>
      <c r="G132" s="61"/>
      <c r="H132" s="61"/>
      <c r="I132" s="59"/>
      <c r="J132" s="46"/>
      <c r="K132" s="46"/>
      <c r="L132" s="46"/>
      <c r="M132" s="47"/>
    </row>
    <row r="133" spans="1:13" ht="12.75" customHeight="1" x14ac:dyDescent="0.2">
      <c r="A133" s="10"/>
      <c r="B133" s="10" t="s">
        <v>198</v>
      </c>
      <c r="D133" s="60"/>
      <c r="E133" s="62"/>
      <c r="F133" s="56"/>
      <c r="G133" s="56"/>
      <c r="H133" s="56"/>
      <c r="I133" s="59"/>
      <c r="J133" s="63"/>
      <c r="K133" s="63"/>
      <c r="L133" s="63"/>
      <c r="M133" s="64"/>
    </row>
    <row r="134" spans="1:13" x14ac:dyDescent="0.2">
      <c r="A134" s="10" t="s">
        <v>199</v>
      </c>
      <c r="B134" s="10" t="s">
        <v>22</v>
      </c>
      <c r="C134" s="54" t="s">
        <v>200</v>
      </c>
      <c r="D134" s="55">
        <f>J134-K134</f>
        <v>318.34000000000287</v>
      </c>
      <c r="E134" s="14"/>
      <c r="F134" s="56">
        <f t="shared" ref="F134:H137" si="58">J134/K134-1</f>
        <v>5.8270625081226823E-2</v>
      </c>
      <c r="G134" s="56">
        <f t="shared" si="58"/>
        <v>1.121509512192409E-2</v>
      </c>
      <c r="H134" s="56">
        <f t="shared" si="58"/>
        <v>1.8532343936171314E-2</v>
      </c>
      <c r="I134" s="59"/>
      <c r="J134" s="57">
        <v>5781.4700000000021</v>
      </c>
      <c r="K134" s="57">
        <v>5463.1299999999992</v>
      </c>
      <c r="L134" s="57">
        <v>5402.5399999999991</v>
      </c>
      <c r="M134" s="58">
        <v>5304.2400000000016</v>
      </c>
    </row>
    <row r="135" spans="1:13" ht="12" customHeight="1" x14ac:dyDescent="0.2">
      <c r="A135" s="10" t="s">
        <v>201</v>
      </c>
      <c r="B135" s="10" t="s">
        <v>22</v>
      </c>
      <c r="C135" s="54" t="s">
        <v>202</v>
      </c>
      <c r="D135" s="55">
        <f>J135-K135</f>
        <v>82.049999999999955</v>
      </c>
      <c r="E135" s="14"/>
      <c r="F135" s="56">
        <f t="shared" si="58"/>
        <v>9.1908058337253795E-2</v>
      </c>
      <c r="G135" s="56">
        <f t="shared" si="58"/>
        <v>-3.0589308401472559E-2</v>
      </c>
      <c r="H135" s="56">
        <f t="shared" si="58"/>
        <v>-1.8972643599795447E-2</v>
      </c>
      <c r="I135" s="59"/>
      <c r="J135" s="57">
        <v>974.79</v>
      </c>
      <c r="K135" s="57">
        <v>892.74</v>
      </c>
      <c r="L135" s="57">
        <v>920.91000000000008</v>
      </c>
      <c r="M135" s="58">
        <v>938.72</v>
      </c>
    </row>
    <row r="136" spans="1:13" ht="12" customHeight="1" x14ac:dyDescent="0.2">
      <c r="A136" s="10" t="s">
        <v>203</v>
      </c>
      <c r="B136" s="10" t="s">
        <v>22</v>
      </c>
      <c r="C136" s="54" t="s">
        <v>204</v>
      </c>
      <c r="D136" s="55">
        <f>J136-K136</f>
        <v>-25.829999999999927</v>
      </c>
      <c r="E136" s="14"/>
      <c r="F136" s="56">
        <f t="shared" si="58"/>
        <v>-1.837401034293884E-2</v>
      </c>
      <c r="G136" s="56">
        <f t="shared" si="58"/>
        <v>-1.2059453951298371E-2</v>
      </c>
      <c r="H136" s="56">
        <f t="shared" si="58"/>
        <v>-3.4122534312594155E-2</v>
      </c>
      <c r="I136" s="59"/>
      <c r="J136" s="57">
        <v>1379.96</v>
      </c>
      <c r="K136" s="57">
        <v>1405.79</v>
      </c>
      <c r="L136" s="57">
        <v>1422.95</v>
      </c>
      <c r="M136" s="58">
        <v>1473.22</v>
      </c>
    </row>
    <row r="137" spans="1:13" x14ac:dyDescent="0.2">
      <c r="A137" s="10"/>
      <c r="B137" s="10"/>
      <c r="C137" s="9" t="s">
        <v>32</v>
      </c>
      <c r="D137" s="60">
        <f t="shared" ref="D137" si="59">SUM(D134:D136)</f>
        <v>374.5600000000029</v>
      </c>
      <c r="E137" s="35"/>
      <c r="F137" s="42">
        <f>J137/K137-1</f>
        <v>4.8257718065465749E-2</v>
      </c>
      <c r="G137" s="42">
        <f>K137/L137-1</f>
        <v>1.9699473303729231E-3</v>
      </c>
      <c r="H137" s="42">
        <f t="shared" si="58"/>
        <v>3.91644570240679E-3</v>
      </c>
      <c r="I137" s="37"/>
      <c r="J137" s="46">
        <f t="shared" ref="J137:L137" si="60">SUM(J134:J136)</f>
        <v>8136.2200000000021</v>
      </c>
      <c r="K137" s="46">
        <f t="shared" si="60"/>
        <v>7761.6599999999989</v>
      </c>
      <c r="L137" s="46">
        <f t="shared" si="60"/>
        <v>7746.3999999999987</v>
      </c>
      <c r="M137" s="47">
        <f t="shared" ref="M137" si="61">SUM(M134:M136)</f>
        <v>7716.1800000000021</v>
      </c>
    </row>
    <row r="138" spans="1:13" ht="4.5" customHeight="1" x14ac:dyDescent="0.2">
      <c r="A138" s="10"/>
      <c r="B138" s="32"/>
      <c r="C138" s="33"/>
      <c r="E138" s="35"/>
      <c r="F138" s="61"/>
      <c r="G138" s="61"/>
      <c r="H138" s="61"/>
      <c r="I138" s="37"/>
      <c r="J138" s="46"/>
      <c r="K138" s="46"/>
      <c r="L138" s="46"/>
      <c r="M138" s="47"/>
    </row>
    <row r="139" spans="1:13" ht="12.75" customHeight="1" x14ac:dyDescent="0.2">
      <c r="A139" s="10"/>
      <c r="B139" s="10" t="s">
        <v>205</v>
      </c>
      <c r="D139" s="60"/>
      <c r="E139" s="62"/>
      <c r="F139" s="56"/>
      <c r="G139" s="56"/>
      <c r="H139" s="56"/>
      <c r="I139" s="59"/>
      <c r="J139" s="63"/>
      <c r="K139" s="63"/>
      <c r="L139" s="63"/>
      <c r="M139" s="64"/>
    </row>
    <row r="140" spans="1:13" x14ac:dyDescent="0.2">
      <c r="A140" s="10" t="s">
        <v>206</v>
      </c>
      <c r="B140" s="10" t="s">
        <v>22</v>
      </c>
      <c r="C140" s="54" t="s">
        <v>207</v>
      </c>
      <c r="D140" s="55">
        <f>J140-K140</f>
        <v>-7.7100000000000044</v>
      </c>
      <c r="E140" s="14"/>
      <c r="F140" s="56">
        <f t="shared" ref="F140:H145" si="62">J140/K140-1</f>
        <v>-0.28439690151235719</v>
      </c>
      <c r="G140" s="56">
        <f t="shared" si="62"/>
        <v>9.890555330360784E-2</v>
      </c>
      <c r="H140" s="56">
        <f t="shared" si="62"/>
        <v>0.10133928571428563</v>
      </c>
      <c r="I140" s="59"/>
      <c r="J140" s="57">
        <v>19.399999999999999</v>
      </c>
      <c r="K140" s="57">
        <v>27.110000000000003</v>
      </c>
      <c r="L140" s="57">
        <v>24.669999999999998</v>
      </c>
      <c r="M140" s="58">
        <v>22.400000000000002</v>
      </c>
    </row>
    <row r="141" spans="1:13" x14ac:dyDescent="0.2">
      <c r="A141" s="10" t="s">
        <v>208</v>
      </c>
      <c r="B141" s="10" t="s">
        <v>22</v>
      </c>
      <c r="C141" s="54" t="s">
        <v>209</v>
      </c>
      <c r="D141" s="55">
        <f>J141-K141</f>
        <v>10.670000000000002</v>
      </c>
      <c r="E141" s="14"/>
      <c r="F141" s="56">
        <f t="shared" si="62"/>
        <v>0.26339175512219204</v>
      </c>
      <c r="G141" s="56">
        <f t="shared" si="62"/>
        <v>0.13156424581005588</v>
      </c>
      <c r="H141" s="56">
        <f t="shared" si="62"/>
        <v>-2.5319901987476356E-2</v>
      </c>
      <c r="I141" s="59"/>
      <c r="J141" s="57">
        <v>51.18</v>
      </c>
      <c r="K141" s="57">
        <v>40.51</v>
      </c>
      <c r="L141" s="57">
        <v>35.799999999999997</v>
      </c>
      <c r="M141" s="58">
        <v>36.730000000000004</v>
      </c>
    </row>
    <row r="142" spans="1:13" x14ac:dyDescent="0.2">
      <c r="A142" s="10" t="s">
        <v>210</v>
      </c>
      <c r="B142" s="10" t="s">
        <v>22</v>
      </c>
      <c r="C142" s="54" t="s">
        <v>211</v>
      </c>
      <c r="D142" s="55">
        <f>J142-K142</f>
        <v>26.419999999999959</v>
      </c>
      <c r="E142" s="14"/>
      <c r="F142" s="56">
        <f t="shared" si="62"/>
        <v>4.729342689388516E-2</v>
      </c>
      <c r="G142" s="56">
        <f t="shared" si="62"/>
        <v>5.037420840529494E-3</v>
      </c>
      <c r="H142" s="56">
        <f t="shared" si="62"/>
        <v>2.0957698877725583E-2</v>
      </c>
      <c r="I142" s="59"/>
      <c r="J142" s="57">
        <v>585.05999999999995</v>
      </c>
      <c r="K142" s="57">
        <v>558.64</v>
      </c>
      <c r="L142" s="57">
        <v>555.84</v>
      </c>
      <c r="M142" s="58">
        <v>544.42999999999995</v>
      </c>
    </row>
    <row r="143" spans="1:13" x14ac:dyDescent="0.2">
      <c r="A143" s="10" t="s">
        <v>212</v>
      </c>
      <c r="B143" s="10" t="s">
        <v>22</v>
      </c>
      <c r="C143" s="54" t="s">
        <v>213</v>
      </c>
      <c r="D143" s="55">
        <f>J143-K143</f>
        <v>-2.5499999999997272</v>
      </c>
      <c r="E143" s="14"/>
      <c r="F143" s="56">
        <f t="shared" si="62"/>
        <v>-2.3872828040740757E-3</v>
      </c>
      <c r="G143" s="56">
        <f t="shared" si="62"/>
        <v>-2.041415234496835E-2</v>
      </c>
      <c r="H143" s="56">
        <f t="shared" si="62"/>
        <v>5.5636768478628973E-2</v>
      </c>
      <c r="I143" s="59"/>
      <c r="J143" s="57">
        <v>1065.6099999999999</v>
      </c>
      <c r="K143" s="57">
        <v>1068.1599999999996</v>
      </c>
      <c r="L143" s="57">
        <v>1090.42</v>
      </c>
      <c r="M143" s="58">
        <v>1032.9500000000003</v>
      </c>
    </row>
    <row r="144" spans="1:13" x14ac:dyDescent="0.2">
      <c r="A144" s="10" t="s">
        <v>214</v>
      </c>
      <c r="B144" s="10" t="s">
        <v>22</v>
      </c>
      <c r="C144" s="54" t="s">
        <v>215</v>
      </c>
      <c r="D144" s="55">
        <f>J144-K144</f>
        <v>-4.7200000000000273</v>
      </c>
      <c r="E144" s="14"/>
      <c r="F144" s="56">
        <f t="shared" si="62"/>
        <v>-4.0267196737674427E-3</v>
      </c>
      <c r="G144" s="56">
        <f t="shared" si="62"/>
        <v>-3.5973057216405979E-2</v>
      </c>
      <c r="H144" s="56">
        <f t="shared" si="62"/>
        <v>-2.9407303931350937E-2</v>
      </c>
      <c r="I144" s="59"/>
      <c r="J144" s="57">
        <v>1167.4499999999998</v>
      </c>
      <c r="K144" s="57">
        <v>1172.1699999999998</v>
      </c>
      <c r="L144" s="57">
        <v>1215.9100000000001</v>
      </c>
      <c r="M144" s="58">
        <v>1252.75</v>
      </c>
    </row>
    <row r="145" spans="1:13" x14ac:dyDescent="0.2">
      <c r="A145" s="10"/>
      <c r="B145" s="10"/>
      <c r="C145" s="9" t="s">
        <v>32</v>
      </c>
      <c r="D145" s="60">
        <f t="shared" ref="D145" si="63">SUM(D140:D144)</f>
        <v>22.110000000000202</v>
      </c>
      <c r="E145" s="62"/>
      <c r="F145" s="42">
        <f>J145/K145-1</f>
        <v>7.7129969755007632E-3</v>
      </c>
      <c r="G145" s="42">
        <f>K145/L145-1</f>
        <v>-1.9177866586374326E-2</v>
      </c>
      <c r="H145" s="42">
        <f t="shared" si="62"/>
        <v>1.1553131251600846E-2</v>
      </c>
      <c r="I145" s="59"/>
      <c r="J145" s="46">
        <f t="shared" ref="J145:K145" si="64">SUM(J140:J144)</f>
        <v>2888.7</v>
      </c>
      <c r="K145" s="46">
        <f t="shared" si="64"/>
        <v>2866.5899999999992</v>
      </c>
      <c r="L145" s="46">
        <f t="shared" ref="L145:M145" si="65">SUM(L140:L144)</f>
        <v>2922.6400000000003</v>
      </c>
      <c r="M145" s="47">
        <f t="shared" si="65"/>
        <v>2889.26</v>
      </c>
    </row>
    <row r="146" spans="1:13" ht="4.5" customHeight="1" x14ac:dyDescent="0.2">
      <c r="A146" s="10"/>
      <c r="B146" s="32"/>
      <c r="C146" s="33"/>
      <c r="E146" s="62"/>
      <c r="F146" s="61"/>
      <c r="G146" s="61"/>
      <c r="H146" s="61"/>
      <c r="I146" s="37"/>
      <c r="J146" s="46"/>
      <c r="K146" s="46"/>
      <c r="L146" s="46"/>
      <c r="M146" s="47"/>
    </row>
    <row r="147" spans="1:13" ht="12.75" customHeight="1" x14ac:dyDescent="0.2">
      <c r="A147" s="10"/>
      <c r="B147" s="10" t="s">
        <v>216</v>
      </c>
      <c r="D147" s="60"/>
      <c r="E147" s="62"/>
      <c r="F147" s="56"/>
      <c r="G147" s="56"/>
      <c r="H147" s="56"/>
      <c r="I147" s="37"/>
      <c r="J147" s="46"/>
      <c r="K147" s="46"/>
      <c r="L147" s="46"/>
      <c r="M147" s="47"/>
    </row>
    <row r="148" spans="1:13" x14ac:dyDescent="0.2">
      <c r="A148" s="10" t="s">
        <v>217</v>
      </c>
      <c r="B148" s="10" t="s">
        <v>22</v>
      </c>
      <c r="C148" s="54" t="s">
        <v>218</v>
      </c>
      <c r="D148" s="55">
        <f t="shared" ref="D148:D168" si="66">J148-K148</f>
        <v>740.44999999999709</v>
      </c>
      <c r="E148" s="14"/>
      <c r="F148" s="56">
        <f t="shared" ref="F148:H166" si="67">J148/K148-1</f>
        <v>1.4470828318851048E-2</v>
      </c>
      <c r="G148" s="56">
        <f t="shared" si="67"/>
        <v>2.3788338945964549E-2</v>
      </c>
      <c r="H148" s="56">
        <f t="shared" si="67"/>
        <v>3.2019330618286101E-2</v>
      </c>
      <c r="I148" s="59"/>
      <c r="J148" s="57">
        <v>51908.91</v>
      </c>
      <c r="K148" s="57">
        <v>51168.460000000006</v>
      </c>
      <c r="L148" s="57">
        <v>49979.53</v>
      </c>
      <c r="M148" s="58">
        <v>48428.87</v>
      </c>
    </row>
    <row r="149" spans="1:13" x14ac:dyDescent="0.2">
      <c r="A149" s="10" t="s">
        <v>219</v>
      </c>
      <c r="B149" s="10" t="s">
        <v>22</v>
      </c>
      <c r="C149" s="54" t="s">
        <v>220</v>
      </c>
      <c r="D149" s="55">
        <f t="shared" si="66"/>
        <v>769.96000000000276</v>
      </c>
      <c r="E149" s="14"/>
      <c r="F149" s="56">
        <f t="shared" si="67"/>
        <v>3.5077169225610882E-2</v>
      </c>
      <c r="G149" s="56">
        <f t="shared" si="67"/>
        <v>4.0407792107992613E-3</v>
      </c>
      <c r="H149" s="56">
        <f t="shared" si="67"/>
        <v>2.8921370450606165E-2</v>
      </c>
      <c r="I149" s="59"/>
      <c r="J149" s="57">
        <v>22720.42</v>
      </c>
      <c r="K149" s="57">
        <v>21950.459999999995</v>
      </c>
      <c r="L149" s="57">
        <v>21862.12</v>
      </c>
      <c r="M149" s="58">
        <v>21247.609999999997</v>
      </c>
    </row>
    <row r="150" spans="1:13" x14ac:dyDescent="0.2">
      <c r="A150" s="10" t="s">
        <v>221</v>
      </c>
      <c r="B150" s="10" t="s">
        <v>22</v>
      </c>
      <c r="C150" s="54" t="s">
        <v>222</v>
      </c>
      <c r="D150" s="55">
        <f t="shared" si="66"/>
        <v>137.98999999999933</v>
      </c>
      <c r="E150" s="14"/>
      <c r="F150" s="56">
        <f t="shared" si="67"/>
        <v>3.542183272495758E-2</v>
      </c>
      <c r="G150" s="56">
        <f t="shared" si="67"/>
        <v>-7.7756760659742907E-2</v>
      </c>
      <c r="H150" s="56">
        <f t="shared" si="67"/>
        <v>-2.0376026512489709E-2</v>
      </c>
      <c r="I150" s="59"/>
      <c r="J150" s="57">
        <v>4033.6099999999997</v>
      </c>
      <c r="K150" s="57">
        <v>3895.6200000000003</v>
      </c>
      <c r="L150" s="57">
        <v>4224.0700000000006</v>
      </c>
      <c r="M150" s="58">
        <v>4311.93</v>
      </c>
    </row>
    <row r="151" spans="1:13" x14ac:dyDescent="0.2">
      <c r="A151" s="10" t="s">
        <v>223</v>
      </c>
      <c r="B151" s="10" t="s">
        <v>22</v>
      </c>
      <c r="C151" s="54" t="s">
        <v>224</v>
      </c>
      <c r="D151" s="55">
        <f t="shared" si="66"/>
        <v>18.040000000000873</v>
      </c>
      <c r="E151" s="14"/>
      <c r="F151" s="56">
        <f t="shared" si="67"/>
        <v>4.2264971382117711E-3</v>
      </c>
      <c r="G151" s="56">
        <f t="shared" si="67"/>
        <v>2.3303149521350264E-2</v>
      </c>
      <c r="H151" s="56">
        <f t="shared" si="67"/>
        <v>4.9971448328705037E-3</v>
      </c>
      <c r="I151" s="59"/>
      <c r="J151" s="57">
        <v>4286.3500000000004</v>
      </c>
      <c r="K151" s="57">
        <v>4268.3099999999995</v>
      </c>
      <c r="L151" s="57">
        <v>4171.1100000000006</v>
      </c>
      <c r="M151" s="58">
        <v>4150.37</v>
      </c>
    </row>
    <row r="152" spans="1:13" x14ac:dyDescent="0.2">
      <c r="A152" s="10" t="s">
        <v>225</v>
      </c>
      <c r="B152" s="10" t="s">
        <v>22</v>
      </c>
      <c r="C152" s="54" t="s">
        <v>226</v>
      </c>
      <c r="D152" s="55">
        <f t="shared" si="66"/>
        <v>365.87999999999738</v>
      </c>
      <c r="E152" s="14"/>
      <c r="F152" s="56">
        <f t="shared" si="67"/>
        <v>1.8784144063110686E-2</v>
      </c>
      <c r="G152" s="56">
        <f t="shared" si="67"/>
        <v>2.043582241245212E-2</v>
      </c>
      <c r="H152" s="56">
        <f t="shared" si="67"/>
        <v>4.4282312186416428E-2</v>
      </c>
      <c r="I152" s="59"/>
      <c r="J152" s="57">
        <v>19844.010000000002</v>
      </c>
      <c r="K152" s="57">
        <v>19478.130000000005</v>
      </c>
      <c r="L152" s="57">
        <v>19088.05</v>
      </c>
      <c r="M152" s="58">
        <v>18278.63</v>
      </c>
    </row>
    <row r="153" spans="1:13" x14ac:dyDescent="0.2">
      <c r="A153" s="10" t="s">
        <v>227</v>
      </c>
      <c r="B153" s="10" t="s">
        <v>22</v>
      </c>
      <c r="C153" s="54" t="s">
        <v>228</v>
      </c>
      <c r="D153" s="55">
        <f t="shared" si="66"/>
        <v>24.989999999999327</v>
      </c>
      <c r="E153" s="14"/>
      <c r="F153" s="56">
        <f t="shared" si="67"/>
        <v>1.6522314049586262E-2</v>
      </c>
      <c r="G153" s="56">
        <f t="shared" si="67"/>
        <v>6.3340829551958855E-3</v>
      </c>
      <c r="H153" s="56">
        <f t="shared" si="67"/>
        <v>2.8691497953540868E-2</v>
      </c>
      <c r="I153" s="59"/>
      <c r="J153" s="57">
        <v>1537.4899999999996</v>
      </c>
      <c r="K153" s="57">
        <v>1512.5000000000002</v>
      </c>
      <c r="L153" s="57">
        <v>1502.98</v>
      </c>
      <c r="M153" s="58">
        <v>1461.0599999999997</v>
      </c>
    </row>
    <row r="154" spans="1:13" x14ac:dyDescent="0.2">
      <c r="A154" s="10" t="s">
        <v>229</v>
      </c>
      <c r="B154" s="10" t="s">
        <v>22</v>
      </c>
      <c r="C154" s="54" t="s">
        <v>230</v>
      </c>
      <c r="D154" s="55">
        <f t="shared" si="66"/>
        <v>429.59999999999854</v>
      </c>
      <c r="E154" s="14"/>
      <c r="F154" s="56">
        <f t="shared" si="67"/>
        <v>2.8063390862413495E-2</v>
      </c>
      <c r="G154" s="56">
        <f t="shared" si="67"/>
        <v>2.3723143083235199E-2</v>
      </c>
      <c r="H154" s="56">
        <f t="shared" si="67"/>
        <v>3.9929412419241528E-2</v>
      </c>
      <c r="I154" s="59"/>
      <c r="J154" s="57">
        <v>15737.800000000001</v>
      </c>
      <c r="K154" s="57">
        <v>15308.200000000003</v>
      </c>
      <c r="L154" s="57">
        <v>14953.456999999997</v>
      </c>
      <c r="M154" s="58">
        <v>14379.299999999997</v>
      </c>
    </row>
    <row r="155" spans="1:13" x14ac:dyDescent="0.2">
      <c r="A155" s="10" t="s">
        <v>231</v>
      </c>
      <c r="B155" s="10" t="s">
        <v>22</v>
      </c>
      <c r="C155" s="54" t="s">
        <v>232</v>
      </c>
      <c r="D155" s="55">
        <f t="shared" si="66"/>
        <v>-2.3399999999999963</v>
      </c>
      <c r="E155" s="14"/>
      <c r="F155" s="56">
        <f t="shared" si="67"/>
        <v>-5.2150657454869576E-2</v>
      </c>
      <c r="G155" s="56">
        <f t="shared" si="67"/>
        <v>-6.2277951933124465E-2</v>
      </c>
      <c r="H155" s="56">
        <f t="shared" si="67"/>
        <v>0.40322580645161299</v>
      </c>
      <c r="I155" s="59"/>
      <c r="J155" s="57">
        <v>42.53</v>
      </c>
      <c r="K155" s="57">
        <v>44.87</v>
      </c>
      <c r="L155" s="57">
        <v>47.85</v>
      </c>
      <c r="M155" s="58">
        <v>34.1</v>
      </c>
    </row>
    <row r="156" spans="1:13" x14ac:dyDescent="0.2">
      <c r="A156" s="10" t="s">
        <v>233</v>
      </c>
      <c r="B156" s="10" t="s">
        <v>22</v>
      </c>
      <c r="C156" s="54" t="s">
        <v>234</v>
      </c>
      <c r="D156" s="55">
        <f t="shared" si="66"/>
        <v>646.28000000000975</v>
      </c>
      <c r="E156" s="14"/>
      <c r="F156" s="56">
        <f t="shared" si="67"/>
        <v>3.4000420875421433E-2</v>
      </c>
      <c r="G156" s="56">
        <f t="shared" si="67"/>
        <v>3.3498442249033422E-2</v>
      </c>
      <c r="H156" s="56">
        <f t="shared" si="67"/>
        <v>6.439122195572855E-3</v>
      </c>
      <c r="I156" s="59"/>
      <c r="J156" s="57">
        <v>19654.280000000006</v>
      </c>
      <c r="K156" s="57">
        <v>19007.999999999996</v>
      </c>
      <c r="L156" s="57">
        <v>18391.899999999998</v>
      </c>
      <c r="M156" s="58">
        <v>18274.229999999996</v>
      </c>
    </row>
    <row r="157" spans="1:13" x14ac:dyDescent="0.2">
      <c r="A157" s="10" t="s">
        <v>235</v>
      </c>
      <c r="B157" s="10" t="s">
        <v>22</v>
      </c>
      <c r="C157" s="54" t="s">
        <v>236</v>
      </c>
      <c r="D157" s="55">
        <f t="shared" si="66"/>
        <v>-52.440000000000964</v>
      </c>
      <c r="E157" s="14"/>
      <c r="F157" s="56">
        <f t="shared" si="67"/>
        <v>-1.7285651656541945E-2</v>
      </c>
      <c r="G157" s="56">
        <f t="shared" si="67"/>
        <v>2.7293075482623497E-2</v>
      </c>
      <c r="H157" s="56">
        <f t="shared" si="67"/>
        <v>1.9245039466827318E-2</v>
      </c>
      <c r="I157" s="59"/>
      <c r="J157" s="57">
        <v>2981.2899999999991</v>
      </c>
      <c r="K157" s="57">
        <v>3033.73</v>
      </c>
      <c r="L157" s="57">
        <v>2953.13</v>
      </c>
      <c r="M157" s="58">
        <v>2897.369999999999</v>
      </c>
    </row>
    <row r="158" spans="1:13" x14ac:dyDescent="0.2">
      <c r="A158" s="10" t="s">
        <v>237</v>
      </c>
      <c r="B158" s="10" t="s">
        <v>22</v>
      </c>
      <c r="C158" s="54" t="s">
        <v>238</v>
      </c>
      <c r="D158" s="55">
        <f t="shared" si="66"/>
        <v>7.9600000000004911</v>
      </c>
      <c r="E158" s="14"/>
      <c r="F158" s="56">
        <f t="shared" si="67"/>
        <v>2.5256371205200079E-3</v>
      </c>
      <c r="G158" s="56">
        <f t="shared" si="67"/>
        <v>-9.1237777847642532E-3</v>
      </c>
      <c r="H158" s="56">
        <f t="shared" si="67"/>
        <v>-5.5931223448413281E-4</v>
      </c>
      <c r="I158" s="59"/>
      <c r="J158" s="57">
        <v>3159.6400000000003</v>
      </c>
      <c r="K158" s="57">
        <v>3151.68</v>
      </c>
      <c r="L158" s="57">
        <v>3180.6999999999994</v>
      </c>
      <c r="M158" s="58">
        <v>3182.4800000000005</v>
      </c>
    </row>
    <row r="159" spans="1:13" x14ac:dyDescent="0.2">
      <c r="A159" s="10" t="s">
        <v>239</v>
      </c>
      <c r="B159" s="10" t="s">
        <v>22</v>
      </c>
      <c r="C159" s="54" t="s">
        <v>240</v>
      </c>
      <c r="D159" s="55">
        <f t="shared" si="66"/>
        <v>441.82000000000153</v>
      </c>
      <c r="E159" s="14"/>
      <c r="F159" s="56">
        <f t="shared" si="67"/>
        <v>2.8856679320011347E-2</v>
      </c>
      <c r="G159" s="56">
        <f t="shared" si="67"/>
        <v>2.1773731244874028E-2</v>
      </c>
      <c r="H159" s="56">
        <f t="shared" si="67"/>
        <v>4.6006040971665385E-2</v>
      </c>
      <c r="I159" s="59"/>
      <c r="J159" s="57">
        <v>15752.660000000002</v>
      </c>
      <c r="K159" s="57">
        <v>15310.84</v>
      </c>
      <c r="L159" s="57">
        <v>14984.57</v>
      </c>
      <c r="M159" s="58">
        <v>14325.509999999998</v>
      </c>
    </row>
    <row r="160" spans="1:13" x14ac:dyDescent="0.2">
      <c r="A160" s="10" t="s">
        <v>241</v>
      </c>
      <c r="B160" s="10" t="s">
        <v>22</v>
      </c>
      <c r="C160" s="54" t="s">
        <v>242</v>
      </c>
      <c r="D160" s="55">
        <f t="shared" si="66"/>
        <v>94.940000000001419</v>
      </c>
      <c r="E160" s="14"/>
      <c r="F160" s="56">
        <f t="shared" si="67"/>
        <v>1.2274316890437564E-2</v>
      </c>
      <c r="G160" s="56">
        <f t="shared" si="67"/>
        <v>2.6798159559696E-2</v>
      </c>
      <c r="H160" s="56">
        <f t="shared" si="67"/>
        <v>1.5795917927031944E-2</v>
      </c>
      <c r="I160" s="59"/>
      <c r="J160" s="57">
        <v>7829.7900000000009</v>
      </c>
      <c r="K160" s="57">
        <v>7734.8499999999995</v>
      </c>
      <c r="L160" s="57">
        <v>7532.9800000000005</v>
      </c>
      <c r="M160" s="58">
        <v>7415.84</v>
      </c>
    </row>
    <row r="161" spans="1:13" x14ac:dyDescent="0.2">
      <c r="A161" s="69" t="s">
        <v>243</v>
      </c>
      <c r="B161" s="10" t="s">
        <v>22</v>
      </c>
      <c r="C161" s="54" t="s">
        <v>244</v>
      </c>
      <c r="D161" s="55">
        <f t="shared" si="66"/>
        <v>254.77999999999793</v>
      </c>
      <c r="E161" s="14"/>
      <c r="F161" s="56">
        <f t="shared" si="67"/>
        <v>3.9881722938016839E-2</v>
      </c>
      <c r="G161" s="56">
        <f t="shared" si="67"/>
        <v>3.0201044651683606E-2</v>
      </c>
      <c r="H161" s="56">
        <f t="shared" si="67"/>
        <v>1.9491824974722682E-2</v>
      </c>
      <c r="I161" s="59"/>
      <c r="J161" s="57">
        <v>6643.17</v>
      </c>
      <c r="K161" s="57">
        <v>6388.3900000000021</v>
      </c>
      <c r="L161" s="57">
        <v>6201.1100000000006</v>
      </c>
      <c r="M161" s="58">
        <v>6082.5500000000011</v>
      </c>
    </row>
    <row r="162" spans="1:13" x14ac:dyDescent="0.2">
      <c r="A162" s="10" t="s">
        <v>245</v>
      </c>
      <c r="B162" s="10" t="s">
        <v>22</v>
      </c>
      <c r="C162" s="54" t="s">
        <v>246</v>
      </c>
      <c r="D162" s="55">
        <f t="shared" si="66"/>
        <v>575.71999999999753</v>
      </c>
      <c r="E162" s="14"/>
      <c r="F162" s="56">
        <f t="shared" si="67"/>
        <v>3.073158597659198E-2</v>
      </c>
      <c r="G162" s="56">
        <f t="shared" si="67"/>
        <v>3.067574444673693E-2</v>
      </c>
      <c r="H162" s="56">
        <f t="shared" si="67"/>
        <v>3.2366071428571397E-2</v>
      </c>
      <c r="I162" s="59"/>
      <c r="J162" s="57">
        <v>19309.539999999997</v>
      </c>
      <c r="K162" s="57">
        <v>18733.82</v>
      </c>
      <c r="L162" s="57">
        <v>18176.249999999996</v>
      </c>
      <c r="M162" s="58">
        <v>17606.399999999998</v>
      </c>
    </row>
    <row r="163" spans="1:13" x14ac:dyDescent="0.2">
      <c r="A163" s="10" t="s">
        <v>247</v>
      </c>
      <c r="B163" s="10" t="s">
        <v>22</v>
      </c>
      <c r="C163" s="54" t="s">
        <v>248</v>
      </c>
      <c r="D163" s="55">
        <f t="shared" si="66"/>
        <v>364.03999999999905</v>
      </c>
      <c r="E163" s="14"/>
      <c r="F163" s="56">
        <f t="shared" si="67"/>
        <v>4.0542226102760814E-2</v>
      </c>
      <c r="G163" s="56">
        <f t="shared" si="67"/>
        <v>-1.6447240869477797E-2</v>
      </c>
      <c r="H163" s="56">
        <f t="shared" si="67"/>
        <v>7.4264647912349435E-2</v>
      </c>
      <c r="I163" s="59"/>
      <c r="J163" s="57">
        <v>9343.32</v>
      </c>
      <c r="K163" s="57">
        <v>8979.2800000000007</v>
      </c>
      <c r="L163" s="57">
        <v>9129.4340000000011</v>
      </c>
      <c r="M163" s="58">
        <v>8498.3100000000031</v>
      </c>
    </row>
    <row r="164" spans="1:13" x14ac:dyDescent="0.2">
      <c r="A164" s="10" t="s">
        <v>249</v>
      </c>
      <c r="B164" s="10" t="s">
        <v>22</v>
      </c>
      <c r="C164" s="54" t="s">
        <v>250</v>
      </c>
      <c r="D164" s="55">
        <f t="shared" si="66"/>
        <v>1240.4599999999955</v>
      </c>
      <c r="E164" s="14"/>
      <c r="F164" s="56">
        <f t="shared" si="67"/>
        <v>4.7209955779913937E-2</v>
      </c>
      <c r="G164" s="56">
        <f t="shared" si="67"/>
        <v>2.6591349255063124E-2</v>
      </c>
      <c r="H164" s="56">
        <f t="shared" si="67"/>
        <v>2.9049631999665593E-2</v>
      </c>
      <c r="I164" s="59"/>
      <c r="J164" s="57">
        <v>27515.849999999995</v>
      </c>
      <c r="K164" s="57">
        <v>26275.39</v>
      </c>
      <c r="L164" s="57">
        <v>25594.790000000005</v>
      </c>
      <c r="M164" s="58">
        <v>24872.260000000002</v>
      </c>
    </row>
    <row r="165" spans="1:13" x14ac:dyDescent="0.2">
      <c r="A165" s="10" t="s">
        <v>251</v>
      </c>
      <c r="B165" s="10" t="s">
        <v>22</v>
      </c>
      <c r="C165" s="54" t="s">
        <v>252</v>
      </c>
      <c r="D165" s="55">
        <f t="shared" si="66"/>
        <v>320.52000000000407</v>
      </c>
      <c r="E165" s="14"/>
      <c r="F165" s="56">
        <f t="shared" si="67"/>
        <v>1.1799292749244294E-2</v>
      </c>
      <c r="G165" s="56">
        <f t="shared" si="67"/>
        <v>1.5065105499831866E-2</v>
      </c>
      <c r="H165" s="56">
        <f t="shared" si="67"/>
        <v>4.182709366616022E-3</v>
      </c>
      <c r="I165" s="59"/>
      <c r="J165" s="57">
        <v>27484.86</v>
      </c>
      <c r="K165" s="57">
        <v>27164.339999999997</v>
      </c>
      <c r="L165" s="57">
        <v>26761.180000000008</v>
      </c>
      <c r="M165" s="58">
        <v>26649.711999999989</v>
      </c>
    </row>
    <row r="166" spans="1:13" x14ac:dyDescent="0.2">
      <c r="A166" s="10" t="s">
        <v>253</v>
      </c>
      <c r="B166" s="10" t="s">
        <v>22</v>
      </c>
      <c r="C166" s="54" t="s">
        <v>254</v>
      </c>
      <c r="D166" s="55">
        <f t="shared" si="66"/>
        <v>427.73000000000684</v>
      </c>
      <c r="E166" s="14"/>
      <c r="F166" s="56">
        <f t="shared" si="67"/>
        <v>2.1127863261880098E-2</v>
      </c>
      <c r="G166" s="56">
        <f t="shared" si="67"/>
        <v>2.5034961352641938E-2</v>
      </c>
      <c r="H166" s="56">
        <f t="shared" si="67"/>
        <v>1.1135588369758587E-2</v>
      </c>
      <c r="I166" s="59"/>
      <c r="J166" s="57">
        <v>20672.560000000001</v>
      </c>
      <c r="K166" s="57">
        <v>20244.829999999994</v>
      </c>
      <c r="L166" s="57">
        <v>19750.38</v>
      </c>
      <c r="M166" s="58">
        <v>19532.869999999995</v>
      </c>
    </row>
    <row r="167" spans="1:13" x14ac:dyDescent="0.2">
      <c r="A167" s="70" t="s">
        <v>255</v>
      </c>
      <c r="B167" s="10" t="s">
        <v>22</v>
      </c>
      <c r="C167" s="71" t="s">
        <v>256</v>
      </c>
      <c r="D167" s="55">
        <f t="shared" si="66"/>
        <v>-50.40000000000002</v>
      </c>
      <c r="E167" s="14"/>
      <c r="F167" s="56"/>
      <c r="G167" s="56"/>
      <c r="H167" s="56"/>
      <c r="I167" s="59"/>
      <c r="J167" s="57">
        <v>32.5</v>
      </c>
      <c r="K167" s="57">
        <v>82.90000000000002</v>
      </c>
      <c r="L167" s="57"/>
      <c r="M167" s="58"/>
    </row>
    <row r="168" spans="1:13" x14ac:dyDescent="0.2">
      <c r="A168" s="70" t="s">
        <v>257</v>
      </c>
      <c r="B168" s="10" t="s">
        <v>22</v>
      </c>
      <c r="C168" s="71" t="s">
        <v>258</v>
      </c>
      <c r="D168" s="55">
        <f t="shared" si="66"/>
        <v>31.810000000000059</v>
      </c>
      <c r="E168" s="14"/>
      <c r="F168" s="56"/>
      <c r="G168" s="56"/>
      <c r="H168" s="56"/>
      <c r="I168" s="59"/>
      <c r="J168" s="57">
        <v>416.69</v>
      </c>
      <c r="K168" s="57">
        <v>384.87999999999994</v>
      </c>
      <c r="L168" s="57"/>
      <c r="M168" s="58"/>
    </row>
    <row r="169" spans="1:13" x14ac:dyDescent="0.2">
      <c r="A169" s="10"/>
      <c r="B169" s="10"/>
      <c r="C169" s="9" t="s">
        <v>32</v>
      </c>
      <c r="D169" s="60">
        <f>SUM(D148:D168)</f>
        <v>6787.7900000000091</v>
      </c>
      <c r="E169" s="62"/>
      <c r="F169" s="42">
        <f t="shared" ref="F169:H169" si="68">J169/K169-1</f>
        <v>2.4762158457326766E-2</v>
      </c>
      <c r="G169" s="42">
        <f t="shared" si="68"/>
        <v>2.0983952915372583E-2</v>
      </c>
      <c r="H169" s="42">
        <f t="shared" si="68"/>
        <v>2.6205728207872037E-2</v>
      </c>
      <c r="I169" s="59"/>
      <c r="J169" s="46">
        <f>SUM(J148:J168)</f>
        <v>280907.27000000008</v>
      </c>
      <c r="K169" s="46">
        <f>SUM(K148:K168)</f>
        <v>274119.48000000004</v>
      </c>
      <c r="L169" s="46">
        <f t="shared" ref="L169:M169" si="69">SUM(L148:L168)</f>
        <v>268485.59100000007</v>
      </c>
      <c r="M169" s="47">
        <f t="shared" si="69"/>
        <v>261629.402</v>
      </c>
    </row>
    <row r="170" spans="1:13" ht="4.5" customHeight="1" x14ac:dyDescent="0.2">
      <c r="A170" s="10"/>
      <c r="B170" s="32"/>
      <c r="C170" s="33"/>
      <c r="E170" s="35"/>
      <c r="F170" s="61"/>
      <c r="G170" s="61"/>
      <c r="H170" s="61"/>
      <c r="I170" s="37"/>
      <c r="J170" s="46"/>
      <c r="K170" s="46"/>
      <c r="L170" s="46"/>
      <c r="M170" s="47"/>
    </row>
    <row r="171" spans="1:13" ht="12.75" customHeight="1" x14ac:dyDescent="0.2">
      <c r="A171" s="10"/>
      <c r="B171" s="10" t="s">
        <v>259</v>
      </c>
      <c r="D171" s="60"/>
      <c r="E171" s="62"/>
      <c r="F171" s="56"/>
      <c r="G171" s="56"/>
      <c r="H171" s="56"/>
      <c r="I171" s="59"/>
      <c r="J171" s="63"/>
      <c r="K171" s="63"/>
      <c r="L171" s="63"/>
      <c r="M171" s="64"/>
    </row>
    <row r="172" spans="1:13" x14ac:dyDescent="0.2">
      <c r="A172" s="10" t="s">
        <v>260</v>
      </c>
      <c r="B172" s="10" t="s">
        <v>22</v>
      </c>
      <c r="C172" s="54" t="s">
        <v>261</v>
      </c>
      <c r="D172" s="55">
        <f t="shared" ref="D172:D177" si="70">J172-K172</f>
        <v>66.5</v>
      </c>
      <c r="E172" s="14"/>
      <c r="F172" s="56">
        <f t="shared" ref="F172:H176" si="71">J172/K172-1</f>
        <v>1.2531399163693946E-2</v>
      </c>
      <c r="G172" s="56">
        <f t="shared" si="71"/>
        <v>1.9662435582610049E-2</v>
      </c>
      <c r="H172" s="56">
        <f t="shared" si="71"/>
        <v>2.5073664970139742E-2</v>
      </c>
      <c r="I172" s="37"/>
      <c r="J172" s="57">
        <v>5373.1699999999992</v>
      </c>
      <c r="K172" s="57">
        <v>5306.6699999999992</v>
      </c>
      <c r="L172" s="57">
        <v>5204.3399999999983</v>
      </c>
      <c r="M172" s="58">
        <v>5077.04</v>
      </c>
    </row>
    <row r="173" spans="1:13" x14ac:dyDescent="0.2">
      <c r="A173" s="10" t="s">
        <v>262</v>
      </c>
      <c r="B173" s="10" t="s">
        <v>22</v>
      </c>
      <c r="C173" s="54" t="s">
        <v>263</v>
      </c>
      <c r="D173" s="55">
        <f t="shared" si="70"/>
        <v>7.3599999999996726</v>
      </c>
      <c r="E173" s="14"/>
      <c r="F173" s="56">
        <f t="shared" si="71"/>
        <v>1.956208570107032E-3</v>
      </c>
      <c r="G173" s="56">
        <f t="shared" si="71"/>
        <v>-7.0832519621453205E-3</v>
      </c>
      <c r="H173" s="56">
        <f t="shared" si="71"/>
        <v>1.5405723350832012E-2</v>
      </c>
      <c r="I173" s="59"/>
      <c r="J173" s="57">
        <v>3769.74</v>
      </c>
      <c r="K173" s="57">
        <v>3762.38</v>
      </c>
      <c r="L173" s="57">
        <v>3789.2200000000003</v>
      </c>
      <c r="M173" s="58">
        <v>3731.7299999999996</v>
      </c>
    </row>
    <row r="174" spans="1:13" x14ac:dyDescent="0.2">
      <c r="A174" s="10" t="s">
        <v>264</v>
      </c>
      <c r="B174" s="10" t="s">
        <v>22</v>
      </c>
      <c r="C174" s="54" t="s">
        <v>265</v>
      </c>
      <c r="D174" s="55">
        <f t="shared" si="70"/>
        <v>153.73000000000229</v>
      </c>
      <c r="E174" s="14"/>
      <c r="F174" s="56">
        <f t="shared" si="71"/>
        <v>2.6233116899738507E-2</v>
      </c>
      <c r="G174" s="56">
        <f t="shared" si="71"/>
        <v>-2.4813371363529235E-2</v>
      </c>
      <c r="H174" s="56">
        <f t="shared" si="71"/>
        <v>-2.6539383031836561E-2</v>
      </c>
      <c r="I174" s="59"/>
      <c r="J174" s="57">
        <v>6013.880000000001</v>
      </c>
      <c r="K174" s="57">
        <v>5860.1499999999987</v>
      </c>
      <c r="L174" s="57">
        <v>6009.26</v>
      </c>
      <c r="M174" s="58">
        <v>6173.09</v>
      </c>
    </row>
    <row r="175" spans="1:13" x14ac:dyDescent="0.2">
      <c r="A175" s="10" t="s">
        <v>266</v>
      </c>
      <c r="B175" s="10" t="s">
        <v>22</v>
      </c>
      <c r="C175" s="54" t="s">
        <v>267</v>
      </c>
      <c r="D175" s="55">
        <f t="shared" si="70"/>
        <v>270.35999999999694</v>
      </c>
      <c r="E175" s="14"/>
      <c r="F175" s="56">
        <f t="shared" si="71"/>
        <v>2.5026057238913602E-2</v>
      </c>
      <c r="G175" s="56">
        <f t="shared" si="71"/>
        <v>1.2344969610247336E-3</v>
      </c>
      <c r="H175" s="56">
        <f t="shared" si="71"/>
        <v>-1.3033841887030384E-2</v>
      </c>
      <c r="I175" s="59"/>
      <c r="J175" s="57">
        <v>11073.5</v>
      </c>
      <c r="K175" s="57">
        <v>10803.140000000003</v>
      </c>
      <c r="L175" s="57">
        <v>10789.82</v>
      </c>
      <c r="M175" s="58">
        <v>10932.310000000001</v>
      </c>
    </row>
    <row r="176" spans="1:13" x14ac:dyDescent="0.2">
      <c r="A176" s="10" t="s">
        <v>268</v>
      </c>
      <c r="B176" s="10" t="s">
        <v>22</v>
      </c>
      <c r="C176" s="54" t="s">
        <v>269</v>
      </c>
      <c r="D176" s="55">
        <f t="shared" si="70"/>
        <v>362.88000000000102</v>
      </c>
      <c r="E176" s="14"/>
      <c r="F176" s="56">
        <f t="shared" si="71"/>
        <v>3.8674362887617608E-2</v>
      </c>
      <c r="G176" s="56">
        <f t="shared" si="71"/>
        <v>1.692901950413761E-2</v>
      </c>
      <c r="H176" s="56">
        <f t="shared" si="71"/>
        <v>-1.8021325891939943E-2</v>
      </c>
      <c r="I176" s="37"/>
      <c r="J176" s="57">
        <v>9745.84</v>
      </c>
      <c r="K176" s="57">
        <v>9382.9599999999991</v>
      </c>
      <c r="L176" s="57">
        <v>9226.760000000002</v>
      </c>
      <c r="M176" s="58">
        <v>9396.09</v>
      </c>
    </row>
    <row r="177" spans="1:13" x14ac:dyDescent="0.2">
      <c r="A177" s="70" t="s">
        <v>270</v>
      </c>
      <c r="B177" s="10" t="s">
        <v>22</v>
      </c>
      <c r="C177" s="71" t="s">
        <v>271</v>
      </c>
      <c r="D177" s="55">
        <f t="shared" si="70"/>
        <v>2.0700000000000074</v>
      </c>
      <c r="E177" s="14"/>
      <c r="F177" s="56"/>
      <c r="G177" s="56"/>
      <c r="H177" s="56"/>
      <c r="I177" s="37"/>
      <c r="J177" s="57">
        <v>78.52000000000001</v>
      </c>
      <c r="K177" s="57">
        <v>76.45</v>
      </c>
      <c r="L177" s="57"/>
      <c r="M177" s="58"/>
    </row>
    <row r="178" spans="1:13" ht="15" customHeight="1" x14ac:dyDescent="0.2">
      <c r="A178" s="10"/>
      <c r="B178" s="10"/>
      <c r="C178" s="9" t="s">
        <v>32</v>
      </c>
      <c r="D178" s="60">
        <f>SUM(D172:D177)</f>
        <v>862.9</v>
      </c>
      <c r="E178" s="62"/>
      <c r="F178" s="42">
        <f t="shared" ref="F178:H178" si="72">J178/K178-1</f>
        <v>2.4519951409066154E-2</v>
      </c>
      <c r="G178" s="42">
        <f t="shared" si="72"/>
        <v>4.9215577651244846E-3</v>
      </c>
      <c r="H178" s="42">
        <f t="shared" si="72"/>
        <v>-8.2372658824941825E-3</v>
      </c>
      <c r="I178" s="59"/>
      <c r="J178" s="46">
        <f>SUM(J172:J177)</f>
        <v>36054.65</v>
      </c>
      <c r="K178" s="46">
        <f>SUM(K172:K177)</f>
        <v>35191.75</v>
      </c>
      <c r="L178" s="46">
        <f t="shared" ref="L178:M178" si="73">SUM(L172:L177)</f>
        <v>35019.4</v>
      </c>
      <c r="M178" s="47">
        <f t="shared" si="73"/>
        <v>35310.26</v>
      </c>
    </row>
    <row r="179" spans="1:13" s="65" customFormat="1" ht="4.5" customHeight="1" x14ac:dyDescent="0.2">
      <c r="B179" s="66"/>
      <c r="C179" s="67"/>
      <c r="D179" s="68"/>
      <c r="E179" s="62"/>
      <c r="F179" s="61"/>
      <c r="G179" s="61"/>
      <c r="H179" s="61"/>
      <c r="I179" s="59"/>
      <c r="J179" s="46"/>
      <c r="K179" s="46"/>
      <c r="L179" s="46"/>
      <c r="M179" s="47"/>
    </row>
    <row r="180" spans="1:13" ht="12.75" customHeight="1" x14ac:dyDescent="0.2">
      <c r="A180" s="10"/>
      <c r="B180" s="10" t="s">
        <v>272</v>
      </c>
      <c r="D180" s="60"/>
      <c r="E180" s="62"/>
      <c r="F180" s="56"/>
      <c r="G180" s="56"/>
      <c r="H180" s="56"/>
      <c r="I180" s="59"/>
      <c r="J180" s="63"/>
      <c r="K180" s="63"/>
      <c r="L180" s="63"/>
      <c r="M180" s="64"/>
    </row>
    <row r="181" spans="1:13" x14ac:dyDescent="0.2">
      <c r="A181" s="10" t="s">
        <v>273</v>
      </c>
      <c r="B181" s="10" t="s">
        <v>22</v>
      </c>
      <c r="C181" s="54" t="s">
        <v>274</v>
      </c>
      <c r="D181" s="55">
        <f t="shared" ref="D181:D186" si="74">J181-K181</f>
        <v>-2.6999999999999957</v>
      </c>
      <c r="E181" s="14"/>
      <c r="F181" s="56">
        <f t="shared" ref="F181:H187" si="75">J181/K181-1</f>
        <v>-7.1961620469083054E-2</v>
      </c>
      <c r="G181" s="56">
        <f t="shared" si="75"/>
        <v>-0.12744186046511641</v>
      </c>
      <c r="H181" s="56">
        <f t="shared" si="75"/>
        <v>3.8647342995169032E-2</v>
      </c>
      <c r="I181" s="59"/>
      <c r="J181" s="57">
        <v>34.82</v>
      </c>
      <c r="K181" s="57">
        <v>37.519999999999996</v>
      </c>
      <c r="L181" s="57">
        <v>43</v>
      </c>
      <c r="M181" s="58">
        <v>41.4</v>
      </c>
    </row>
    <row r="182" spans="1:13" ht="12" customHeight="1" x14ac:dyDescent="0.2">
      <c r="A182" s="10" t="s">
        <v>275</v>
      </c>
      <c r="B182" s="10" t="s">
        <v>22</v>
      </c>
      <c r="C182" s="54" t="s">
        <v>276</v>
      </c>
      <c r="D182" s="55">
        <f t="shared" si="74"/>
        <v>-3.3299999999999841</v>
      </c>
      <c r="E182" s="14"/>
      <c r="F182" s="56">
        <f t="shared" si="75"/>
        <v>-3.0154849225753733E-2</v>
      </c>
      <c r="G182" s="56">
        <f t="shared" si="75"/>
        <v>4.0516347875247494E-2</v>
      </c>
      <c r="H182" s="56">
        <f t="shared" si="75"/>
        <v>0.22906774753908521</v>
      </c>
      <c r="I182" s="59"/>
      <c r="J182" s="57">
        <v>107.10000000000001</v>
      </c>
      <c r="K182" s="57">
        <v>110.42999999999999</v>
      </c>
      <c r="L182" s="57">
        <v>106.12999999999998</v>
      </c>
      <c r="M182" s="58">
        <v>86.34999999999998</v>
      </c>
    </row>
    <row r="183" spans="1:13" x14ac:dyDescent="0.2">
      <c r="A183" s="10" t="s">
        <v>277</v>
      </c>
      <c r="B183" s="10" t="s">
        <v>22</v>
      </c>
      <c r="C183" s="54" t="s">
        <v>278</v>
      </c>
      <c r="D183" s="55">
        <f t="shared" si="74"/>
        <v>27.419999999999987</v>
      </c>
      <c r="E183" s="14"/>
      <c r="F183" s="56">
        <f t="shared" si="75"/>
        <v>0.29420600858369084</v>
      </c>
      <c r="G183" s="56">
        <f t="shared" si="75"/>
        <v>-0.17155555555555535</v>
      </c>
      <c r="H183" s="56">
        <f t="shared" si="75"/>
        <v>-9.3911082474226526E-2</v>
      </c>
      <c r="I183" s="59"/>
      <c r="J183" s="57">
        <v>120.62</v>
      </c>
      <c r="K183" s="57">
        <v>93.200000000000017</v>
      </c>
      <c r="L183" s="57">
        <v>112.5</v>
      </c>
      <c r="M183" s="58">
        <v>124.15999999999997</v>
      </c>
    </row>
    <row r="184" spans="1:13" x14ac:dyDescent="0.2">
      <c r="A184" s="10" t="s">
        <v>279</v>
      </c>
      <c r="B184" s="10" t="s">
        <v>22</v>
      </c>
      <c r="C184" s="54" t="s">
        <v>280</v>
      </c>
      <c r="D184" s="55">
        <f t="shared" si="74"/>
        <v>231.89999999999964</v>
      </c>
      <c r="E184" s="14"/>
      <c r="F184" s="56">
        <f t="shared" si="75"/>
        <v>7.6207188911015855E-2</v>
      </c>
      <c r="G184" s="56">
        <f t="shared" si="75"/>
        <v>1.7861801834346824E-2</v>
      </c>
      <c r="H184" s="56">
        <f t="shared" si="75"/>
        <v>3.2651834657990042E-2</v>
      </c>
      <c r="I184" s="59"/>
      <c r="J184" s="57">
        <v>3274.9199999999996</v>
      </c>
      <c r="K184" s="57">
        <v>3043.02</v>
      </c>
      <c r="L184" s="57">
        <v>2989.6200000000003</v>
      </c>
      <c r="M184" s="58">
        <v>2895.0899999999997</v>
      </c>
    </row>
    <row r="185" spans="1:13" x14ac:dyDescent="0.2">
      <c r="A185" s="10" t="s">
        <v>281</v>
      </c>
      <c r="B185" s="10" t="s">
        <v>22</v>
      </c>
      <c r="C185" s="54" t="s">
        <v>282</v>
      </c>
      <c r="D185" s="55">
        <f t="shared" si="74"/>
        <v>-14.249999999999773</v>
      </c>
      <c r="E185" s="14"/>
      <c r="F185" s="56">
        <f t="shared" si="75"/>
        <v>-2.1289946663080705E-2</v>
      </c>
      <c r="G185" s="56">
        <f t="shared" si="75"/>
        <v>7.7084054741722863E-3</v>
      </c>
      <c r="H185" s="56">
        <f t="shared" si="75"/>
        <v>4.5374421605967941E-2</v>
      </c>
      <c r="I185" s="37"/>
      <c r="J185" s="57">
        <v>655.08000000000015</v>
      </c>
      <c r="K185" s="57">
        <v>669.32999999999993</v>
      </c>
      <c r="L185" s="57">
        <v>664.20999999999992</v>
      </c>
      <c r="M185" s="58">
        <v>635.38</v>
      </c>
    </row>
    <row r="186" spans="1:13" x14ac:dyDescent="0.2">
      <c r="A186" s="10" t="s">
        <v>283</v>
      </c>
      <c r="B186" s="10" t="s">
        <v>22</v>
      </c>
      <c r="C186" s="54" t="s">
        <v>284</v>
      </c>
      <c r="D186" s="55">
        <f t="shared" si="74"/>
        <v>-5.029999999999859</v>
      </c>
      <c r="E186" s="14"/>
      <c r="F186" s="56">
        <f t="shared" si="75"/>
        <v>-5.5663759904385213E-3</v>
      </c>
      <c r="G186" s="56">
        <f t="shared" si="75"/>
        <v>1.9345959909305099E-2</v>
      </c>
      <c r="H186" s="56">
        <f t="shared" si="75"/>
        <v>-1.5426819787201063E-2</v>
      </c>
      <c r="I186" s="59"/>
      <c r="J186" s="57">
        <v>898.61</v>
      </c>
      <c r="K186" s="57">
        <v>903.63999999999987</v>
      </c>
      <c r="L186" s="57">
        <v>886.49</v>
      </c>
      <c r="M186" s="58">
        <v>900.38000000000011</v>
      </c>
    </row>
    <row r="187" spans="1:13" x14ac:dyDescent="0.2">
      <c r="A187" s="10"/>
      <c r="B187" s="10"/>
      <c r="C187" s="9" t="s">
        <v>32</v>
      </c>
      <c r="D187" s="60">
        <f t="shared" ref="D187" si="76">SUM(D181:D186)</f>
        <v>234.01000000000002</v>
      </c>
      <c r="E187" s="35"/>
      <c r="F187" s="42">
        <f>J187/K187-1</f>
        <v>4.8178557752092788E-2</v>
      </c>
      <c r="G187" s="42">
        <f>K187/L187-1</f>
        <v>1.1493247534855255E-2</v>
      </c>
      <c r="H187" s="42">
        <f t="shared" si="75"/>
        <v>2.5452938010916748E-2</v>
      </c>
      <c r="I187" s="59"/>
      <c r="J187" s="46">
        <f t="shared" ref="J187:K187" si="77">SUM(J181:J186)</f>
        <v>5091.1499999999996</v>
      </c>
      <c r="K187" s="46">
        <f t="shared" si="77"/>
        <v>4857.1399999999994</v>
      </c>
      <c r="L187" s="46">
        <f t="shared" ref="L187:M187" si="78">SUM(L181:L186)</f>
        <v>4801.9500000000007</v>
      </c>
      <c r="M187" s="47">
        <f t="shared" si="78"/>
        <v>4682.76</v>
      </c>
    </row>
    <row r="188" spans="1:13" s="65" customFormat="1" ht="4.5" customHeight="1" x14ac:dyDescent="0.2">
      <c r="A188" s="72"/>
      <c r="B188" s="66"/>
      <c r="C188" s="67"/>
      <c r="D188" s="68"/>
      <c r="E188" s="35"/>
      <c r="F188" s="61"/>
      <c r="G188" s="61"/>
      <c r="H188" s="61"/>
      <c r="I188" s="59"/>
      <c r="J188" s="46"/>
      <c r="K188" s="46"/>
      <c r="L188" s="46"/>
      <c r="M188" s="47"/>
    </row>
    <row r="189" spans="1:13" ht="12.75" customHeight="1" x14ac:dyDescent="0.2">
      <c r="A189" s="10"/>
      <c r="B189" s="10" t="s">
        <v>285</v>
      </c>
      <c r="D189" s="60"/>
      <c r="E189" s="62"/>
      <c r="F189" s="56"/>
      <c r="G189" s="56"/>
      <c r="H189" s="56"/>
      <c r="I189" s="59"/>
      <c r="J189" s="63"/>
      <c r="K189" s="63"/>
      <c r="L189" s="63"/>
      <c r="M189" s="64"/>
    </row>
    <row r="190" spans="1:13" x14ac:dyDescent="0.2">
      <c r="A190" s="10" t="s">
        <v>286</v>
      </c>
      <c r="B190" s="10" t="s">
        <v>22</v>
      </c>
      <c r="C190" s="54" t="s">
        <v>287</v>
      </c>
      <c r="D190" s="55">
        <f t="shared" ref="D190:D199" si="79">J190-K190</f>
        <v>-8.7199999999999989</v>
      </c>
      <c r="E190" s="14"/>
      <c r="F190" s="56">
        <f t="shared" ref="F190:H200" si="80">J190/K190-1</f>
        <v>-0.10184536323288951</v>
      </c>
      <c r="G190" s="56">
        <f t="shared" si="80"/>
        <v>0.10648746446110091</v>
      </c>
      <c r="H190" s="56">
        <f t="shared" si="80"/>
        <v>-5.8980907211480083E-2</v>
      </c>
      <c r="I190" s="59"/>
      <c r="J190" s="57">
        <v>76.899999999999991</v>
      </c>
      <c r="K190" s="57">
        <v>85.61999999999999</v>
      </c>
      <c r="L190" s="57">
        <v>77.38</v>
      </c>
      <c r="M190" s="58">
        <v>82.23</v>
      </c>
    </row>
    <row r="191" spans="1:13" x14ac:dyDescent="0.2">
      <c r="A191" s="10" t="s">
        <v>288</v>
      </c>
      <c r="B191" s="10" t="s">
        <v>22</v>
      </c>
      <c r="C191" s="54" t="s">
        <v>289</v>
      </c>
      <c r="D191" s="55">
        <f t="shared" si="79"/>
        <v>-3.8500000000000085</v>
      </c>
      <c r="E191" s="14"/>
      <c r="F191" s="56">
        <f t="shared" si="80"/>
        <v>-4.4252873563218498E-2</v>
      </c>
      <c r="G191" s="56">
        <f t="shared" si="80"/>
        <v>-1.0013654984069253E-2</v>
      </c>
      <c r="H191" s="56">
        <f t="shared" si="80"/>
        <v>-0.11811339688911182</v>
      </c>
      <c r="I191" s="59"/>
      <c r="J191" s="57">
        <v>83.149999999999991</v>
      </c>
      <c r="K191" s="57">
        <v>87</v>
      </c>
      <c r="L191" s="57">
        <v>87.88000000000001</v>
      </c>
      <c r="M191" s="58">
        <v>99.65</v>
      </c>
    </row>
    <row r="192" spans="1:13" x14ac:dyDescent="0.2">
      <c r="A192" s="10" t="s">
        <v>290</v>
      </c>
      <c r="B192" s="10" t="s">
        <v>22</v>
      </c>
      <c r="C192" s="54" t="s">
        <v>291</v>
      </c>
      <c r="D192" s="55">
        <f t="shared" si="79"/>
        <v>4.8499999999999943</v>
      </c>
      <c r="E192" s="14"/>
      <c r="F192" s="56">
        <f t="shared" si="80"/>
        <v>6.4280980781974639E-2</v>
      </c>
      <c r="G192" s="56">
        <f t="shared" si="80"/>
        <v>3.2147742818057656E-2</v>
      </c>
      <c r="H192" s="56">
        <f t="shared" si="80"/>
        <v>-5.1880674448767872E-2</v>
      </c>
      <c r="I192" s="59"/>
      <c r="J192" s="57">
        <v>80.3</v>
      </c>
      <c r="K192" s="57">
        <v>75.45</v>
      </c>
      <c r="L192" s="57">
        <v>73.099999999999994</v>
      </c>
      <c r="M192" s="58">
        <v>77.099999999999994</v>
      </c>
    </row>
    <row r="193" spans="1:13" x14ac:dyDescent="0.2">
      <c r="A193" s="10" t="s">
        <v>292</v>
      </c>
      <c r="B193" s="10" t="s">
        <v>22</v>
      </c>
      <c r="C193" s="54" t="s">
        <v>293</v>
      </c>
      <c r="D193" s="55">
        <f t="shared" si="79"/>
        <v>-0.75799999999998136</v>
      </c>
      <c r="E193" s="14"/>
      <c r="F193" s="56">
        <f t="shared" si="80"/>
        <v>-3.4952136783664711E-3</v>
      </c>
      <c r="G193" s="56">
        <f t="shared" si="80"/>
        <v>9.1214652309550059E-2</v>
      </c>
      <c r="H193" s="56">
        <f t="shared" si="80"/>
        <v>-3.7904826451081841E-2</v>
      </c>
      <c r="I193" s="59"/>
      <c r="J193" s="57">
        <v>216.10999999999999</v>
      </c>
      <c r="K193" s="57">
        <v>216.86799999999997</v>
      </c>
      <c r="L193" s="57">
        <v>198.73999999999998</v>
      </c>
      <c r="M193" s="58">
        <v>206.56999999999996</v>
      </c>
    </row>
    <row r="194" spans="1:13" x14ac:dyDescent="0.2">
      <c r="A194" s="10" t="s">
        <v>294</v>
      </c>
      <c r="B194" s="10" t="s">
        <v>22</v>
      </c>
      <c r="C194" s="54" t="s">
        <v>295</v>
      </c>
      <c r="D194" s="55">
        <f t="shared" si="79"/>
        <v>1.9280000000000115</v>
      </c>
      <c r="E194" s="14"/>
      <c r="F194" s="56">
        <f t="shared" si="80"/>
        <v>2.9927664462450876E-2</v>
      </c>
      <c r="G194" s="56">
        <f t="shared" si="80"/>
        <v>-2.2131147540983998E-2</v>
      </c>
      <c r="H194" s="56">
        <f t="shared" si="80"/>
        <v>8.4087543195655812E-2</v>
      </c>
      <c r="I194" s="59"/>
      <c r="J194" s="57">
        <v>66.349999999999994</v>
      </c>
      <c r="K194" s="57">
        <v>64.421999999999983</v>
      </c>
      <c r="L194" s="57">
        <v>65.88000000000001</v>
      </c>
      <c r="M194" s="58">
        <v>60.77000000000001</v>
      </c>
    </row>
    <row r="195" spans="1:13" x14ac:dyDescent="0.2">
      <c r="A195" s="10" t="s">
        <v>296</v>
      </c>
      <c r="B195" s="10" t="s">
        <v>22</v>
      </c>
      <c r="C195" s="54" t="s">
        <v>297</v>
      </c>
      <c r="D195" s="55">
        <f t="shared" si="79"/>
        <v>-9.2499999999999858</v>
      </c>
      <c r="E195" s="14"/>
      <c r="F195" s="56">
        <f t="shared" si="80"/>
        <v>-0.11819575773064128</v>
      </c>
      <c r="G195" s="56">
        <f t="shared" si="80"/>
        <v>-0.13448352134483521</v>
      </c>
      <c r="H195" s="56">
        <f t="shared" si="80"/>
        <v>-5.3986189579409927E-2</v>
      </c>
      <c r="I195" s="59"/>
      <c r="J195" s="57">
        <v>69.010000000000019</v>
      </c>
      <c r="K195" s="57">
        <v>78.260000000000005</v>
      </c>
      <c r="L195" s="57">
        <v>90.42</v>
      </c>
      <c r="M195" s="58">
        <v>95.58</v>
      </c>
    </row>
    <row r="196" spans="1:13" x14ac:dyDescent="0.2">
      <c r="A196" s="10" t="s">
        <v>298</v>
      </c>
      <c r="B196" s="10" t="s">
        <v>22</v>
      </c>
      <c r="C196" s="54" t="s">
        <v>299</v>
      </c>
      <c r="D196" s="55">
        <f t="shared" si="79"/>
        <v>-1.2999999999999972</v>
      </c>
      <c r="E196" s="14"/>
      <c r="F196" s="56">
        <f t="shared" si="80"/>
        <v>-4.7445255474452441E-2</v>
      </c>
      <c r="G196" s="56">
        <f t="shared" si="80"/>
        <v>1.8587360594795488E-2</v>
      </c>
      <c r="H196" s="56">
        <f t="shared" si="80"/>
        <v>-4.946996466431075E-2</v>
      </c>
      <c r="I196" s="59"/>
      <c r="J196" s="57">
        <v>26.1</v>
      </c>
      <c r="K196" s="57">
        <v>27.4</v>
      </c>
      <c r="L196" s="57">
        <v>26.900000000000002</v>
      </c>
      <c r="M196" s="58">
        <v>28.299999999999997</v>
      </c>
    </row>
    <row r="197" spans="1:13" x14ac:dyDescent="0.2">
      <c r="A197" s="10" t="s">
        <v>300</v>
      </c>
      <c r="B197" s="10" t="s">
        <v>22</v>
      </c>
      <c r="C197" s="54" t="s">
        <v>301</v>
      </c>
      <c r="D197" s="55">
        <f t="shared" si="79"/>
        <v>7.7799999999999727</v>
      </c>
      <c r="E197" s="14"/>
      <c r="F197" s="56">
        <f t="shared" si="80"/>
        <v>8.5802829949377379E-3</v>
      </c>
      <c r="G197" s="56">
        <f t="shared" si="80"/>
        <v>-2.6204718997347332E-2</v>
      </c>
      <c r="H197" s="56">
        <f t="shared" si="80"/>
        <v>-1.8137146352008249E-2</v>
      </c>
      <c r="I197" s="59"/>
      <c r="J197" s="57">
        <v>914.51</v>
      </c>
      <c r="K197" s="57">
        <v>906.73</v>
      </c>
      <c r="L197" s="57">
        <v>931.13</v>
      </c>
      <c r="M197" s="58">
        <v>948.32999999999993</v>
      </c>
    </row>
    <row r="198" spans="1:13" x14ac:dyDescent="0.2">
      <c r="A198" s="10" t="s">
        <v>302</v>
      </c>
      <c r="B198" s="10" t="s">
        <v>22</v>
      </c>
      <c r="C198" s="54" t="s">
        <v>303</v>
      </c>
      <c r="D198" s="55">
        <f t="shared" si="79"/>
        <v>23.569999999999482</v>
      </c>
      <c r="E198" s="14"/>
      <c r="F198" s="56">
        <f t="shared" si="80"/>
        <v>1.9164315507890439E-2</v>
      </c>
      <c r="G198" s="56">
        <f t="shared" si="80"/>
        <v>-1.1922264266145954E-2</v>
      </c>
      <c r="H198" s="56">
        <f t="shared" si="80"/>
        <v>1.6504426224153379E-2</v>
      </c>
      <c r="I198" s="59"/>
      <c r="J198" s="57">
        <v>1253.4599999999998</v>
      </c>
      <c r="K198" s="57">
        <v>1229.8900000000003</v>
      </c>
      <c r="L198" s="57">
        <v>1244.7300000000002</v>
      </c>
      <c r="M198" s="58">
        <v>1224.52</v>
      </c>
    </row>
    <row r="199" spans="1:13" x14ac:dyDescent="0.2">
      <c r="A199" s="10" t="s">
        <v>304</v>
      </c>
      <c r="B199" s="10" t="s">
        <v>22</v>
      </c>
      <c r="C199" s="54" t="s">
        <v>305</v>
      </c>
      <c r="D199" s="55">
        <f t="shared" si="79"/>
        <v>6.9399999999999693</v>
      </c>
      <c r="E199" s="14"/>
      <c r="F199" s="56">
        <f t="shared" si="80"/>
        <v>2.9708904109588818E-2</v>
      </c>
      <c r="G199" s="56">
        <f t="shared" si="80"/>
        <v>6.8081020529468406E-2</v>
      </c>
      <c r="H199" s="56">
        <f t="shared" si="80"/>
        <v>-0.1715844096814515</v>
      </c>
      <c r="I199" s="59"/>
      <c r="J199" s="57">
        <v>240.54</v>
      </c>
      <c r="K199" s="57">
        <v>233.60000000000002</v>
      </c>
      <c r="L199" s="57">
        <v>218.70999999999998</v>
      </c>
      <c r="M199" s="58">
        <v>264.01</v>
      </c>
    </row>
    <row r="200" spans="1:13" x14ac:dyDescent="0.2">
      <c r="A200" s="10"/>
      <c r="B200" s="10"/>
      <c r="C200" s="9" t="s">
        <v>32</v>
      </c>
      <c r="D200" s="60">
        <f t="shared" ref="D200" si="81">SUM(D190:D199)</f>
        <v>21.189999999999458</v>
      </c>
      <c r="E200" s="62"/>
      <c r="F200" s="42">
        <f>J200/K200-1</f>
        <v>7.0510175560019039E-3</v>
      </c>
      <c r="G200" s="42">
        <f>K200/L200-1</f>
        <v>-3.1941675760479571E-3</v>
      </c>
      <c r="H200" s="42">
        <f t="shared" si="80"/>
        <v>-2.3384709075949139E-2</v>
      </c>
      <c r="I200" s="59"/>
      <c r="J200" s="46">
        <f t="shared" ref="J200:K200" si="82">SUM(J190:J199)</f>
        <v>3026.4299999999994</v>
      </c>
      <c r="K200" s="46">
        <f t="shared" si="82"/>
        <v>3005.2400000000002</v>
      </c>
      <c r="L200" s="46">
        <f t="shared" ref="L200:M200" si="83">SUM(L190:L199)</f>
        <v>3014.87</v>
      </c>
      <c r="M200" s="47">
        <f t="shared" si="83"/>
        <v>3087.0599999999995</v>
      </c>
    </row>
    <row r="201" spans="1:13" ht="4.5" customHeight="1" x14ac:dyDescent="0.2">
      <c r="A201" s="10"/>
      <c r="B201" s="32"/>
      <c r="C201" s="33"/>
      <c r="E201" s="35"/>
      <c r="F201" s="61"/>
      <c r="G201" s="61"/>
      <c r="H201" s="61"/>
      <c r="I201" s="37"/>
      <c r="J201" s="46"/>
      <c r="K201" s="46"/>
      <c r="L201" s="46"/>
      <c r="M201" s="47"/>
    </row>
    <row r="202" spans="1:13" ht="12.75" customHeight="1" x14ac:dyDescent="0.2">
      <c r="A202" s="10"/>
      <c r="B202" s="10" t="s">
        <v>306</v>
      </c>
      <c r="D202" s="60"/>
      <c r="E202" s="62"/>
      <c r="F202" s="56"/>
      <c r="G202" s="56"/>
      <c r="H202" s="56"/>
      <c r="I202" s="59"/>
      <c r="J202" s="63"/>
      <c r="K202" s="63"/>
      <c r="L202" s="63"/>
      <c r="M202" s="64"/>
    </row>
    <row r="203" spans="1:13" ht="13.15" customHeight="1" x14ac:dyDescent="0.2">
      <c r="A203" s="10" t="s">
        <v>307</v>
      </c>
      <c r="B203" s="10" t="s">
        <v>22</v>
      </c>
      <c r="C203" s="54" t="s">
        <v>308</v>
      </c>
      <c r="D203" s="55">
        <f t="shared" ref="D203:D216" si="84">J203-K203</f>
        <v>34</v>
      </c>
      <c r="E203" s="14"/>
      <c r="F203" s="56">
        <f t="shared" ref="F203:H217" si="85">J203/K203-1</f>
        <v>4.477218856992371E-2</v>
      </c>
      <c r="G203" s="56">
        <f t="shared" si="85"/>
        <v>1.8686197969066232E-2</v>
      </c>
      <c r="H203" s="56">
        <f>L203/M203-1</f>
        <v>-2.0819103662060634E-2</v>
      </c>
      <c r="I203" s="59"/>
      <c r="J203" s="57">
        <v>793.39999999999986</v>
      </c>
      <c r="K203" s="57">
        <v>759.39999999999986</v>
      </c>
      <c r="L203" s="57">
        <v>745.47</v>
      </c>
      <c r="M203" s="58">
        <v>761.32</v>
      </c>
    </row>
    <row r="204" spans="1:13" ht="13.9" hidden="1" customHeight="1" x14ac:dyDescent="0.2">
      <c r="A204" s="10"/>
      <c r="B204" s="10"/>
      <c r="C204" s="54" t="s">
        <v>309</v>
      </c>
      <c r="D204" s="55">
        <f t="shared" si="84"/>
        <v>0</v>
      </c>
      <c r="E204" s="14"/>
      <c r="F204" s="56" t="e">
        <f t="shared" si="85"/>
        <v>#DIV/0!</v>
      </c>
      <c r="G204" s="56" t="e">
        <f t="shared" si="85"/>
        <v>#DIV/0!</v>
      </c>
      <c r="H204" s="56"/>
      <c r="I204" s="59"/>
      <c r="J204" s="57">
        <v>0</v>
      </c>
      <c r="K204" s="57"/>
      <c r="L204" s="57"/>
      <c r="M204" s="58"/>
    </row>
    <row r="205" spans="1:13" x14ac:dyDescent="0.2">
      <c r="A205" s="10" t="s">
        <v>310</v>
      </c>
      <c r="B205" s="10" t="s">
        <v>22</v>
      </c>
      <c r="C205" s="54" t="s">
        <v>311</v>
      </c>
      <c r="D205" s="55">
        <f t="shared" si="84"/>
        <v>13.57</v>
      </c>
      <c r="E205" s="14"/>
      <c r="F205" s="56">
        <f t="shared" si="85"/>
        <v>0.38496453900709215</v>
      </c>
      <c r="G205" s="56">
        <f t="shared" si="85"/>
        <v>-0.17253521126760563</v>
      </c>
      <c r="H205" s="56">
        <f t="shared" si="85"/>
        <v>-6.1674008810572722E-2</v>
      </c>
      <c r="I205" s="59"/>
      <c r="J205" s="57">
        <v>48.82</v>
      </c>
      <c r="K205" s="57">
        <v>35.25</v>
      </c>
      <c r="L205" s="57">
        <v>42.6</v>
      </c>
      <c r="M205" s="58">
        <v>45.400000000000006</v>
      </c>
    </row>
    <row r="206" spans="1:13" x14ac:dyDescent="0.2">
      <c r="A206" s="10" t="s">
        <v>312</v>
      </c>
      <c r="B206" s="10" t="s">
        <v>22</v>
      </c>
      <c r="C206" s="54" t="s">
        <v>313</v>
      </c>
      <c r="D206" s="55">
        <f t="shared" si="84"/>
        <v>2.5000000000001137</v>
      </c>
      <c r="E206" s="14"/>
      <c r="F206" s="56">
        <f t="shared" si="85"/>
        <v>4.8009525089780514E-3</v>
      </c>
      <c r="G206" s="56">
        <f t="shared" si="85"/>
        <v>-2.3936269915651343E-2</v>
      </c>
      <c r="H206" s="56">
        <f t="shared" si="85"/>
        <v>3.0838196081462099E-2</v>
      </c>
      <c r="I206" s="37"/>
      <c r="J206" s="57">
        <v>523.23000000000013</v>
      </c>
      <c r="K206" s="57">
        <v>520.73</v>
      </c>
      <c r="L206" s="57">
        <v>533.5</v>
      </c>
      <c r="M206" s="58">
        <v>517.54000000000008</v>
      </c>
    </row>
    <row r="207" spans="1:13" x14ac:dyDescent="0.2">
      <c r="A207" s="10" t="s">
        <v>314</v>
      </c>
      <c r="B207" s="10" t="s">
        <v>22</v>
      </c>
      <c r="C207" s="54" t="s">
        <v>315</v>
      </c>
      <c r="D207" s="55">
        <f t="shared" si="84"/>
        <v>6.1499999999999773</v>
      </c>
      <c r="E207" s="14"/>
      <c r="F207" s="56">
        <f t="shared" si="85"/>
        <v>1.9630374413482699E-2</v>
      </c>
      <c r="G207" s="56">
        <f t="shared" si="85"/>
        <v>3.6457471796738306E-2</v>
      </c>
      <c r="H207" s="56">
        <f t="shared" si="85"/>
        <v>3.1884750623015545E-2</v>
      </c>
      <c r="I207" s="59"/>
      <c r="J207" s="57">
        <v>319.44000000000005</v>
      </c>
      <c r="K207" s="57">
        <v>313.29000000000008</v>
      </c>
      <c r="L207" s="57">
        <v>302.27</v>
      </c>
      <c r="M207" s="58">
        <v>292.93000000000006</v>
      </c>
    </row>
    <row r="208" spans="1:13" x14ac:dyDescent="0.2">
      <c r="A208" s="10" t="s">
        <v>316</v>
      </c>
      <c r="B208" s="10" t="s">
        <v>22</v>
      </c>
      <c r="C208" s="54" t="s">
        <v>317</v>
      </c>
      <c r="D208" s="55">
        <f t="shared" si="84"/>
        <v>25.310000000000059</v>
      </c>
      <c r="E208" s="14"/>
      <c r="F208" s="56">
        <f t="shared" si="85"/>
        <v>4.2776500811249507E-2</v>
      </c>
      <c r="G208" s="56">
        <f t="shared" si="85"/>
        <v>3.2294083779681237E-2</v>
      </c>
      <c r="H208" s="56">
        <f t="shared" si="85"/>
        <v>3.1382146006154077E-2</v>
      </c>
      <c r="I208" s="59"/>
      <c r="J208" s="57">
        <v>616.99</v>
      </c>
      <c r="K208" s="57">
        <v>591.67999999999995</v>
      </c>
      <c r="L208" s="57">
        <v>573.17000000000007</v>
      </c>
      <c r="M208" s="58">
        <v>555.73</v>
      </c>
    </row>
    <row r="209" spans="1:13" x14ac:dyDescent="0.2">
      <c r="A209" s="10" t="s">
        <v>318</v>
      </c>
      <c r="B209" s="10" t="s">
        <v>22</v>
      </c>
      <c r="C209" s="54" t="s">
        <v>319</v>
      </c>
      <c r="D209" s="55">
        <f t="shared" si="84"/>
        <v>8.7899999999999636</v>
      </c>
      <c r="E209" s="14"/>
      <c r="F209" s="56">
        <f t="shared" si="85"/>
        <v>1.3290191868640333E-2</v>
      </c>
      <c r="G209" s="56">
        <f t="shared" si="85"/>
        <v>-1.9669166691370421E-2</v>
      </c>
      <c r="H209" s="56">
        <f t="shared" si="85"/>
        <v>4.5861997081508843E-3</v>
      </c>
      <c r="I209" s="59"/>
      <c r="J209" s="57">
        <v>670.18</v>
      </c>
      <c r="K209" s="57">
        <v>661.39</v>
      </c>
      <c r="L209" s="57">
        <v>674.66</v>
      </c>
      <c r="M209" s="58">
        <v>671.58</v>
      </c>
    </row>
    <row r="210" spans="1:13" x14ac:dyDescent="0.2">
      <c r="A210" s="10" t="s">
        <v>320</v>
      </c>
      <c r="B210" s="10" t="s">
        <v>22</v>
      </c>
      <c r="C210" s="54" t="s">
        <v>321</v>
      </c>
      <c r="D210" s="55">
        <f t="shared" si="84"/>
        <v>2.1699999999999875</v>
      </c>
      <c r="E210" s="14"/>
      <c r="F210" s="56">
        <f t="shared" si="85"/>
        <v>2.3956723338485197E-2</v>
      </c>
      <c r="G210" s="56">
        <f t="shared" si="85"/>
        <v>2.6566305069735119E-3</v>
      </c>
      <c r="H210" s="56">
        <f t="shared" si="85"/>
        <v>1.8604126733566373E-2</v>
      </c>
      <c r="I210" s="59"/>
      <c r="J210" s="57">
        <v>92.749999999999986</v>
      </c>
      <c r="K210" s="57">
        <v>90.58</v>
      </c>
      <c r="L210" s="57">
        <v>90.340000000000018</v>
      </c>
      <c r="M210" s="58">
        <v>88.690000000000012</v>
      </c>
    </row>
    <row r="211" spans="1:13" x14ac:dyDescent="0.2">
      <c r="A211" s="10" t="s">
        <v>322</v>
      </c>
      <c r="B211" s="10" t="s">
        <v>22</v>
      </c>
      <c r="C211" s="54" t="s">
        <v>323</v>
      </c>
      <c r="D211" s="55">
        <f t="shared" si="84"/>
        <v>7.0999999999999091</v>
      </c>
      <c r="E211" s="14"/>
      <c r="F211" s="56">
        <f t="shared" si="85"/>
        <v>9.5004884053897509E-3</v>
      </c>
      <c r="G211" s="56">
        <f t="shared" si="85"/>
        <v>-1.5583012803625063E-2</v>
      </c>
      <c r="H211" s="56">
        <f t="shared" si="85"/>
        <v>-2.5343433046603914E-2</v>
      </c>
      <c r="I211" s="59"/>
      <c r="J211" s="57">
        <v>754.43</v>
      </c>
      <c r="K211" s="57">
        <v>747.33</v>
      </c>
      <c r="L211" s="57">
        <v>759.16000000000008</v>
      </c>
      <c r="M211" s="58">
        <v>778.89999999999986</v>
      </c>
    </row>
    <row r="212" spans="1:13" x14ac:dyDescent="0.2">
      <c r="A212" s="10" t="s">
        <v>324</v>
      </c>
      <c r="B212" s="10" t="s">
        <v>22</v>
      </c>
      <c r="C212" s="54" t="s">
        <v>325</v>
      </c>
      <c r="D212" s="55">
        <f t="shared" si="84"/>
        <v>10.619999999999777</v>
      </c>
      <c r="E212" s="14"/>
      <c r="F212" s="56">
        <f t="shared" si="85"/>
        <v>1.4265948443775489E-2</v>
      </c>
      <c r="G212" s="56">
        <f t="shared" si="85"/>
        <v>-1.0895127752016287E-2</v>
      </c>
      <c r="H212" s="56">
        <f t="shared" si="85"/>
        <v>2.8056659700310238E-2</v>
      </c>
      <c r="I212" s="59"/>
      <c r="J212" s="57">
        <v>755.04999999999984</v>
      </c>
      <c r="K212" s="57">
        <v>744.43000000000006</v>
      </c>
      <c r="L212" s="57">
        <v>752.63000000000011</v>
      </c>
      <c r="M212" s="58">
        <v>732.08999999999992</v>
      </c>
    </row>
    <row r="213" spans="1:13" x14ac:dyDescent="0.2">
      <c r="A213" s="10" t="s">
        <v>326</v>
      </c>
      <c r="B213" s="10" t="s">
        <v>22</v>
      </c>
      <c r="C213" s="54" t="s">
        <v>327</v>
      </c>
      <c r="D213" s="55">
        <f t="shared" si="84"/>
        <v>19.210000000000036</v>
      </c>
      <c r="E213" s="14"/>
      <c r="F213" s="56">
        <f t="shared" si="85"/>
        <v>7.4616430374830234E-2</v>
      </c>
      <c r="G213" s="56">
        <f t="shared" si="85"/>
        <v>-9.3996340090090169E-2</v>
      </c>
      <c r="H213" s="56">
        <f t="shared" si="85"/>
        <v>-2.7748314914291416E-2</v>
      </c>
      <c r="I213" s="59"/>
      <c r="J213" s="57">
        <v>276.66000000000003</v>
      </c>
      <c r="K213" s="57">
        <v>257.45</v>
      </c>
      <c r="L213" s="57">
        <v>284.16000000000003</v>
      </c>
      <c r="M213" s="58">
        <v>292.27</v>
      </c>
    </row>
    <row r="214" spans="1:13" x14ac:dyDescent="0.2">
      <c r="A214" s="10" t="s">
        <v>328</v>
      </c>
      <c r="B214" s="10" t="s">
        <v>22</v>
      </c>
      <c r="C214" s="54" t="s">
        <v>329</v>
      </c>
      <c r="D214" s="55">
        <f t="shared" si="84"/>
        <v>29.8799999999992</v>
      </c>
      <c r="E214" s="14"/>
      <c r="F214" s="56">
        <f t="shared" si="85"/>
        <v>1.000877610220452E-2</v>
      </c>
      <c r="G214" s="56">
        <f t="shared" si="85"/>
        <v>1.4686438920932465E-2</v>
      </c>
      <c r="H214" s="56">
        <f t="shared" si="85"/>
        <v>0.10521056763670655</v>
      </c>
      <c r="I214" s="59"/>
      <c r="J214" s="57">
        <v>3015.2599999999993</v>
      </c>
      <c r="K214" s="57">
        <v>2985.38</v>
      </c>
      <c r="L214" s="57">
        <v>2942.1700000000005</v>
      </c>
      <c r="M214" s="58">
        <v>2662.09</v>
      </c>
    </row>
    <row r="215" spans="1:13" x14ac:dyDescent="0.2">
      <c r="A215" s="10" t="s">
        <v>330</v>
      </c>
      <c r="B215" s="10" t="s">
        <v>22</v>
      </c>
      <c r="C215" s="54" t="s">
        <v>331</v>
      </c>
      <c r="D215" s="55">
        <f t="shared" si="84"/>
        <v>16.655999999999949</v>
      </c>
      <c r="E215" s="14"/>
      <c r="F215" s="56">
        <f t="shared" si="85"/>
        <v>3.8929167426271505E-2</v>
      </c>
      <c r="G215" s="56">
        <f t="shared" si="85"/>
        <v>5.7923317426362697E-3</v>
      </c>
      <c r="H215" s="56">
        <f t="shared" si="85"/>
        <v>6.9840551280116792E-2</v>
      </c>
      <c r="I215" s="59"/>
      <c r="J215" s="57">
        <v>444.50999999999993</v>
      </c>
      <c r="K215" s="57">
        <v>427.85399999999998</v>
      </c>
      <c r="L215" s="57">
        <v>425.39</v>
      </c>
      <c r="M215" s="58">
        <v>397.61999999999995</v>
      </c>
    </row>
    <row r="216" spans="1:13" x14ac:dyDescent="0.2">
      <c r="A216" s="10" t="s">
        <v>332</v>
      </c>
      <c r="B216" s="10" t="s">
        <v>22</v>
      </c>
      <c r="C216" s="54" t="s">
        <v>333</v>
      </c>
      <c r="D216" s="55">
        <f t="shared" si="84"/>
        <v>-20.550000000000637</v>
      </c>
      <c r="E216" s="14"/>
      <c r="F216" s="56">
        <f t="shared" si="85"/>
        <v>-5.5914867913030575E-3</v>
      </c>
      <c r="G216" s="56">
        <f t="shared" si="85"/>
        <v>1.8421891236578114E-2</v>
      </c>
      <c r="H216" s="56">
        <f t="shared" si="85"/>
        <v>3.2608540141181308E-2</v>
      </c>
      <c r="I216" s="59"/>
      <c r="J216" s="57">
        <v>3654.68</v>
      </c>
      <c r="K216" s="57">
        <v>3675.2300000000005</v>
      </c>
      <c r="L216" s="57">
        <v>3608.7499999999991</v>
      </c>
      <c r="M216" s="58">
        <v>3494.79</v>
      </c>
    </row>
    <row r="217" spans="1:13" x14ac:dyDescent="0.2">
      <c r="A217" s="10"/>
      <c r="B217" s="10"/>
      <c r="C217" s="9" t="s">
        <v>32</v>
      </c>
      <c r="D217" s="60">
        <f t="shared" ref="D217" si="86">SUM(D203:D216)</f>
        <v>155.40599999999833</v>
      </c>
      <c r="E217" s="62"/>
      <c r="F217" s="42">
        <f>J217/K217-1</f>
        <v>1.3158855118808654E-2</v>
      </c>
      <c r="G217" s="42">
        <f>K217/L217-1</f>
        <v>6.4532348411958651E-3</v>
      </c>
      <c r="H217" s="42">
        <f t="shared" si="85"/>
        <v>3.9263303796403193E-2</v>
      </c>
      <c r="I217" s="59"/>
      <c r="J217" s="46">
        <f>SUM(J203:J216)</f>
        <v>11965.4</v>
      </c>
      <c r="K217" s="46">
        <f>SUM(K203:K216)</f>
        <v>11809.994000000001</v>
      </c>
      <c r="L217" s="46">
        <f t="shared" ref="L217:M217" si="87">SUM(L203:L216)</f>
        <v>11734.27</v>
      </c>
      <c r="M217" s="47">
        <f t="shared" si="87"/>
        <v>11290.95</v>
      </c>
    </row>
    <row r="218" spans="1:13" ht="4.5" customHeight="1" x14ac:dyDescent="0.2">
      <c r="A218" s="10"/>
      <c r="B218" s="32"/>
      <c r="C218" s="33"/>
      <c r="E218" s="35"/>
      <c r="F218" s="61"/>
      <c r="G218" s="61"/>
      <c r="H218" s="61"/>
      <c r="I218" s="37"/>
      <c r="J218" s="46"/>
      <c r="K218" s="46"/>
      <c r="L218" s="46"/>
      <c r="M218" s="47"/>
    </row>
    <row r="219" spans="1:13" ht="12.75" customHeight="1" x14ac:dyDescent="0.2">
      <c r="A219" s="10"/>
      <c r="B219" s="10" t="s">
        <v>334</v>
      </c>
      <c r="D219" s="60"/>
      <c r="E219" s="62"/>
      <c r="F219" s="56"/>
      <c r="G219" s="56"/>
      <c r="H219" s="56"/>
      <c r="I219" s="59"/>
      <c r="J219" s="63"/>
      <c r="K219" s="63"/>
      <c r="L219" s="63"/>
      <c r="M219" s="64"/>
    </row>
    <row r="220" spans="1:13" x14ac:dyDescent="0.2">
      <c r="A220" s="10" t="s">
        <v>335</v>
      </c>
      <c r="B220" s="10" t="s">
        <v>22</v>
      </c>
      <c r="C220" s="54" t="s">
        <v>336</v>
      </c>
      <c r="D220" s="55">
        <f t="shared" ref="D220:D227" si="88">J220-K220</f>
        <v>-3.5200000000000102</v>
      </c>
      <c r="E220" s="14"/>
      <c r="F220" s="56">
        <f t="shared" ref="F220:H228" si="89">J220/K220-1</f>
        <v>-5.3724053724053866E-2</v>
      </c>
      <c r="G220" s="56">
        <f t="shared" si="89"/>
        <v>-3.5193638639375413E-2</v>
      </c>
      <c r="H220" s="56">
        <f t="shared" si="89"/>
        <v>-4.3790481554491723E-2</v>
      </c>
      <c r="I220" s="59"/>
      <c r="J220" s="57">
        <v>62</v>
      </c>
      <c r="K220" s="57">
        <v>65.52000000000001</v>
      </c>
      <c r="L220" s="57">
        <v>67.91</v>
      </c>
      <c r="M220" s="58">
        <v>71.02</v>
      </c>
    </row>
    <row r="221" spans="1:13" ht="10.5" customHeight="1" x14ac:dyDescent="0.2">
      <c r="A221" s="10" t="s">
        <v>337</v>
      </c>
      <c r="B221" s="10" t="s">
        <v>22</v>
      </c>
      <c r="C221" s="54" t="s">
        <v>338</v>
      </c>
      <c r="D221" s="55">
        <f t="shared" si="88"/>
        <v>-24.319999999999936</v>
      </c>
      <c r="E221" s="14"/>
      <c r="F221" s="56">
        <f t="shared" si="89"/>
        <v>-4.2341307148577534E-2</v>
      </c>
      <c r="G221" s="56">
        <f t="shared" si="89"/>
        <v>4.1783947271805122E-3</v>
      </c>
      <c r="H221" s="56">
        <f t="shared" si="89"/>
        <v>-2.434073619213295E-2</v>
      </c>
      <c r="I221" s="59"/>
      <c r="J221" s="57">
        <v>550.06000000000006</v>
      </c>
      <c r="K221" s="57">
        <v>574.38</v>
      </c>
      <c r="L221" s="57">
        <v>571.99</v>
      </c>
      <c r="M221" s="58">
        <v>586.25999999999988</v>
      </c>
    </row>
    <row r="222" spans="1:13" x14ac:dyDescent="0.2">
      <c r="A222" s="10" t="s">
        <v>339</v>
      </c>
      <c r="B222" s="10" t="s">
        <v>22</v>
      </c>
      <c r="C222" s="54" t="s">
        <v>340</v>
      </c>
      <c r="D222" s="55">
        <f t="shared" si="88"/>
        <v>-4.3200000000000216</v>
      </c>
      <c r="E222" s="14"/>
      <c r="F222" s="56">
        <f t="shared" si="89"/>
        <v>-5.6074766355140415E-2</v>
      </c>
      <c r="G222" s="56">
        <f t="shared" si="89"/>
        <v>6.269592476489283E-3</v>
      </c>
      <c r="H222" s="56">
        <f t="shared" si="89"/>
        <v>-4.938913439043513E-3</v>
      </c>
      <c r="I222" s="59"/>
      <c r="J222" s="57">
        <v>72.719999999999985</v>
      </c>
      <c r="K222" s="57">
        <v>77.040000000000006</v>
      </c>
      <c r="L222" s="57">
        <v>76.559999999999988</v>
      </c>
      <c r="M222" s="58">
        <v>76.94</v>
      </c>
    </row>
    <row r="223" spans="1:13" x14ac:dyDescent="0.2">
      <c r="A223" s="10" t="s">
        <v>341</v>
      </c>
      <c r="B223" s="10" t="s">
        <v>22</v>
      </c>
      <c r="C223" s="54" t="s">
        <v>342</v>
      </c>
      <c r="D223" s="55">
        <f t="shared" si="88"/>
        <v>-9.1300000000000097</v>
      </c>
      <c r="E223" s="14"/>
      <c r="F223" s="56">
        <f t="shared" si="89"/>
        <v>-9.5953757225433645E-2</v>
      </c>
      <c r="G223" s="56">
        <f t="shared" si="89"/>
        <v>-2.9576746557878564E-2</v>
      </c>
      <c r="H223" s="56">
        <f t="shared" si="89"/>
        <v>6.3564377915175108E-2</v>
      </c>
      <c r="I223" s="59"/>
      <c r="J223" s="57">
        <v>86.02</v>
      </c>
      <c r="K223" s="57">
        <v>95.15</v>
      </c>
      <c r="L223" s="57">
        <v>98.05</v>
      </c>
      <c r="M223" s="58">
        <v>92.190000000000012</v>
      </c>
    </row>
    <row r="224" spans="1:13" x14ac:dyDescent="0.2">
      <c r="A224" s="10" t="s">
        <v>343</v>
      </c>
      <c r="B224" s="10" t="s">
        <v>22</v>
      </c>
      <c r="C224" s="54" t="s">
        <v>344</v>
      </c>
      <c r="D224" s="55">
        <f t="shared" si="88"/>
        <v>14.840000000000089</v>
      </c>
      <c r="E224" s="14"/>
      <c r="F224" s="56">
        <f t="shared" si="89"/>
        <v>6.8662379123676009E-2</v>
      </c>
      <c r="G224" s="56">
        <f t="shared" si="89"/>
        <v>3.5006225457331563E-2</v>
      </c>
      <c r="H224" s="56">
        <f t="shared" si="89"/>
        <v>7.7224658240907962E-2</v>
      </c>
      <c r="I224" s="59"/>
      <c r="J224" s="57">
        <v>230.97000000000006</v>
      </c>
      <c r="K224" s="57">
        <v>216.12999999999997</v>
      </c>
      <c r="L224" s="57">
        <v>208.82</v>
      </c>
      <c r="M224" s="58">
        <v>193.85</v>
      </c>
    </row>
    <row r="225" spans="1:13" x14ac:dyDescent="0.2">
      <c r="A225" s="10" t="s">
        <v>345</v>
      </c>
      <c r="B225" s="10" t="s">
        <v>22</v>
      </c>
      <c r="C225" s="54" t="s">
        <v>346</v>
      </c>
      <c r="D225" s="55">
        <f t="shared" si="88"/>
        <v>0</v>
      </c>
      <c r="E225" s="14"/>
      <c r="F225" s="56">
        <f t="shared" si="89"/>
        <v>0</v>
      </c>
      <c r="G225" s="56">
        <f t="shared" si="89"/>
        <v>2.0896077337795083E-2</v>
      </c>
      <c r="H225" s="56">
        <f t="shared" si="89"/>
        <v>2.0993090881481935E-2</v>
      </c>
      <c r="I225" s="59"/>
      <c r="J225" s="57">
        <v>274.57000000000005</v>
      </c>
      <c r="K225" s="57">
        <v>274.57</v>
      </c>
      <c r="L225" s="57">
        <v>268.95</v>
      </c>
      <c r="M225" s="58">
        <v>263.42</v>
      </c>
    </row>
    <row r="226" spans="1:13" x14ac:dyDescent="0.2">
      <c r="A226" s="10" t="s">
        <v>347</v>
      </c>
      <c r="B226" s="10" t="s">
        <v>22</v>
      </c>
      <c r="C226" s="54" t="s">
        <v>348</v>
      </c>
      <c r="D226" s="55">
        <f t="shared" si="88"/>
        <v>1.4799999999999898</v>
      </c>
      <c r="E226" s="14"/>
      <c r="F226" s="56">
        <f t="shared" si="89"/>
        <v>1.6020783719419729E-2</v>
      </c>
      <c r="G226" s="56">
        <f t="shared" si="89"/>
        <v>-5.801978178851841E-2</v>
      </c>
      <c r="H226" s="56">
        <f t="shared" si="89"/>
        <v>9.2621179376350948E-3</v>
      </c>
      <c r="I226" s="59"/>
      <c r="J226" s="57">
        <v>93.86</v>
      </c>
      <c r="K226" s="57">
        <v>92.38000000000001</v>
      </c>
      <c r="L226" s="57">
        <v>98.070000000000007</v>
      </c>
      <c r="M226" s="58">
        <v>97.17</v>
      </c>
    </row>
    <row r="227" spans="1:13" x14ac:dyDescent="0.2">
      <c r="A227" s="10" t="s">
        <v>349</v>
      </c>
      <c r="B227" s="10" t="s">
        <v>22</v>
      </c>
      <c r="C227" s="54" t="s">
        <v>350</v>
      </c>
      <c r="D227" s="55">
        <f t="shared" si="88"/>
        <v>10.16599999999994</v>
      </c>
      <c r="E227" s="14"/>
      <c r="F227" s="56">
        <f t="shared" si="89"/>
        <v>1.7166671732574024E-2</v>
      </c>
      <c r="G227" s="56">
        <f t="shared" si="89"/>
        <v>6.5787200345547525E-2</v>
      </c>
      <c r="H227" s="56">
        <f t="shared" si="89"/>
        <v>5.9896230734015177E-2</v>
      </c>
      <c r="I227" s="59"/>
      <c r="J227" s="57">
        <v>602.3599999999999</v>
      </c>
      <c r="K227" s="57">
        <v>592.19399999999996</v>
      </c>
      <c r="L227" s="57">
        <v>555.64</v>
      </c>
      <c r="M227" s="58">
        <v>524.2399999999999</v>
      </c>
    </row>
    <row r="228" spans="1:13" x14ac:dyDescent="0.2">
      <c r="A228" s="10"/>
      <c r="B228" s="10"/>
      <c r="C228" s="9" t="s">
        <v>32</v>
      </c>
      <c r="D228" s="60">
        <f t="shared" ref="D228" si="90">SUM(D220:D227)</f>
        <v>-14.803999999999959</v>
      </c>
      <c r="E228" s="62"/>
      <c r="F228" s="42">
        <f>J228/K228-1</f>
        <v>-7.4490631811786612E-3</v>
      </c>
      <c r="G228" s="42">
        <f>K228/L228-1</f>
        <v>2.1261157559905319E-2</v>
      </c>
      <c r="H228" s="42">
        <f t="shared" si="89"/>
        <v>2.1468801998855813E-2</v>
      </c>
      <c r="I228" s="59"/>
      <c r="J228" s="46">
        <f t="shared" ref="J228:K228" si="91">SUM(J220:J227)</f>
        <v>1972.56</v>
      </c>
      <c r="K228" s="46">
        <f t="shared" si="91"/>
        <v>1987.3639999999998</v>
      </c>
      <c r="L228" s="46">
        <f t="shared" ref="L228:M228" si="92">SUM(L220:L227)</f>
        <v>1945.9899999999998</v>
      </c>
      <c r="M228" s="47">
        <f t="shared" si="92"/>
        <v>1905.0899999999997</v>
      </c>
    </row>
    <row r="229" spans="1:13" ht="4.5" customHeight="1" x14ac:dyDescent="0.2">
      <c r="A229" s="10"/>
      <c r="B229" s="32"/>
      <c r="C229" s="33"/>
      <c r="E229" s="35"/>
      <c r="F229" s="61"/>
      <c r="G229" s="61"/>
      <c r="H229" s="61"/>
      <c r="I229" s="37"/>
      <c r="J229" s="46"/>
      <c r="K229" s="46"/>
      <c r="L229" s="46"/>
      <c r="M229" s="47"/>
    </row>
    <row r="230" spans="1:13" ht="12.75" customHeight="1" x14ac:dyDescent="0.2">
      <c r="A230" s="10"/>
      <c r="B230" s="10" t="s">
        <v>351</v>
      </c>
      <c r="D230" s="60"/>
      <c r="E230" s="62"/>
      <c r="F230" s="56"/>
      <c r="G230" s="56"/>
      <c r="H230" s="56"/>
      <c r="I230" s="59"/>
      <c r="J230" s="63"/>
      <c r="K230" s="63"/>
      <c r="L230" s="63"/>
      <c r="M230" s="64"/>
    </row>
    <row r="231" spans="1:13" x14ac:dyDescent="0.2">
      <c r="A231" s="10" t="s">
        <v>352</v>
      </c>
      <c r="B231" s="10" t="s">
        <v>22</v>
      </c>
      <c r="C231" s="54" t="s">
        <v>353</v>
      </c>
      <c r="D231" s="55">
        <f t="shared" ref="D231:D237" si="93">J231-K231</f>
        <v>7.8499999999999943</v>
      </c>
      <c r="E231" s="14"/>
      <c r="F231" s="56">
        <f t="shared" ref="F231:H238" si="94">J231/K231-1</f>
        <v>4.2697851509382545E-2</v>
      </c>
      <c r="G231" s="56">
        <f t="shared" si="94"/>
        <v>-0.23972376147547758</v>
      </c>
      <c r="H231" s="56">
        <f t="shared" si="94"/>
        <v>0.28490967056323036</v>
      </c>
      <c r="I231" s="59"/>
      <c r="J231" s="57">
        <v>191.7</v>
      </c>
      <c r="K231" s="57">
        <v>183.85</v>
      </c>
      <c r="L231" s="57">
        <v>241.82</v>
      </c>
      <c r="M231" s="58">
        <v>188.20000000000002</v>
      </c>
    </row>
    <row r="232" spans="1:13" x14ac:dyDescent="0.2">
      <c r="A232" s="10" t="s">
        <v>354</v>
      </c>
      <c r="B232" s="10" t="s">
        <v>22</v>
      </c>
      <c r="C232" s="54" t="s">
        <v>355</v>
      </c>
      <c r="D232" s="55">
        <f t="shared" si="93"/>
        <v>13.800000000000011</v>
      </c>
      <c r="E232" s="14"/>
      <c r="F232" s="56">
        <f t="shared" si="94"/>
        <v>6.6158492736948071E-2</v>
      </c>
      <c r="G232" s="56">
        <f t="shared" si="94"/>
        <v>2.8246081041112037E-2</v>
      </c>
      <c r="H232" s="56">
        <f t="shared" si="94"/>
        <v>-7.2428305764900003E-3</v>
      </c>
      <c r="I232" s="37"/>
      <c r="J232" s="57">
        <v>222.39000000000001</v>
      </c>
      <c r="K232" s="57">
        <v>208.59</v>
      </c>
      <c r="L232" s="57">
        <v>202.86</v>
      </c>
      <c r="M232" s="58">
        <v>204.33999999999997</v>
      </c>
    </row>
    <row r="233" spans="1:13" x14ac:dyDescent="0.2">
      <c r="A233" s="10" t="s">
        <v>356</v>
      </c>
      <c r="B233" s="10" t="s">
        <v>22</v>
      </c>
      <c r="C233" s="54" t="s">
        <v>357</v>
      </c>
      <c r="D233" s="55">
        <f t="shared" si="93"/>
        <v>129.56999999999971</v>
      </c>
      <c r="E233" s="14"/>
      <c r="F233" s="56">
        <f t="shared" si="94"/>
        <v>3.0486987089441975E-2</v>
      </c>
      <c r="G233" s="56">
        <f t="shared" si="94"/>
        <v>2.012889598310208E-2</v>
      </c>
      <c r="H233" s="56">
        <f t="shared" si="94"/>
        <v>1.126036468143754E-2</v>
      </c>
      <c r="I233" s="59"/>
      <c r="J233" s="57">
        <v>4379.58</v>
      </c>
      <c r="K233" s="57">
        <v>4250.01</v>
      </c>
      <c r="L233" s="57">
        <v>4166.1499999999996</v>
      </c>
      <c r="M233" s="58">
        <v>4119.76</v>
      </c>
    </row>
    <row r="234" spans="1:13" x14ac:dyDescent="0.2">
      <c r="A234" s="10" t="s">
        <v>358</v>
      </c>
      <c r="B234" s="10" t="s">
        <v>22</v>
      </c>
      <c r="C234" s="54" t="s">
        <v>359</v>
      </c>
      <c r="D234" s="55">
        <f t="shared" si="93"/>
        <v>-20.700000000000017</v>
      </c>
      <c r="E234" s="14"/>
      <c r="F234" s="56">
        <f t="shared" si="94"/>
        <v>-0.11614206362565238</v>
      </c>
      <c r="G234" s="56">
        <f t="shared" si="94"/>
        <v>-6.5096516995383769E-2</v>
      </c>
      <c r="H234" s="56">
        <f t="shared" si="94"/>
        <v>1.006675850376193E-2</v>
      </c>
      <c r="I234" s="59"/>
      <c r="J234" s="57">
        <v>157.53</v>
      </c>
      <c r="K234" s="57">
        <v>178.23000000000002</v>
      </c>
      <c r="L234" s="57">
        <v>190.64</v>
      </c>
      <c r="M234" s="58">
        <v>188.73999999999995</v>
      </c>
    </row>
    <row r="235" spans="1:13" x14ac:dyDescent="0.2">
      <c r="A235" s="10" t="s">
        <v>360</v>
      </c>
      <c r="B235" s="10" t="s">
        <v>22</v>
      </c>
      <c r="C235" s="54" t="s">
        <v>361</v>
      </c>
      <c r="D235" s="55">
        <f t="shared" si="93"/>
        <v>5.2300000000000182</v>
      </c>
      <c r="E235" s="14"/>
      <c r="F235" s="56">
        <f t="shared" si="94"/>
        <v>7.5152316358202409E-3</v>
      </c>
      <c r="G235" s="56">
        <f t="shared" si="94"/>
        <v>1.6263907079836493E-3</v>
      </c>
      <c r="H235" s="56">
        <f t="shared" si="94"/>
        <v>1.3670450234892551E-2</v>
      </c>
      <c r="I235" s="59"/>
      <c r="J235" s="57">
        <v>701.15</v>
      </c>
      <c r="K235" s="57">
        <v>695.92</v>
      </c>
      <c r="L235" s="57">
        <v>694.79</v>
      </c>
      <c r="M235" s="58">
        <v>685.42</v>
      </c>
    </row>
    <row r="236" spans="1:13" x14ac:dyDescent="0.2">
      <c r="A236" s="10" t="s">
        <v>362</v>
      </c>
      <c r="B236" s="10" t="s">
        <v>22</v>
      </c>
      <c r="C236" s="54" t="s">
        <v>363</v>
      </c>
      <c r="D236" s="55">
        <f t="shared" si="93"/>
        <v>87.25</v>
      </c>
      <c r="E236" s="14"/>
      <c r="F236" s="56">
        <f t="shared" si="94"/>
        <v>4.1965071593133674E-2</v>
      </c>
      <c r="G236" s="56">
        <f t="shared" si="94"/>
        <v>-3.7184874956273095E-3</v>
      </c>
      <c r="H236" s="56">
        <f t="shared" si="94"/>
        <v>7.3516634164234596E-3</v>
      </c>
      <c r="I236" s="59"/>
      <c r="J236" s="57">
        <v>2166.36</v>
      </c>
      <c r="K236" s="57">
        <v>2079.11</v>
      </c>
      <c r="L236" s="57">
        <v>2086.87</v>
      </c>
      <c r="M236" s="58">
        <v>2071.6400000000003</v>
      </c>
    </row>
    <row r="237" spans="1:13" x14ac:dyDescent="0.2">
      <c r="A237" s="10" t="s">
        <v>364</v>
      </c>
      <c r="B237" s="10" t="s">
        <v>22</v>
      </c>
      <c r="C237" s="54" t="s">
        <v>365</v>
      </c>
      <c r="D237" s="55">
        <f t="shared" si="93"/>
        <v>-6.9499999999999886</v>
      </c>
      <c r="E237" s="14"/>
      <c r="F237" s="56">
        <f t="shared" si="94"/>
        <v>-2.166864126706991E-2</v>
      </c>
      <c r="G237" s="56">
        <f t="shared" si="94"/>
        <v>7.3355197108627479E-2</v>
      </c>
      <c r="H237" s="56">
        <f t="shared" si="94"/>
        <v>3.1374037897352602E-2</v>
      </c>
      <c r="I237" s="59"/>
      <c r="J237" s="57">
        <v>313.79000000000002</v>
      </c>
      <c r="K237" s="57">
        <v>320.74</v>
      </c>
      <c r="L237" s="57">
        <v>298.81999999999994</v>
      </c>
      <c r="M237" s="58">
        <v>289.72999999999996</v>
      </c>
    </row>
    <row r="238" spans="1:13" x14ac:dyDescent="0.2">
      <c r="A238" s="10"/>
      <c r="B238" s="10"/>
      <c r="C238" s="9" t="s">
        <v>32</v>
      </c>
      <c r="D238" s="60">
        <f t="shared" ref="D238" si="95">SUM(D231:D237)</f>
        <v>216.04999999999973</v>
      </c>
      <c r="E238" s="62"/>
      <c r="F238" s="42">
        <f>J238/K238-1</f>
        <v>2.7291273234846258E-2</v>
      </c>
      <c r="G238" s="42">
        <f>K238/L238-1</f>
        <v>4.3770894258401416E-3</v>
      </c>
      <c r="H238" s="42">
        <f t="shared" si="94"/>
        <v>1.7310653434574608E-2</v>
      </c>
      <c r="I238" s="59"/>
      <c r="J238" s="46">
        <f t="shared" ref="J238:K238" si="96">SUM(J231:J237)</f>
        <v>8132.4999999999991</v>
      </c>
      <c r="K238" s="46">
        <f t="shared" si="96"/>
        <v>7916.4500000000007</v>
      </c>
      <c r="L238" s="46">
        <f t="shared" ref="L238:M238" si="97">SUM(L231:L237)</f>
        <v>7881.95</v>
      </c>
      <c r="M238" s="47">
        <f t="shared" si="97"/>
        <v>7747.83</v>
      </c>
    </row>
    <row r="239" spans="1:13" ht="4.5" customHeight="1" x14ac:dyDescent="0.2">
      <c r="A239" s="10"/>
      <c r="B239" s="32"/>
      <c r="C239" s="33"/>
      <c r="E239" s="35"/>
      <c r="F239" s="61"/>
      <c r="G239" s="61"/>
      <c r="H239" s="61"/>
      <c r="I239" s="37"/>
      <c r="J239" s="46"/>
      <c r="K239" s="46"/>
      <c r="L239" s="46"/>
      <c r="M239" s="47"/>
    </row>
    <row r="240" spans="1:13" ht="12.75" customHeight="1" x14ac:dyDescent="0.2">
      <c r="A240" s="10"/>
      <c r="B240" s="10" t="s">
        <v>366</v>
      </c>
      <c r="D240" s="60"/>
      <c r="E240" s="62"/>
      <c r="F240" s="56"/>
      <c r="G240" s="56"/>
      <c r="H240" s="56"/>
      <c r="I240" s="59"/>
      <c r="J240" s="63"/>
      <c r="K240" s="63"/>
      <c r="L240" s="63"/>
      <c r="M240" s="64"/>
    </row>
    <row r="241" spans="1:13" x14ac:dyDescent="0.2">
      <c r="A241" s="10" t="s">
        <v>367</v>
      </c>
      <c r="B241" s="10" t="s">
        <v>22</v>
      </c>
      <c r="C241" s="54" t="s">
        <v>368</v>
      </c>
      <c r="D241" s="55">
        <f t="shared" ref="D241:D248" si="98">J241-K241</f>
        <v>1.1400000000000006</v>
      </c>
      <c r="E241" s="14"/>
      <c r="F241" s="56">
        <f t="shared" ref="F241:H249" si="99">J241/K241-1</f>
        <v>9.5565428786990037E-3</v>
      </c>
      <c r="G241" s="56">
        <f t="shared" si="99"/>
        <v>-0.15337118523775728</v>
      </c>
      <c r="H241" s="56">
        <f t="shared" si="99"/>
        <v>-5.2900450359615325E-2</v>
      </c>
      <c r="I241" s="59"/>
      <c r="J241" s="57">
        <v>120.43</v>
      </c>
      <c r="K241" s="57">
        <v>119.29</v>
      </c>
      <c r="L241" s="57">
        <v>140.9</v>
      </c>
      <c r="M241" s="58">
        <v>148.76999999999998</v>
      </c>
    </row>
    <row r="242" spans="1:13" x14ac:dyDescent="0.2">
      <c r="A242" s="10" t="s">
        <v>369</v>
      </c>
      <c r="B242" s="10" t="s">
        <v>22</v>
      </c>
      <c r="C242" s="54" t="s">
        <v>370</v>
      </c>
      <c r="D242" s="55">
        <f t="shared" si="98"/>
        <v>479.80000000000018</v>
      </c>
      <c r="E242" s="14"/>
      <c r="F242" s="56">
        <f t="shared" si="99"/>
        <v>9.8969055152867913E-2</v>
      </c>
      <c r="G242" s="56">
        <f t="shared" si="99"/>
        <v>-2.9783061159141977E-2</v>
      </c>
      <c r="H242" s="56">
        <f t="shared" si="99"/>
        <v>0.10409683385295954</v>
      </c>
      <c r="I242" s="59"/>
      <c r="J242" s="57">
        <v>5327.78</v>
      </c>
      <c r="K242" s="57">
        <v>4847.9799999999996</v>
      </c>
      <c r="L242" s="57">
        <v>4996.8</v>
      </c>
      <c r="M242" s="58">
        <v>4525.6899999999996</v>
      </c>
    </row>
    <row r="243" spans="1:13" x14ac:dyDescent="0.2">
      <c r="A243" s="10" t="s">
        <v>371</v>
      </c>
      <c r="B243" s="10" t="s">
        <v>22</v>
      </c>
      <c r="C243" s="54" t="s">
        <v>372</v>
      </c>
      <c r="D243" s="55">
        <f t="shared" si="98"/>
        <v>62.230000000000473</v>
      </c>
      <c r="E243" s="14"/>
      <c r="F243" s="56">
        <f t="shared" si="99"/>
        <v>5.6566556375668542E-2</v>
      </c>
      <c r="G243" s="56">
        <f t="shared" si="99"/>
        <v>-3.1695316557084352E-2</v>
      </c>
      <c r="H243" s="56">
        <f t="shared" si="99"/>
        <v>0.10713415644276414</v>
      </c>
      <c r="I243" s="59"/>
      <c r="J243" s="57">
        <v>1162.3500000000004</v>
      </c>
      <c r="K243" s="57">
        <v>1100.1199999999999</v>
      </c>
      <c r="L243" s="57">
        <v>1136.1300000000001</v>
      </c>
      <c r="M243" s="58">
        <v>1026.19</v>
      </c>
    </row>
    <row r="244" spans="1:13" x14ac:dyDescent="0.2">
      <c r="A244" s="10" t="s">
        <v>373</v>
      </c>
      <c r="B244" s="10" t="s">
        <v>22</v>
      </c>
      <c r="C244" s="54" t="s">
        <v>374</v>
      </c>
      <c r="D244" s="55">
        <f t="shared" si="98"/>
        <v>-12.715000000000032</v>
      </c>
      <c r="E244" s="14"/>
      <c r="F244" s="56">
        <f t="shared" si="99"/>
        <v>-1.279052806824299E-2</v>
      </c>
      <c r="G244" s="56">
        <f t="shared" si="99"/>
        <v>6.5379545381474502E-2</v>
      </c>
      <c r="H244" s="56">
        <f t="shared" si="99"/>
        <v>-8.9430807957426861E-3</v>
      </c>
      <c r="I244" s="59"/>
      <c r="J244" s="57">
        <v>981.38000000000011</v>
      </c>
      <c r="K244" s="57">
        <v>994.09500000000014</v>
      </c>
      <c r="L244" s="57">
        <v>933.09000000000015</v>
      </c>
      <c r="M244" s="58">
        <v>941.50999999999988</v>
      </c>
    </row>
    <row r="245" spans="1:13" x14ac:dyDescent="0.2">
      <c r="A245" s="10" t="s">
        <v>375</v>
      </c>
      <c r="B245" s="10" t="s">
        <v>22</v>
      </c>
      <c r="C245" s="54" t="s">
        <v>376</v>
      </c>
      <c r="D245" s="55">
        <f t="shared" si="98"/>
        <v>-1.5700000000001069</v>
      </c>
      <c r="E245" s="14"/>
      <c r="F245" s="56">
        <f t="shared" si="99"/>
        <v>-5.3537936913899964E-3</v>
      </c>
      <c r="G245" s="56">
        <f t="shared" si="99"/>
        <v>-1.4641786979027183E-3</v>
      </c>
      <c r="H245" s="56">
        <f t="shared" si="99"/>
        <v>3.6566426655372464E-2</v>
      </c>
      <c r="I245" s="59"/>
      <c r="J245" s="57">
        <v>291.67999999999989</v>
      </c>
      <c r="K245" s="57">
        <v>293.25</v>
      </c>
      <c r="L245" s="57">
        <v>293.68000000000006</v>
      </c>
      <c r="M245" s="58">
        <v>283.31999999999994</v>
      </c>
    </row>
    <row r="246" spans="1:13" x14ac:dyDescent="0.2">
      <c r="A246" s="10" t="s">
        <v>377</v>
      </c>
      <c r="B246" s="10" t="s">
        <v>22</v>
      </c>
      <c r="C246" s="54" t="s">
        <v>378</v>
      </c>
      <c r="D246" s="55">
        <f t="shared" si="98"/>
        <v>3.9099999999998545</v>
      </c>
      <c r="E246" s="14"/>
      <c r="F246" s="56">
        <f t="shared" si="99"/>
        <v>6.6053991958641145E-3</v>
      </c>
      <c r="G246" s="56">
        <f t="shared" si="99"/>
        <v>1.2295852928602136E-2</v>
      </c>
      <c r="H246" s="56">
        <f t="shared" si="99"/>
        <v>5.1235955056179616E-2</v>
      </c>
      <c r="I246" s="59"/>
      <c r="J246" s="57">
        <v>595.84999999999991</v>
      </c>
      <c r="K246" s="57">
        <v>591.94000000000005</v>
      </c>
      <c r="L246" s="57">
        <v>584.75</v>
      </c>
      <c r="M246" s="58">
        <v>556.25000000000011</v>
      </c>
    </row>
    <row r="247" spans="1:13" x14ac:dyDescent="0.2">
      <c r="A247" s="10" t="s">
        <v>379</v>
      </c>
      <c r="B247" s="10" t="s">
        <v>22</v>
      </c>
      <c r="C247" s="54" t="s">
        <v>380</v>
      </c>
      <c r="D247" s="55">
        <f t="shared" si="98"/>
        <v>31.573999999999614</v>
      </c>
      <c r="E247" s="14"/>
      <c r="F247" s="56">
        <f t="shared" si="99"/>
        <v>2.8380205224819433E-2</v>
      </c>
      <c r="G247" s="56">
        <f t="shared" si="99"/>
        <v>1.5263594966280714E-2</v>
      </c>
      <c r="H247" s="56">
        <f t="shared" si="99"/>
        <v>8.8009205983889949E-3</v>
      </c>
      <c r="I247" s="59"/>
      <c r="J247" s="57">
        <v>1144.1099999999997</v>
      </c>
      <c r="K247" s="57">
        <v>1112.5360000000001</v>
      </c>
      <c r="L247" s="57">
        <v>1095.81</v>
      </c>
      <c r="M247" s="58">
        <v>1086.25</v>
      </c>
    </row>
    <row r="248" spans="1:13" x14ac:dyDescent="0.2">
      <c r="A248" s="10" t="s">
        <v>381</v>
      </c>
      <c r="B248" s="10" t="s">
        <v>22</v>
      </c>
      <c r="C248" s="54" t="s">
        <v>382</v>
      </c>
      <c r="D248" s="55">
        <f t="shared" si="98"/>
        <v>-21.049999999999955</v>
      </c>
      <c r="E248" s="14"/>
      <c r="F248" s="56">
        <f t="shared" si="99"/>
        <v>-3.6577525239361197E-2</v>
      </c>
      <c r="G248" s="56">
        <f t="shared" si="99"/>
        <v>-2.7132569226087977E-2</v>
      </c>
      <c r="H248" s="56">
        <f t="shared" si="99"/>
        <v>-6.6647732651708758E-2</v>
      </c>
      <c r="I248" s="59"/>
      <c r="J248" s="57">
        <v>554.43999999999994</v>
      </c>
      <c r="K248" s="57">
        <v>575.4899999999999</v>
      </c>
      <c r="L248" s="57">
        <v>591.54</v>
      </c>
      <c r="M248" s="58">
        <v>633.78</v>
      </c>
    </row>
    <row r="249" spans="1:13" x14ac:dyDescent="0.2">
      <c r="A249" s="10"/>
      <c r="B249" s="10"/>
      <c r="C249" s="9" t="s">
        <v>32</v>
      </c>
      <c r="D249" s="60">
        <f t="shared" ref="D249" si="100">SUM(D241:D248)</f>
        <v>543.31899999999996</v>
      </c>
      <c r="E249" s="62"/>
      <c r="F249" s="42">
        <f>J249/K249-1</f>
        <v>5.6391890106398002E-2</v>
      </c>
      <c r="G249" s="42">
        <f>K249/L249-1</f>
        <v>-1.4120867314048491E-2</v>
      </c>
      <c r="H249" s="42">
        <f t="shared" si="99"/>
        <v>6.2046825824624952E-2</v>
      </c>
      <c r="I249" s="59"/>
      <c r="J249" s="46">
        <f t="shared" ref="J249:K249" si="101">SUM(J241:J248)</f>
        <v>10178.020000000002</v>
      </c>
      <c r="K249" s="46">
        <f t="shared" si="101"/>
        <v>9634.7009999999991</v>
      </c>
      <c r="L249" s="46">
        <f t="shared" ref="L249:M249" si="102">SUM(L241:L248)</f>
        <v>9772.7000000000007</v>
      </c>
      <c r="M249" s="47">
        <f t="shared" si="102"/>
        <v>9201.76</v>
      </c>
    </row>
    <row r="250" spans="1:13" ht="4.5" customHeight="1" x14ac:dyDescent="0.2">
      <c r="A250" s="10"/>
      <c r="B250" s="32"/>
      <c r="C250" s="33"/>
      <c r="E250" s="35"/>
      <c r="F250" s="61"/>
      <c r="G250" s="61"/>
      <c r="H250" s="61"/>
      <c r="I250" s="37"/>
      <c r="J250" s="46"/>
      <c r="K250" s="46"/>
      <c r="L250" s="46"/>
      <c r="M250" s="47"/>
    </row>
    <row r="251" spans="1:13" ht="12.75" customHeight="1" x14ac:dyDescent="0.2">
      <c r="A251" s="10"/>
      <c r="B251" s="10" t="s">
        <v>383</v>
      </c>
      <c r="D251" s="60"/>
      <c r="E251" s="62"/>
      <c r="F251" s="56"/>
      <c r="G251" s="56"/>
      <c r="H251" s="56"/>
      <c r="I251" s="59"/>
      <c r="J251" s="63"/>
      <c r="K251" s="63"/>
      <c r="L251" s="63"/>
      <c r="M251" s="64"/>
    </row>
    <row r="252" spans="1:13" x14ac:dyDescent="0.2">
      <c r="A252" s="10" t="s">
        <v>384</v>
      </c>
      <c r="B252" s="10" t="s">
        <v>22</v>
      </c>
      <c r="C252" s="54" t="s">
        <v>385</v>
      </c>
      <c r="D252" s="55">
        <f t="shared" ref="D252:D257" si="103">J252-K252</f>
        <v>21.389999999999986</v>
      </c>
      <c r="E252" s="14"/>
      <c r="F252" s="56">
        <f t="shared" ref="F252:H258" si="104">J252/K252-1</f>
        <v>2.1942737559114134E-2</v>
      </c>
      <c r="G252" s="56">
        <f t="shared" si="104"/>
        <v>3.4951002771024031E-2</v>
      </c>
      <c r="H252" s="56">
        <f t="shared" si="104"/>
        <v>4.2305734457650068E-2</v>
      </c>
      <c r="I252" s="37"/>
      <c r="J252" s="57">
        <v>996.19999999999993</v>
      </c>
      <c r="K252" s="57">
        <v>974.81</v>
      </c>
      <c r="L252" s="57">
        <v>941.8900000000001</v>
      </c>
      <c r="M252" s="58">
        <v>903.66000000000008</v>
      </c>
    </row>
    <row r="253" spans="1:13" x14ac:dyDescent="0.2">
      <c r="A253" s="10" t="s">
        <v>386</v>
      </c>
      <c r="B253" s="10" t="s">
        <v>22</v>
      </c>
      <c r="C253" s="54" t="s">
        <v>387</v>
      </c>
      <c r="D253" s="55">
        <f t="shared" si="103"/>
        <v>-30.729999999999905</v>
      </c>
      <c r="E253" s="14"/>
      <c r="F253" s="56">
        <f t="shared" si="104"/>
        <v>-4.7341015528715613E-2</v>
      </c>
      <c r="G253" s="56">
        <f t="shared" si="104"/>
        <v>-2.1776150217761692E-2</v>
      </c>
      <c r="H253" s="56">
        <f t="shared" si="104"/>
        <v>-4.2453715060823627E-2</v>
      </c>
      <c r="I253" s="59"/>
      <c r="J253" s="57">
        <v>618.39</v>
      </c>
      <c r="K253" s="57">
        <v>649.11999999999989</v>
      </c>
      <c r="L253" s="57">
        <v>663.57</v>
      </c>
      <c r="M253" s="58">
        <v>692.99000000000024</v>
      </c>
    </row>
    <row r="254" spans="1:13" x14ac:dyDescent="0.2">
      <c r="A254" s="10" t="s">
        <v>388</v>
      </c>
      <c r="B254" s="10" t="s">
        <v>22</v>
      </c>
      <c r="C254" s="54" t="s">
        <v>389</v>
      </c>
      <c r="D254" s="55">
        <f t="shared" si="103"/>
        <v>42.499999999999886</v>
      </c>
      <c r="E254" s="14"/>
      <c r="F254" s="56">
        <f t="shared" si="104"/>
        <v>7.2993954383071991E-2</v>
      </c>
      <c r="G254" s="56">
        <f t="shared" si="104"/>
        <v>3.8453306699008705E-2</v>
      </c>
      <c r="H254" s="56">
        <f t="shared" si="104"/>
        <v>6.9041127233206323E-2</v>
      </c>
      <c r="I254" s="59"/>
      <c r="J254" s="57">
        <v>624.7399999999999</v>
      </c>
      <c r="K254" s="57">
        <v>582.24</v>
      </c>
      <c r="L254" s="57">
        <v>560.67999999999984</v>
      </c>
      <c r="M254" s="58">
        <v>524.47000000000014</v>
      </c>
    </row>
    <row r="255" spans="1:13" x14ac:dyDescent="0.2">
      <c r="A255" s="10" t="s">
        <v>390</v>
      </c>
      <c r="B255" s="10" t="s">
        <v>22</v>
      </c>
      <c r="C255" s="54" t="s">
        <v>391</v>
      </c>
      <c r="D255" s="55">
        <f t="shared" si="103"/>
        <v>28.019999999999982</v>
      </c>
      <c r="E255" s="14"/>
      <c r="F255" s="56">
        <f t="shared" si="104"/>
        <v>7.0455116922303107E-2</v>
      </c>
      <c r="G255" s="56">
        <f t="shared" si="104"/>
        <v>-0.32090227618120659</v>
      </c>
      <c r="H255" s="56">
        <f t="shared" si="104"/>
        <v>8.7924948913245204E-2</v>
      </c>
      <c r="I255" s="59"/>
      <c r="J255" s="57">
        <v>425.71999999999997</v>
      </c>
      <c r="K255" s="57">
        <v>397.7</v>
      </c>
      <c r="L255" s="57">
        <v>585.63</v>
      </c>
      <c r="M255" s="58">
        <v>538.30000000000007</v>
      </c>
    </row>
    <row r="256" spans="1:13" x14ac:dyDescent="0.2">
      <c r="A256" s="10" t="s">
        <v>392</v>
      </c>
      <c r="B256" s="10" t="s">
        <v>22</v>
      </c>
      <c r="C256" s="54" t="s">
        <v>393</v>
      </c>
      <c r="D256" s="55">
        <f t="shared" si="103"/>
        <v>-1.0400000000000773</v>
      </c>
      <c r="E256" s="14"/>
      <c r="F256" s="56">
        <f t="shared" si="104"/>
        <v>-3.1007751937986994E-3</v>
      </c>
      <c r="G256" s="56">
        <f t="shared" si="104"/>
        <v>4.3559427504667347E-2</v>
      </c>
      <c r="H256" s="56">
        <f t="shared" si="104"/>
        <v>4.4063876996156548E-3</v>
      </c>
      <c r="I256" s="16"/>
      <c r="J256" s="57">
        <v>334.36</v>
      </c>
      <c r="K256" s="57">
        <v>335.40000000000009</v>
      </c>
      <c r="L256" s="57">
        <v>321.39999999999998</v>
      </c>
      <c r="M256" s="58">
        <v>319.98999999999995</v>
      </c>
    </row>
    <row r="257" spans="1:13" x14ac:dyDescent="0.2">
      <c r="A257" s="10" t="s">
        <v>394</v>
      </c>
      <c r="B257" s="10" t="s">
        <v>22</v>
      </c>
      <c r="C257" s="54" t="s">
        <v>395</v>
      </c>
      <c r="D257" s="55">
        <f t="shared" si="103"/>
        <v>14.499999999999979</v>
      </c>
      <c r="E257" s="14"/>
      <c r="F257" s="56">
        <f t="shared" si="104"/>
        <v>0.28403525954946085</v>
      </c>
      <c r="G257" s="56">
        <f t="shared" si="104"/>
        <v>1.3097836872395296E-2</v>
      </c>
      <c r="H257" s="56">
        <f t="shared" si="104"/>
        <v>-7.337256344244214E-2</v>
      </c>
      <c r="I257" s="59"/>
      <c r="J257" s="57">
        <v>65.549999999999983</v>
      </c>
      <c r="K257" s="57">
        <v>51.050000000000004</v>
      </c>
      <c r="L257" s="57">
        <v>50.39</v>
      </c>
      <c r="M257" s="58">
        <v>54.38</v>
      </c>
    </row>
    <row r="258" spans="1:13" x14ac:dyDescent="0.2">
      <c r="A258" s="10"/>
      <c r="B258" s="10"/>
      <c r="C258" s="9" t="s">
        <v>32</v>
      </c>
      <c r="D258" s="60">
        <f t="shared" ref="D258" si="105">SUM(D252:D257)</f>
        <v>74.639999999999844</v>
      </c>
      <c r="E258" s="35"/>
      <c r="F258" s="42">
        <f>J258/K258-1</f>
        <v>2.4960539340271204E-2</v>
      </c>
      <c r="G258" s="42">
        <f>K258/L258-1</f>
        <v>-4.2656456094968487E-2</v>
      </c>
      <c r="H258" s="42">
        <f t="shared" si="104"/>
        <v>2.9590050728626416E-2</v>
      </c>
      <c r="I258" s="37"/>
      <c r="J258" s="46">
        <f t="shared" ref="J258:K258" si="106">SUM(J252:J257)</f>
        <v>3064.96</v>
      </c>
      <c r="K258" s="46">
        <f t="shared" si="106"/>
        <v>2990.32</v>
      </c>
      <c r="L258" s="46">
        <f t="shared" ref="L258:M258" si="107">SUM(L252:L257)</f>
        <v>3123.56</v>
      </c>
      <c r="M258" s="47">
        <f t="shared" si="107"/>
        <v>3033.7900000000004</v>
      </c>
    </row>
    <row r="259" spans="1:13" ht="4.5" customHeight="1" x14ac:dyDescent="0.2">
      <c r="A259" s="10"/>
      <c r="B259" s="32"/>
      <c r="C259" s="33"/>
      <c r="E259" s="35"/>
      <c r="F259" s="61"/>
      <c r="G259" s="61"/>
      <c r="H259" s="61"/>
      <c r="I259" s="37"/>
      <c r="J259" s="46"/>
      <c r="K259" s="46"/>
      <c r="L259" s="46"/>
      <c r="M259" s="47"/>
    </row>
    <row r="260" spans="1:13" ht="12.75" customHeight="1" x14ac:dyDescent="0.2">
      <c r="A260" s="10"/>
      <c r="B260" s="10" t="s">
        <v>396</v>
      </c>
      <c r="D260" s="60"/>
      <c r="E260" s="62"/>
      <c r="F260" s="56"/>
      <c r="G260" s="56"/>
      <c r="H260" s="56"/>
      <c r="I260" s="59"/>
      <c r="J260" s="63"/>
      <c r="K260" s="63"/>
      <c r="L260" s="63"/>
      <c r="M260" s="64"/>
    </row>
    <row r="261" spans="1:13" x14ac:dyDescent="0.2">
      <c r="A261" s="10" t="s">
        <v>397</v>
      </c>
      <c r="B261" s="10" t="s">
        <v>22</v>
      </c>
      <c r="C261" s="54" t="s">
        <v>398</v>
      </c>
      <c r="D261" s="55">
        <f>J261-K261</f>
        <v>20.539999999999736</v>
      </c>
      <c r="E261" s="14"/>
      <c r="F261" s="56">
        <f t="shared" ref="F261:H264" si="108">J261/K261-1</f>
        <v>1.8857357950111231E-2</v>
      </c>
      <c r="G261" s="56">
        <f t="shared" si="108"/>
        <v>4.63706578542884E-2</v>
      </c>
      <c r="H261" s="56">
        <f t="shared" si="108"/>
        <v>-5.6306490068626536E-2</v>
      </c>
      <c r="I261" s="59"/>
      <c r="J261" s="57">
        <v>1109.77</v>
      </c>
      <c r="K261" s="57">
        <v>1089.2300000000002</v>
      </c>
      <c r="L261" s="57">
        <v>1040.9600000000003</v>
      </c>
      <c r="M261" s="58">
        <v>1103.0700000000002</v>
      </c>
    </row>
    <row r="262" spans="1:13" x14ac:dyDescent="0.2">
      <c r="A262" s="10" t="s">
        <v>399</v>
      </c>
      <c r="B262" s="10" t="s">
        <v>22</v>
      </c>
      <c r="C262" s="54" t="s">
        <v>400</v>
      </c>
      <c r="D262" s="55">
        <f>J262-K262</f>
        <v>-30.609999999999985</v>
      </c>
      <c r="E262" s="14"/>
      <c r="F262" s="56">
        <f t="shared" si="108"/>
        <v>-0.11547021766192611</v>
      </c>
      <c r="G262" s="56">
        <f t="shared" si="108"/>
        <v>-1.3985493769760104E-2</v>
      </c>
      <c r="H262" s="56">
        <f t="shared" si="108"/>
        <v>2.9765226773825759E-4</v>
      </c>
      <c r="I262" s="59"/>
      <c r="J262" s="57">
        <v>234.48000000000005</v>
      </c>
      <c r="K262" s="57">
        <v>265.09000000000003</v>
      </c>
      <c r="L262" s="57">
        <v>268.85000000000002</v>
      </c>
      <c r="M262" s="58">
        <v>268.77000000000004</v>
      </c>
    </row>
    <row r="263" spans="1:13" ht="12" customHeight="1" x14ac:dyDescent="0.2">
      <c r="A263" s="10" t="s">
        <v>401</v>
      </c>
      <c r="B263" s="10" t="s">
        <v>22</v>
      </c>
      <c r="C263" s="54" t="s">
        <v>402</v>
      </c>
      <c r="D263" s="55">
        <f>J263-K263</f>
        <v>9.9159999999999968</v>
      </c>
      <c r="E263" s="14"/>
      <c r="F263" s="56">
        <f t="shared" si="108"/>
        <v>4.0655339805825141E-2</v>
      </c>
      <c r="G263" s="56">
        <f t="shared" si="108"/>
        <v>-0.1859555436886724</v>
      </c>
      <c r="H263" s="56">
        <f t="shared" si="108"/>
        <v>0.31435339533251438</v>
      </c>
      <c r="I263" s="59"/>
      <c r="J263" s="57">
        <v>253.82</v>
      </c>
      <c r="K263" s="57">
        <v>243.904</v>
      </c>
      <c r="L263" s="57">
        <v>299.62</v>
      </c>
      <c r="M263" s="58">
        <v>227.96</v>
      </c>
    </row>
    <row r="264" spans="1:13" x14ac:dyDescent="0.2">
      <c r="A264" s="10"/>
      <c r="B264" s="10"/>
      <c r="C264" s="9" t="s">
        <v>32</v>
      </c>
      <c r="D264" s="60">
        <f t="shared" ref="D264" si="109">SUM(D261:D263)</f>
        <v>-0.15400000000025216</v>
      </c>
      <c r="E264" s="62"/>
      <c r="F264" s="42">
        <f>J264/K264-1</f>
        <v>-9.6356956221566037E-5</v>
      </c>
      <c r="G264" s="42">
        <f>K264/L264-1</f>
        <v>-6.9627135072666269E-3</v>
      </c>
      <c r="H264" s="42">
        <f t="shared" si="108"/>
        <v>6.0195024378046913E-3</v>
      </c>
      <c r="I264" s="59"/>
      <c r="J264" s="46">
        <v>1598.07</v>
      </c>
      <c r="K264" s="46">
        <f t="shared" ref="K264:L264" si="110">SUM(K261:K263)</f>
        <v>1598.2240000000002</v>
      </c>
      <c r="L264" s="46">
        <f t="shared" si="110"/>
        <v>1609.4300000000003</v>
      </c>
      <c r="M264" s="47">
        <f t="shared" ref="M264" si="111">SUM(M261:M263)</f>
        <v>1599.8000000000002</v>
      </c>
    </row>
    <row r="265" spans="1:13" s="65" customFormat="1" ht="4.5" customHeight="1" x14ac:dyDescent="0.2">
      <c r="B265" s="66"/>
      <c r="C265" s="67"/>
      <c r="D265" s="68"/>
      <c r="E265" s="62"/>
      <c r="F265" s="61"/>
      <c r="G265" s="61"/>
      <c r="H265" s="61"/>
      <c r="I265" s="59"/>
      <c r="J265" s="46"/>
      <c r="K265" s="46"/>
      <c r="L265" s="46"/>
      <c r="M265" s="47"/>
    </row>
    <row r="266" spans="1:13" ht="12.75" customHeight="1" x14ac:dyDescent="0.2">
      <c r="A266" s="10"/>
      <c r="B266" s="10" t="s">
        <v>403</v>
      </c>
      <c r="D266" s="60"/>
      <c r="E266" s="35"/>
      <c r="F266" s="56"/>
      <c r="G266" s="56"/>
      <c r="H266" s="56"/>
      <c r="I266" s="59"/>
      <c r="J266" s="63"/>
      <c r="K266" s="63"/>
      <c r="L266" s="63"/>
      <c r="M266" s="64"/>
    </row>
    <row r="267" spans="1:13" x14ac:dyDescent="0.2">
      <c r="A267" s="10" t="s">
        <v>404</v>
      </c>
      <c r="B267" s="10" t="s">
        <v>22</v>
      </c>
      <c r="C267" s="54" t="s">
        <v>405</v>
      </c>
      <c r="D267" s="55">
        <f t="shared" ref="D267:D281" si="112">J267-K267</f>
        <v>137.86000000000013</v>
      </c>
      <c r="E267" s="14"/>
      <c r="F267" s="56">
        <f t="shared" ref="F267:H282" si="113">J267/K267-1</f>
        <v>4.6666553831051338E-2</v>
      </c>
      <c r="G267" s="56">
        <f t="shared" si="113"/>
        <v>-0.11717172200150983</v>
      </c>
      <c r="H267" s="56">
        <f t="shared" si="113"/>
        <v>0.11590233035869124</v>
      </c>
      <c r="I267" s="59"/>
      <c r="J267" s="57">
        <v>3092.01</v>
      </c>
      <c r="K267" s="57">
        <v>2954.15</v>
      </c>
      <c r="L267" s="57">
        <v>3346.2340000000004</v>
      </c>
      <c r="M267" s="58">
        <v>2998.68</v>
      </c>
    </row>
    <row r="268" spans="1:13" x14ac:dyDescent="0.2">
      <c r="A268" s="10" t="s">
        <v>406</v>
      </c>
      <c r="B268" s="10" t="s">
        <v>22</v>
      </c>
      <c r="C268" s="54" t="s">
        <v>407</v>
      </c>
      <c r="D268" s="55">
        <f t="shared" si="112"/>
        <v>1023.9099999999999</v>
      </c>
      <c r="E268" s="14"/>
      <c r="F268" s="56">
        <f t="shared" si="113"/>
        <v>4.6790095530559128E-2</v>
      </c>
      <c r="G268" s="56">
        <f t="shared" si="113"/>
        <v>2.4702758210878528E-2</v>
      </c>
      <c r="H268" s="56">
        <f t="shared" si="113"/>
        <v>2.1071193092358831E-2</v>
      </c>
      <c r="I268" s="59"/>
      <c r="J268" s="57">
        <v>22906.960000000003</v>
      </c>
      <c r="K268" s="57">
        <v>21883.050000000003</v>
      </c>
      <c r="L268" s="57">
        <v>21355.510000000002</v>
      </c>
      <c r="M268" s="58">
        <v>20914.810000000005</v>
      </c>
    </row>
    <row r="269" spans="1:13" x14ac:dyDescent="0.2">
      <c r="A269" s="10" t="s">
        <v>408</v>
      </c>
      <c r="B269" s="10" t="s">
        <v>22</v>
      </c>
      <c r="C269" s="54" t="s">
        <v>409</v>
      </c>
      <c r="D269" s="55">
        <f t="shared" si="112"/>
        <v>32.366000000001804</v>
      </c>
      <c r="E269" s="14"/>
      <c r="F269" s="56">
        <f t="shared" si="113"/>
        <v>1.1208292432611788E-3</v>
      </c>
      <c r="G269" s="56">
        <f t="shared" si="113"/>
        <v>2.4396070400185987E-2</v>
      </c>
      <c r="H269" s="56">
        <f t="shared" si="113"/>
        <v>5.7833435139780232E-3</v>
      </c>
      <c r="I269" s="59"/>
      <c r="J269" s="57">
        <v>28909.200000000004</v>
      </c>
      <c r="K269" s="57">
        <v>28876.834000000003</v>
      </c>
      <c r="L269" s="57">
        <v>28189.130000000005</v>
      </c>
      <c r="M269" s="58">
        <v>28027.040000000005</v>
      </c>
    </row>
    <row r="270" spans="1:13" x14ac:dyDescent="0.2">
      <c r="A270" s="10" t="s">
        <v>410</v>
      </c>
      <c r="B270" s="10" t="s">
        <v>22</v>
      </c>
      <c r="C270" s="54" t="s">
        <v>411</v>
      </c>
      <c r="D270" s="55">
        <f t="shared" si="112"/>
        <v>-7.039999999999992</v>
      </c>
      <c r="E270" s="14"/>
      <c r="F270" s="56">
        <f t="shared" si="113"/>
        <v>-3.9740333051086596E-2</v>
      </c>
      <c r="G270" s="56">
        <f t="shared" si="113"/>
        <v>-1.473859844271419E-2</v>
      </c>
      <c r="H270" s="56">
        <f t="shared" si="113"/>
        <v>5.0049640833966125E-2</v>
      </c>
      <c r="I270" s="59"/>
      <c r="J270" s="57">
        <v>170.11</v>
      </c>
      <c r="K270" s="57">
        <v>177.15</v>
      </c>
      <c r="L270" s="57">
        <v>179.8</v>
      </c>
      <c r="M270" s="58">
        <v>171.23</v>
      </c>
    </row>
    <row r="271" spans="1:13" x14ac:dyDescent="0.2">
      <c r="A271" s="10" t="s">
        <v>412</v>
      </c>
      <c r="B271" s="10" t="s">
        <v>22</v>
      </c>
      <c r="C271" s="54" t="s">
        <v>413</v>
      </c>
      <c r="D271" s="55">
        <f t="shared" si="112"/>
        <v>171.72000000000025</v>
      </c>
      <c r="E271" s="14"/>
      <c r="F271" s="56">
        <f t="shared" si="113"/>
        <v>3.1478915066323498E-2</v>
      </c>
      <c r="G271" s="56">
        <f t="shared" si="113"/>
        <v>-1.296190518036977E-3</v>
      </c>
      <c r="H271" s="56">
        <f t="shared" si="113"/>
        <v>-2.9097679852501113E-3</v>
      </c>
      <c r="I271" s="59"/>
      <c r="J271" s="57">
        <v>5626.7999999999993</v>
      </c>
      <c r="K271" s="57">
        <v>5455.079999999999</v>
      </c>
      <c r="L271" s="57">
        <v>5462.16</v>
      </c>
      <c r="M271" s="58">
        <v>5478.0999999999985</v>
      </c>
    </row>
    <row r="272" spans="1:13" x14ac:dyDescent="0.2">
      <c r="A272" s="10" t="s">
        <v>414</v>
      </c>
      <c r="B272" s="10" t="s">
        <v>22</v>
      </c>
      <c r="C272" s="54" t="s">
        <v>415</v>
      </c>
      <c r="D272" s="55">
        <f t="shared" si="112"/>
        <v>403.94999999999891</v>
      </c>
      <c r="E272" s="14"/>
      <c r="F272" s="56">
        <f t="shared" si="113"/>
        <v>4.6457948052664788E-2</v>
      </c>
      <c r="G272" s="56">
        <f t="shared" si="113"/>
        <v>3.1461193985586666E-2</v>
      </c>
      <c r="H272" s="56">
        <f t="shared" si="113"/>
        <v>3.8133766825531712E-2</v>
      </c>
      <c r="I272" s="59"/>
      <c r="J272" s="57">
        <v>9098.909999999998</v>
      </c>
      <c r="K272" s="57">
        <v>8694.9599999999991</v>
      </c>
      <c r="L272" s="57">
        <v>8429.75</v>
      </c>
      <c r="M272" s="58">
        <v>8120.0999999999995</v>
      </c>
    </row>
    <row r="273" spans="1:13" x14ac:dyDescent="0.2">
      <c r="A273" s="10" t="s">
        <v>416</v>
      </c>
      <c r="B273" s="10" t="s">
        <v>22</v>
      </c>
      <c r="C273" s="54" t="s">
        <v>417</v>
      </c>
      <c r="D273" s="55">
        <f t="shared" si="112"/>
        <v>13.629999999999882</v>
      </c>
      <c r="E273" s="14"/>
      <c r="F273" s="56">
        <f t="shared" si="113"/>
        <v>9.1917591125196818E-3</v>
      </c>
      <c r="G273" s="56">
        <f t="shared" si="113"/>
        <v>2.5165059283072333E-2</v>
      </c>
      <c r="H273" s="56">
        <f t="shared" si="113"/>
        <v>1.3622889818571737E-2</v>
      </c>
      <c r="I273" s="59"/>
      <c r="J273" s="57">
        <v>1496.48</v>
      </c>
      <c r="K273" s="57">
        <v>1482.8500000000001</v>
      </c>
      <c r="L273" s="57">
        <v>1446.45</v>
      </c>
      <c r="M273" s="58">
        <v>1427.01</v>
      </c>
    </row>
    <row r="274" spans="1:13" x14ac:dyDescent="0.2">
      <c r="A274" s="10" t="s">
        <v>418</v>
      </c>
      <c r="B274" s="10" t="s">
        <v>22</v>
      </c>
      <c r="C274" s="54" t="s">
        <v>419</v>
      </c>
      <c r="D274" s="55">
        <f t="shared" si="112"/>
        <v>183.0600000000004</v>
      </c>
      <c r="E274" s="14"/>
      <c r="F274" s="56">
        <f t="shared" si="113"/>
        <v>7.9478306928844722E-2</v>
      </c>
      <c r="G274" s="56">
        <f t="shared" si="113"/>
        <v>1.6236702890397803E-2</v>
      </c>
      <c r="H274" s="56">
        <f t="shared" si="113"/>
        <v>-5.0308833019454546E-3</v>
      </c>
      <c r="I274" s="59"/>
      <c r="J274" s="57">
        <v>2486.33</v>
      </c>
      <c r="K274" s="57">
        <v>2303.2699999999995</v>
      </c>
      <c r="L274" s="57">
        <v>2266.4699999999998</v>
      </c>
      <c r="M274" s="58">
        <v>2277.9300000000003</v>
      </c>
    </row>
    <row r="275" spans="1:13" x14ac:dyDescent="0.2">
      <c r="A275" s="10" t="s">
        <v>420</v>
      </c>
      <c r="B275" s="10" t="s">
        <v>22</v>
      </c>
      <c r="C275" s="54" t="s">
        <v>421</v>
      </c>
      <c r="D275" s="55">
        <f t="shared" si="112"/>
        <v>407.12999999999738</v>
      </c>
      <c r="E275" s="14"/>
      <c r="F275" s="56">
        <f t="shared" si="113"/>
        <v>3.3196377450304793E-2</v>
      </c>
      <c r="G275" s="56">
        <f t="shared" si="113"/>
        <v>4.0894555088528683E-3</v>
      </c>
      <c r="H275" s="56">
        <f t="shared" si="113"/>
        <v>1.8951095212631275E-2</v>
      </c>
      <c r="I275" s="59"/>
      <c r="J275" s="57">
        <v>12671.419999999998</v>
      </c>
      <c r="K275" s="57">
        <v>12264.29</v>
      </c>
      <c r="L275" s="57">
        <v>12214.339999999998</v>
      </c>
      <c r="M275" s="58">
        <v>11987.170000000002</v>
      </c>
    </row>
    <row r="276" spans="1:13" x14ac:dyDescent="0.2">
      <c r="A276" s="10" t="s">
        <v>422</v>
      </c>
      <c r="B276" s="10" t="s">
        <v>22</v>
      </c>
      <c r="C276" s="54" t="s">
        <v>423</v>
      </c>
      <c r="D276" s="55">
        <f t="shared" si="112"/>
        <v>30.980000000001382</v>
      </c>
      <c r="E276" s="14"/>
      <c r="F276" s="56">
        <f t="shared" si="113"/>
        <v>3.5757940213372308E-3</v>
      </c>
      <c r="G276" s="56">
        <f t="shared" si="113"/>
        <v>-9.4959682720789917E-3</v>
      </c>
      <c r="H276" s="56">
        <f t="shared" si="113"/>
        <v>-1.2790907654454897E-2</v>
      </c>
      <c r="I276" s="59"/>
      <c r="J276" s="57">
        <v>8694.7900000000009</v>
      </c>
      <c r="K276" s="57">
        <v>8663.81</v>
      </c>
      <c r="L276" s="57">
        <v>8746.869999999999</v>
      </c>
      <c r="M276" s="58">
        <v>8860.2000000000007</v>
      </c>
    </row>
    <row r="277" spans="1:13" x14ac:dyDescent="0.2">
      <c r="A277" s="10" t="s">
        <v>424</v>
      </c>
      <c r="B277" s="10" t="s">
        <v>22</v>
      </c>
      <c r="C277" s="54" t="s">
        <v>425</v>
      </c>
      <c r="D277" s="55">
        <f t="shared" si="112"/>
        <v>81.029999999997017</v>
      </c>
      <c r="E277" s="14"/>
      <c r="F277" s="56">
        <f t="shared" si="113"/>
        <v>1.0580110749721205E-2</v>
      </c>
      <c r="G277" s="56">
        <f t="shared" si="113"/>
        <v>1.4823422783575957E-2</v>
      </c>
      <c r="H277" s="56">
        <f t="shared" si="113"/>
        <v>3.1855999234329468E-2</v>
      </c>
      <c r="I277" s="59"/>
      <c r="J277" s="57">
        <v>7739.739999999998</v>
      </c>
      <c r="K277" s="57">
        <v>7658.7100000000009</v>
      </c>
      <c r="L277" s="57">
        <v>7546.8399999999992</v>
      </c>
      <c r="M277" s="58">
        <v>7313.8499999999985</v>
      </c>
    </row>
    <row r="278" spans="1:13" x14ac:dyDescent="0.2">
      <c r="A278" s="10" t="s">
        <v>426</v>
      </c>
      <c r="B278" s="10" t="s">
        <v>22</v>
      </c>
      <c r="C278" s="54" t="s">
        <v>427</v>
      </c>
      <c r="D278" s="55">
        <f t="shared" si="112"/>
        <v>1044.7499999999964</v>
      </c>
      <c r="E278" s="14"/>
      <c r="F278" s="56">
        <f t="shared" si="113"/>
        <v>5.7175865245009172E-2</v>
      </c>
      <c r="G278" s="56">
        <f t="shared" si="113"/>
        <v>1.2964903235821001E-2</v>
      </c>
      <c r="H278" s="56">
        <f t="shared" si="113"/>
        <v>2.7000560791826445E-2</v>
      </c>
      <c r="I278" s="59"/>
      <c r="J278" s="57">
        <v>19317.32</v>
      </c>
      <c r="K278" s="57">
        <v>18272.570000000003</v>
      </c>
      <c r="L278" s="57">
        <v>18038.699999999997</v>
      </c>
      <c r="M278" s="58">
        <v>17564.45</v>
      </c>
    </row>
    <row r="279" spans="1:13" x14ac:dyDescent="0.2">
      <c r="A279" s="10" t="s">
        <v>428</v>
      </c>
      <c r="B279" s="10" t="s">
        <v>22</v>
      </c>
      <c r="C279" s="54" t="s">
        <v>429</v>
      </c>
      <c r="D279" s="55">
        <f t="shared" si="112"/>
        <v>121.77999999999997</v>
      </c>
      <c r="E279" s="14"/>
      <c r="F279" s="56">
        <f t="shared" si="113"/>
        <v>6.6045154537418105E-2</v>
      </c>
      <c r="G279" s="56">
        <f t="shared" si="113"/>
        <v>2.0488469009945387E-2</v>
      </c>
      <c r="H279" s="56">
        <f t="shared" si="113"/>
        <v>-2.908651262761941E-2</v>
      </c>
      <c r="I279" s="59"/>
      <c r="J279" s="57">
        <v>1965.67</v>
      </c>
      <c r="K279" s="57">
        <v>1843.89</v>
      </c>
      <c r="L279" s="57">
        <v>1806.8700000000001</v>
      </c>
      <c r="M279" s="58">
        <v>1860.9999999999998</v>
      </c>
    </row>
    <row r="280" spans="1:13" x14ac:dyDescent="0.2">
      <c r="A280" s="10" t="s">
        <v>430</v>
      </c>
      <c r="B280" s="10" t="s">
        <v>22</v>
      </c>
      <c r="C280" s="54" t="s">
        <v>431</v>
      </c>
      <c r="D280" s="55">
        <f t="shared" si="112"/>
        <v>102.51999999999907</v>
      </c>
      <c r="E280" s="14"/>
      <c r="F280" s="56">
        <f t="shared" si="113"/>
        <v>2.9590973771636664E-2</v>
      </c>
      <c r="G280" s="56">
        <f t="shared" si="113"/>
        <v>6.302881026585494E-3</v>
      </c>
      <c r="H280" s="56">
        <f t="shared" si="113"/>
        <v>-3.5826705500168088E-2</v>
      </c>
      <c r="I280" s="59"/>
      <c r="J280" s="57">
        <v>3567.0899999999997</v>
      </c>
      <c r="K280" s="57">
        <v>3464.5700000000006</v>
      </c>
      <c r="L280" s="57">
        <v>3442.87</v>
      </c>
      <c r="M280" s="58">
        <v>3570.8</v>
      </c>
    </row>
    <row r="281" spans="1:13" x14ac:dyDescent="0.2">
      <c r="A281" s="10" t="s">
        <v>432</v>
      </c>
      <c r="B281" s="10" t="s">
        <v>22</v>
      </c>
      <c r="C281" s="54" t="s">
        <v>433</v>
      </c>
      <c r="D281" s="55">
        <f t="shared" si="112"/>
        <v>184.42999999999984</v>
      </c>
      <c r="E281" s="14"/>
      <c r="F281" s="56">
        <f t="shared" si="113"/>
        <v>5.2818182078532727E-2</v>
      </c>
      <c r="G281" s="56">
        <f t="shared" si="113"/>
        <v>1.5769814811582794E-2</v>
      </c>
      <c r="H281" s="56">
        <f t="shared" si="113"/>
        <v>-5.1369912569856346E-3</v>
      </c>
      <c r="I281" s="59"/>
      <c r="J281" s="57">
        <v>3676.2200000000003</v>
      </c>
      <c r="K281" s="57">
        <v>3491.7900000000004</v>
      </c>
      <c r="L281" s="57">
        <v>3437.58</v>
      </c>
      <c r="M281" s="58">
        <v>3455.33</v>
      </c>
    </row>
    <row r="282" spans="1:13" x14ac:dyDescent="0.2">
      <c r="A282" s="10"/>
      <c r="B282" s="10"/>
      <c r="C282" s="9" t="s">
        <v>32</v>
      </c>
      <c r="D282" s="60">
        <f t="shared" ref="D282" si="114">SUM(D267:D281)</f>
        <v>3932.0759999999918</v>
      </c>
      <c r="E282" s="62"/>
      <c r="F282" s="42">
        <f>J282/K282-1</f>
        <v>3.0842962826931331E-2</v>
      </c>
      <c r="G282" s="42">
        <f>K282/L282-1</f>
        <v>1.2528038574731726E-2</v>
      </c>
      <c r="H282" s="42">
        <f t="shared" si="113"/>
        <v>1.5173013770310773E-2</v>
      </c>
      <c r="I282" s="59"/>
      <c r="J282" s="46">
        <f t="shared" ref="J282:K282" si="115">SUM(J267:J281)</f>
        <v>131419.04999999999</v>
      </c>
      <c r="K282" s="46">
        <f t="shared" si="115"/>
        <v>127486.97400000003</v>
      </c>
      <c r="L282" s="46">
        <f t="shared" ref="L282:M282" si="116">SUM(L267:L281)</f>
        <v>125909.57399999999</v>
      </c>
      <c r="M282" s="47">
        <f t="shared" si="116"/>
        <v>124027.70000000003</v>
      </c>
    </row>
    <row r="283" spans="1:13" ht="4.5" customHeight="1" x14ac:dyDescent="0.2">
      <c r="A283" s="10"/>
      <c r="B283" s="32"/>
      <c r="C283" s="33"/>
      <c r="E283" s="35"/>
      <c r="F283" s="61"/>
      <c r="G283" s="61"/>
      <c r="H283" s="61"/>
      <c r="I283" s="37"/>
      <c r="J283" s="46"/>
      <c r="K283" s="46"/>
      <c r="L283" s="46"/>
      <c r="M283" s="47"/>
    </row>
    <row r="284" spans="1:13" ht="12.75" customHeight="1" x14ac:dyDescent="0.2">
      <c r="A284" s="10"/>
      <c r="B284" s="10" t="s">
        <v>434</v>
      </c>
      <c r="D284" s="60"/>
      <c r="E284" s="62"/>
      <c r="F284" s="56"/>
      <c r="G284" s="56"/>
      <c r="H284" s="56"/>
      <c r="I284" s="59"/>
      <c r="J284" s="63"/>
      <c r="K284" s="63"/>
      <c r="L284" s="63"/>
      <c r="M284" s="64"/>
    </row>
    <row r="285" spans="1:13" x14ac:dyDescent="0.2">
      <c r="A285" s="10" t="s">
        <v>435</v>
      </c>
      <c r="B285" s="10" t="s">
        <v>22</v>
      </c>
      <c r="C285" s="54" t="s">
        <v>436</v>
      </c>
      <c r="D285" s="55">
        <f>J285-K285</f>
        <v>-3.8499999999999996</v>
      </c>
      <c r="E285" s="14"/>
      <c r="F285" s="56">
        <f t="shared" ref="F285:H289" si="117">J285/K285-1</f>
        <v>-0.26369863013698625</v>
      </c>
      <c r="G285" s="56">
        <f t="shared" si="117"/>
        <v>4.2857142857142927E-2</v>
      </c>
      <c r="H285" s="56">
        <f t="shared" si="117"/>
        <v>-0.37219730941704043</v>
      </c>
      <c r="I285" s="37"/>
      <c r="J285" s="57">
        <v>10.75</v>
      </c>
      <c r="K285" s="57">
        <v>14.6</v>
      </c>
      <c r="L285" s="57">
        <v>14</v>
      </c>
      <c r="M285" s="58">
        <v>22.3</v>
      </c>
    </row>
    <row r="286" spans="1:13" x14ac:dyDescent="0.2">
      <c r="A286" s="10" t="s">
        <v>437</v>
      </c>
      <c r="B286" s="10" t="s">
        <v>22</v>
      </c>
      <c r="C286" s="54" t="s">
        <v>438</v>
      </c>
      <c r="D286" s="55">
        <f>J286-K286</f>
        <v>-16.649999999999977</v>
      </c>
      <c r="E286" s="14"/>
      <c r="F286" s="56">
        <f t="shared" si="117"/>
        <v>-2.0482728077945045E-2</v>
      </c>
      <c r="G286" s="56">
        <f t="shared" si="117"/>
        <v>-7.0724467734251117E-3</v>
      </c>
      <c r="H286" s="56">
        <f t="shared" si="117"/>
        <v>3.4248825104856051E-2</v>
      </c>
      <c r="I286" s="59"/>
      <c r="J286" s="57">
        <v>796.23</v>
      </c>
      <c r="K286" s="57">
        <v>812.88</v>
      </c>
      <c r="L286" s="57">
        <v>818.67</v>
      </c>
      <c r="M286" s="58">
        <v>791.56000000000017</v>
      </c>
    </row>
    <row r="287" spans="1:13" x14ac:dyDescent="0.2">
      <c r="A287" s="10" t="s">
        <v>439</v>
      </c>
      <c r="B287" s="10" t="s">
        <v>22</v>
      </c>
      <c r="C287" s="54" t="s">
        <v>440</v>
      </c>
      <c r="D287" s="55">
        <f>J287-K287</f>
        <v>0.41000000000005343</v>
      </c>
      <c r="E287" s="14"/>
      <c r="F287" s="56">
        <f t="shared" si="117"/>
        <v>1.7554375749273543E-3</v>
      </c>
      <c r="G287" s="56">
        <f t="shared" si="117"/>
        <v>5.0274305243277029E-2</v>
      </c>
      <c r="H287" s="56">
        <f t="shared" si="117"/>
        <v>2.9108241936230295E-2</v>
      </c>
      <c r="I287" s="59"/>
      <c r="J287" s="57">
        <v>233.97</v>
      </c>
      <c r="K287" s="57">
        <v>233.55999999999995</v>
      </c>
      <c r="L287" s="57">
        <v>222.38</v>
      </c>
      <c r="M287" s="58">
        <v>216.09</v>
      </c>
    </row>
    <row r="288" spans="1:13" x14ac:dyDescent="0.2">
      <c r="A288" s="10" t="s">
        <v>441</v>
      </c>
      <c r="B288" s="10" t="s">
        <v>22</v>
      </c>
      <c r="C288" s="54" t="s">
        <v>442</v>
      </c>
      <c r="D288" s="55">
        <f>J288-K288</f>
        <v>33.029999999999859</v>
      </c>
      <c r="E288" s="14"/>
      <c r="F288" s="56">
        <f t="shared" si="117"/>
        <v>4.3418821395238671E-2</v>
      </c>
      <c r="G288" s="56">
        <f t="shared" si="117"/>
        <v>-4.6763987218845671E-2</v>
      </c>
      <c r="H288" s="56">
        <f t="shared" si="117"/>
        <v>-4.689390254549175E-3</v>
      </c>
      <c r="I288" s="59"/>
      <c r="J288" s="57">
        <v>793.76</v>
      </c>
      <c r="K288" s="57">
        <v>760.73000000000013</v>
      </c>
      <c r="L288" s="57">
        <v>798.05</v>
      </c>
      <c r="M288" s="58">
        <v>801.81000000000006</v>
      </c>
    </row>
    <row r="289" spans="1:13" x14ac:dyDescent="0.2">
      <c r="A289" s="10"/>
      <c r="B289" s="10"/>
      <c r="C289" s="9" t="s">
        <v>32</v>
      </c>
      <c r="D289" s="60">
        <f t="shared" ref="D289" si="118">SUM(D285:D288)</f>
        <v>12.939999999999934</v>
      </c>
      <c r="E289" s="62"/>
      <c r="F289" s="42">
        <f>J289/K289-1</f>
        <v>7.1029822645010121E-3</v>
      </c>
      <c r="G289" s="42">
        <f>K289/L289-1</f>
        <v>-1.6906804813555665E-2</v>
      </c>
      <c r="H289" s="42">
        <f t="shared" si="117"/>
        <v>1.16499978163076E-2</v>
      </c>
      <c r="I289" s="59"/>
      <c r="J289" s="46">
        <f t="shared" ref="J289:L289" si="119">SUM(J285:J288)</f>
        <v>1834.71</v>
      </c>
      <c r="K289" s="46">
        <f t="shared" si="119"/>
        <v>1821.77</v>
      </c>
      <c r="L289" s="46">
        <f t="shared" si="119"/>
        <v>1853.1</v>
      </c>
      <c r="M289" s="47">
        <f t="shared" ref="M289" si="120">SUM(M285:M288)</f>
        <v>1831.7600000000002</v>
      </c>
    </row>
    <row r="290" spans="1:13" ht="4.5" customHeight="1" x14ac:dyDescent="0.2">
      <c r="A290" s="10"/>
      <c r="B290" s="32"/>
      <c r="C290" s="33"/>
      <c r="E290" s="35"/>
      <c r="F290" s="61"/>
      <c r="G290" s="61"/>
      <c r="H290" s="61"/>
      <c r="I290" s="37"/>
      <c r="J290" s="46"/>
      <c r="K290" s="46"/>
      <c r="L290" s="46"/>
      <c r="M290" s="47"/>
    </row>
    <row r="291" spans="1:13" x14ac:dyDescent="0.2">
      <c r="A291" s="10"/>
      <c r="B291" s="10" t="s">
        <v>443</v>
      </c>
      <c r="D291" s="60"/>
      <c r="E291" s="62"/>
      <c r="F291" s="56"/>
      <c r="G291" s="56"/>
      <c r="H291" s="56"/>
      <c r="I291" s="59"/>
      <c r="J291" s="63"/>
      <c r="K291" s="63"/>
      <c r="L291" s="63"/>
      <c r="M291" s="64"/>
    </row>
    <row r="292" spans="1:13" x14ac:dyDescent="0.2">
      <c r="A292" s="10" t="s">
        <v>444</v>
      </c>
      <c r="B292" s="10" t="s">
        <v>22</v>
      </c>
      <c r="C292" s="54" t="s">
        <v>445</v>
      </c>
      <c r="D292" s="55">
        <f t="shared" ref="D292:D298" si="121">J292-K292</f>
        <v>13.599999999999909</v>
      </c>
      <c r="E292" s="14"/>
      <c r="F292" s="56">
        <f t="shared" ref="F292:H299" si="122">J292/K292-1</f>
        <v>2.6313752805510182E-2</v>
      </c>
      <c r="G292" s="56">
        <f t="shared" si="122"/>
        <v>-3.0809908676655229E-2</v>
      </c>
      <c r="H292" s="56">
        <f t="shared" si="122"/>
        <v>6.929758308156897E-3</v>
      </c>
      <c r="I292" s="59"/>
      <c r="J292" s="57">
        <v>530.43999999999994</v>
      </c>
      <c r="K292" s="57">
        <v>516.84</v>
      </c>
      <c r="L292" s="57">
        <v>533.27</v>
      </c>
      <c r="M292" s="58">
        <v>529.60000000000014</v>
      </c>
    </row>
    <row r="293" spans="1:13" x14ac:dyDescent="0.2">
      <c r="A293" s="10" t="s">
        <v>446</v>
      </c>
      <c r="B293" s="10" t="s">
        <v>22</v>
      </c>
      <c r="C293" s="54" t="s">
        <v>447</v>
      </c>
      <c r="D293" s="55">
        <f t="shared" si="121"/>
        <v>-9.0100000000002183</v>
      </c>
      <c r="E293" s="14"/>
      <c r="F293" s="56">
        <f t="shared" si="122"/>
        <v>-2.4388131289891923E-3</v>
      </c>
      <c r="G293" s="56">
        <f t="shared" si="122"/>
        <v>-4.3306681679733394E-5</v>
      </c>
      <c r="H293" s="56">
        <f t="shared" si="122"/>
        <v>-2.3465747839072071E-3</v>
      </c>
      <c r="I293" s="59"/>
      <c r="J293" s="57">
        <v>3685.41</v>
      </c>
      <c r="K293" s="57">
        <v>3694.42</v>
      </c>
      <c r="L293" s="57">
        <v>3694.5800000000004</v>
      </c>
      <c r="M293" s="58">
        <v>3703.2700000000004</v>
      </c>
    </row>
    <row r="294" spans="1:13" x14ac:dyDescent="0.2">
      <c r="A294" s="10" t="s">
        <v>448</v>
      </c>
      <c r="B294" s="10" t="s">
        <v>22</v>
      </c>
      <c r="C294" s="54" t="s">
        <v>449</v>
      </c>
      <c r="D294" s="55">
        <f t="shared" si="121"/>
        <v>4.3500000000003638</v>
      </c>
      <c r="E294" s="14"/>
      <c r="F294" s="56">
        <f t="shared" si="122"/>
        <v>1.0272638178792093E-3</v>
      </c>
      <c r="G294" s="56">
        <f t="shared" si="122"/>
        <v>8.2718027720298792E-3</v>
      </c>
      <c r="H294" s="56">
        <f t="shared" si="122"/>
        <v>2.9801852255981087E-2</v>
      </c>
      <c r="I294" s="59"/>
      <c r="J294" s="57">
        <v>4238.8999999999996</v>
      </c>
      <c r="K294" s="57">
        <v>4234.5499999999993</v>
      </c>
      <c r="L294" s="57">
        <v>4199.8100000000004</v>
      </c>
      <c r="M294" s="58">
        <v>4078.27</v>
      </c>
    </row>
    <row r="295" spans="1:13" x14ac:dyDescent="0.2">
      <c r="A295" s="10" t="s">
        <v>450</v>
      </c>
      <c r="B295" s="10" t="s">
        <v>22</v>
      </c>
      <c r="C295" s="54" t="s">
        <v>451</v>
      </c>
      <c r="D295" s="55">
        <f t="shared" si="121"/>
        <v>60.619999999999436</v>
      </c>
      <c r="E295" s="14"/>
      <c r="F295" s="56">
        <f t="shared" si="122"/>
        <v>2.2545541100424504E-2</v>
      </c>
      <c r="G295" s="56">
        <f t="shared" si="122"/>
        <v>1.297497683039861E-2</v>
      </c>
      <c r="H295" s="56">
        <f t="shared" si="122"/>
        <v>2.4794218028508563E-2</v>
      </c>
      <c r="I295" s="59"/>
      <c r="J295" s="57">
        <v>2749.3999999999996</v>
      </c>
      <c r="K295" s="57">
        <v>2688.78</v>
      </c>
      <c r="L295" s="57">
        <v>2654.34</v>
      </c>
      <c r="M295" s="58">
        <v>2590.1199999999994</v>
      </c>
    </row>
    <row r="296" spans="1:13" x14ac:dyDescent="0.2">
      <c r="A296" s="10" t="s">
        <v>452</v>
      </c>
      <c r="B296" s="10" t="s">
        <v>22</v>
      </c>
      <c r="C296" s="54" t="s">
        <v>453</v>
      </c>
      <c r="D296" s="55">
        <f t="shared" si="121"/>
        <v>15.839999999999918</v>
      </c>
      <c r="E296" s="14"/>
      <c r="F296" s="56">
        <f t="shared" si="122"/>
        <v>2.6320599524766841E-2</v>
      </c>
      <c r="G296" s="56">
        <f t="shared" si="122"/>
        <v>-1.9246439164303686E-2</v>
      </c>
      <c r="H296" s="56">
        <f t="shared" si="122"/>
        <v>8.5633043506847528E-3</v>
      </c>
      <c r="I296" s="37"/>
      <c r="J296" s="57">
        <v>617.65</v>
      </c>
      <c r="K296" s="57">
        <v>601.81000000000006</v>
      </c>
      <c r="L296" s="57">
        <v>613.62000000000012</v>
      </c>
      <c r="M296" s="58">
        <v>608.41</v>
      </c>
    </row>
    <row r="297" spans="1:13" x14ac:dyDescent="0.2">
      <c r="A297" s="10" t="s">
        <v>454</v>
      </c>
      <c r="B297" s="10" t="s">
        <v>22</v>
      </c>
      <c r="C297" s="54" t="s">
        <v>455</v>
      </c>
      <c r="D297" s="55">
        <f t="shared" si="121"/>
        <v>-5</v>
      </c>
      <c r="E297" s="14"/>
      <c r="F297" s="56">
        <f t="shared" si="122"/>
        <v>-1.178328187966915E-2</v>
      </c>
      <c r="G297" s="56">
        <f t="shared" si="122"/>
        <v>5.895114129408352E-4</v>
      </c>
      <c r="H297" s="56">
        <f t="shared" si="122"/>
        <v>8.3697926574093362E-3</v>
      </c>
      <c r="I297" s="59"/>
      <c r="J297" s="57">
        <v>419.33</v>
      </c>
      <c r="K297" s="57">
        <v>424.33</v>
      </c>
      <c r="L297" s="57">
        <v>424.08000000000004</v>
      </c>
      <c r="M297" s="58">
        <v>420.56</v>
      </c>
    </row>
    <row r="298" spans="1:13" x14ac:dyDescent="0.2">
      <c r="A298" s="10" t="s">
        <v>456</v>
      </c>
      <c r="B298" s="10" t="s">
        <v>22</v>
      </c>
      <c r="C298" s="54" t="s">
        <v>457</v>
      </c>
      <c r="D298" s="55">
        <f t="shared" si="121"/>
        <v>51.530000000001564</v>
      </c>
      <c r="E298" s="14"/>
      <c r="F298" s="56">
        <f t="shared" si="122"/>
        <v>7.6230291518364357E-3</v>
      </c>
      <c r="G298" s="56">
        <f t="shared" si="122"/>
        <v>2.9583203235067579E-2</v>
      </c>
      <c r="H298" s="56">
        <f t="shared" si="122"/>
        <v>4.0309610768243465E-2</v>
      </c>
      <c r="I298" s="59"/>
      <c r="J298" s="57">
        <v>6811.31</v>
      </c>
      <c r="K298" s="57">
        <v>6759.7799999999988</v>
      </c>
      <c r="L298" s="57">
        <v>6565.55</v>
      </c>
      <c r="M298" s="58">
        <v>6311.1500000000005</v>
      </c>
    </row>
    <row r="299" spans="1:13" x14ac:dyDescent="0.2">
      <c r="A299" s="10"/>
      <c r="B299" s="10"/>
      <c r="C299" s="9" t="s">
        <v>32</v>
      </c>
      <c r="D299" s="60">
        <f t="shared" ref="D299" si="123">SUM(D292:D298)</f>
        <v>131.93000000000097</v>
      </c>
      <c r="E299" s="62"/>
      <c r="F299" s="42">
        <f>J299/K299-1</f>
        <v>6.9728564399162973E-3</v>
      </c>
      <c r="G299" s="42">
        <f>K299/L299-1</f>
        <v>1.259067981429185E-2</v>
      </c>
      <c r="H299" s="42">
        <f t="shared" si="122"/>
        <v>2.4333137076251843E-2</v>
      </c>
      <c r="I299" s="59"/>
      <c r="J299" s="46">
        <f t="shared" ref="J299:K299" si="124">SUM(J292:J298)</f>
        <v>19052.439999999999</v>
      </c>
      <c r="K299" s="46">
        <f t="shared" si="124"/>
        <v>18920.509999999998</v>
      </c>
      <c r="L299" s="46">
        <f t="shared" ref="L299:M299" si="125">SUM(L292:L298)</f>
        <v>18685.25</v>
      </c>
      <c r="M299" s="47">
        <f t="shared" si="125"/>
        <v>18241.38</v>
      </c>
    </row>
    <row r="300" spans="1:13" ht="4.5" customHeight="1" x14ac:dyDescent="0.2">
      <c r="A300" s="10"/>
      <c r="B300" s="32"/>
      <c r="C300" s="33"/>
      <c r="E300" s="35"/>
      <c r="F300" s="61"/>
      <c r="G300" s="61"/>
      <c r="H300" s="61"/>
      <c r="I300" s="37"/>
      <c r="J300" s="46"/>
      <c r="K300" s="46"/>
      <c r="L300" s="46"/>
      <c r="M300" s="47"/>
    </row>
    <row r="301" spans="1:13" x14ac:dyDescent="0.2">
      <c r="A301" s="10"/>
      <c r="B301" s="10" t="s">
        <v>458</v>
      </c>
      <c r="D301" s="60"/>
      <c r="E301" s="62"/>
      <c r="F301" s="56"/>
      <c r="G301" s="56"/>
      <c r="H301" s="56"/>
      <c r="I301" s="59"/>
      <c r="J301" s="63"/>
      <c r="K301" s="63"/>
      <c r="L301" s="63"/>
      <c r="M301" s="64"/>
    </row>
    <row r="302" spans="1:13" x14ac:dyDescent="0.2">
      <c r="A302" s="10" t="s">
        <v>459</v>
      </c>
      <c r="B302" s="10" t="s">
        <v>22</v>
      </c>
      <c r="C302" s="54" t="s">
        <v>460</v>
      </c>
      <c r="D302" s="55">
        <f>J302-K302</f>
        <v>-9.3399999999999892</v>
      </c>
      <c r="E302" s="14"/>
      <c r="F302" s="56">
        <f t="shared" ref="F302:H306" si="126">J302/K302-1</f>
        <v>-0.1126658624849215</v>
      </c>
      <c r="G302" s="56">
        <f t="shared" si="126"/>
        <v>7.5226977950713314E-2</v>
      </c>
      <c r="H302" s="56">
        <f t="shared" si="126"/>
        <v>3.629032258064524E-2</v>
      </c>
      <c r="I302" s="59"/>
      <c r="J302" s="57">
        <v>73.56</v>
      </c>
      <c r="K302" s="57">
        <v>82.899999999999991</v>
      </c>
      <c r="L302" s="57">
        <v>77.099999999999994</v>
      </c>
      <c r="M302" s="58">
        <v>74.399999999999991</v>
      </c>
    </row>
    <row r="303" spans="1:13" x14ac:dyDescent="0.2">
      <c r="A303" s="10" t="s">
        <v>461</v>
      </c>
      <c r="B303" s="10" t="s">
        <v>22</v>
      </c>
      <c r="C303" s="54" t="s">
        <v>462</v>
      </c>
      <c r="D303" s="55">
        <f>J303-K303</f>
        <v>-4.9499999999999957</v>
      </c>
      <c r="E303" s="14"/>
      <c r="F303" s="56">
        <f t="shared" si="126"/>
        <v>-8.5937499999999889E-2</v>
      </c>
      <c r="G303" s="56">
        <f t="shared" si="126"/>
        <v>-2.2071307300509324E-2</v>
      </c>
      <c r="H303" s="56">
        <f t="shared" si="126"/>
        <v>0.42442563482466755</v>
      </c>
      <c r="I303" s="59"/>
      <c r="J303" s="57">
        <v>52.650000000000006</v>
      </c>
      <c r="K303" s="57">
        <v>57.6</v>
      </c>
      <c r="L303" s="57">
        <v>58.9</v>
      </c>
      <c r="M303" s="58">
        <v>41.349999999999994</v>
      </c>
    </row>
    <row r="304" spans="1:13" x14ac:dyDescent="0.2">
      <c r="A304" s="10" t="s">
        <v>463</v>
      </c>
      <c r="B304" s="10" t="s">
        <v>22</v>
      </c>
      <c r="C304" s="54" t="s">
        <v>464</v>
      </c>
      <c r="D304" s="55">
        <f>J304-K304</f>
        <v>0.2900000000000027</v>
      </c>
      <c r="E304" s="14"/>
      <c r="F304" s="56">
        <f t="shared" si="126"/>
        <v>1.4758269720101858E-2</v>
      </c>
      <c r="G304" s="56">
        <f t="shared" si="126"/>
        <v>-0.58934169278996862</v>
      </c>
      <c r="H304" s="56">
        <f t="shared" si="126"/>
        <v>0.79887218045112784</v>
      </c>
      <c r="I304" s="59"/>
      <c r="J304" s="57">
        <v>19.940000000000001</v>
      </c>
      <c r="K304" s="57">
        <v>19.649999999999999</v>
      </c>
      <c r="L304" s="57">
        <v>47.85</v>
      </c>
      <c r="M304" s="58">
        <v>26.6</v>
      </c>
    </row>
    <row r="305" spans="1:13" ht="12" customHeight="1" x14ac:dyDescent="0.2">
      <c r="A305" s="10" t="s">
        <v>465</v>
      </c>
      <c r="B305" s="10" t="s">
        <v>22</v>
      </c>
      <c r="C305" s="54" t="s">
        <v>466</v>
      </c>
      <c r="D305" s="55">
        <f>J305-K305</f>
        <v>4.3300000000000409</v>
      </c>
      <c r="E305" s="14"/>
      <c r="F305" s="56">
        <f t="shared" si="126"/>
        <v>4.8765654563474037E-3</v>
      </c>
      <c r="G305" s="56">
        <f t="shared" si="126"/>
        <v>-1.3334518623877467E-2</v>
      </c>
      <c r="H305" s="56">
        <f t="shared" si="126"/>
        <v>-6.8126041979476359E-2</v>
      </c>
      <c r="I305" s="59"/>
      <c r="J305" s="57">
        <v>892.25000000000011</v>
      </c>
      <c r="K305" s="57">
        <v>887.92000000000007</v>
      </c>
      <c r="L305" s="57">
        <v>899.91999999999985</v>
      </c>
      <c r="M305" s="58">
        <v>965.70999999999992</v>
      </c>
    </row>
    <row r="306" spans="1:13" x14ac:dyDescent="0.2">
      <c r="A306" s="10"/>
      <c r="B306" s="10"/>
      <c r="C306" s="9" t="s">
        <v>32</v>
      </c>
      <c r="D306" s="60">
        <f t="shared" ref="D306" si="127">SUM(D302:D305)</f>
        <v>-9.6699999999999413</v>
      </c>
      <c r="E306" s="62"/>
      <c r="F306" s="42">
        <f>J306/K306-1</f>
        <v>-9.226482963924254E-3</v>
      </c>
      <c r="G306" s="42">
        <f>K306/L306-1</f>
        <v>-3.2940568570821838E-2</v>
      </c>
      <c r="H306" s="42">
        <f t="shared" si="126"/>
        <v>-2.1921195603126331E-2</v>
      </c>
      <c r="I306" s="59"/>
      <c r="J306" s="46">
        <f t="shared" ref="J306:L306" si="128">SUM(J302:J305)</f>
        <v>1038.4000000000001</v>
      </c>
      <c r="K306" s="46">
        <f t="shared" si="128"/>
        <v>1048.0700000000002</v>
      </c>
      <c r="L306" s="46">
        <f t="shared" si="128"/>
        <v>1083.7699999999998</v>
      </c>
      <c r="M306" s="47">
        <f t="shared" ref="M306" si="129">SUM(M302:M305)</f>
        <v>1108.06</v>
      </c>
    </row>
    <row r="307" spans="1:13" s="65" customFormat="1" ht="4.5" customHeight="1" x14ac:dyDescent="0.2">
      <c r="B307" s="66"/>
      <c r="C307" s="67"/>
      <c r="D307" s="68"/>
      <c r="E307" s="62"/>
      <c r="F307" s="61"/>
      <c r="G307" s="61"/>
      <c r="H307" s="61"/>
      <c r="I307" s="59"/>
      <c r="J307" s="46"/>
      <c r="K307" s="46"/>
      <c r="L307" s="46"/>
      <c r="M307" s="47"/>
    </row>
    <row r="308" spans="1:13" x14ac:dyDescent="0.2">
      <c r="A308" s="10"/>
      <c r="B308" s="10" t="s">
        <v>467</v>
      </c>
      <c r="D308" s="60"/>
      <c r="E308" s="62"/>
      <c r="F308" s="56"/>
      <c r="G308" s="56"/>
      <c r="H308" s="56"/>
      <c r="I308" s="59"/>
      <c r="J308" s="63"/>
      <c r="K308" s="63"/>
      <c r="L308" s="63"/>
      <c r="M308" s="64"/>
    </row>
    <row r="309" spans="1:13" x14ac:dyDescent="0.2">
      <c r="A309" s="10" t="s">
        <v>468</v>
      </c>
      <c r="B309" s="10" t="s">
        <v>22</v>
      </c>
      <c r="C309" s="54" t="s">
        <v>469</v>
      </c>
      <c r="D309" s="55">
        <f t="shared" ref="D309:D322" si="130">J309-K309</f>
        <v>652.22000000000116</v>
      </c>
      <c r="E309" s="14"/>
      <c r="F309" s="56">
        <f t="shared" ref="F309:H323" si="131">J309/K309-1</f>
        <v>3.4415562829166024E-2</v>
      </c>
      <c r="G309" s="56">
        <f t="shared" si="131"/>
        <v>2.5919596199974748E-2</v>
      </c>
      <c r="H309" s="56">
        <f t="shared" si="131"/>
        <v>2.1410206078970484E-2</v>
      </c>
      <c r="I309" s="59"/>
      <c r="J309" s="57">
        <v>19603.530000000002</v>
      </c>
      <c r="K309" s="57">
        <v>18951.310000000001</v>
      </c>
      <c r="L309" s="57">
        <v>18472.510000000006</v>
      </c>
      <c r="M309" s="58">
        <v>18085.3</v>
      </c>
    </row>
    <row r="310" spans="1:13" x14ac:dyDescent="0.2">
      <c r="A310" s="10" t="s">
        <v>470</v>
      </c>
      <c r="B310" s="10" t="s">
        <v>22</v>
      </c>
      <c r="C310" s="54" t="s">
        <v>471</v>
      </c>
      <c r="D310" s="55">
        <f t="shared" si="130"/>
        <v>322.01999999999589</v>
      </c>
      <c r="E310" s="14"/>
      <c r="F310" s="56">
        <f t="shared" si="131"/>
        <v>3.9941802702229579E-2</v>
      </c>
      <c r="G310" s="56">
        <f t="shared" si="131"/>
        <v>-7.0443403265205706E-3</v>
      </c>
      <c r="H310" s="56">
        <f t="shared" si="131"/>
        <v>3.4374490419893933E-2</v>
      </c>
      <c r="I310" s="59"/>
      <c r="J310" s="57">
        <v>8384.2499999999964</v>
      </c>
      <c r="K310" s="57">
        <v>8062.2300000000005</v>
      </c>
      <c r="L310" s="57">
        <v>8119.4260000000004</v>
      </c>
      <c r="M310" s="58">
        <v>7849.6</v>
      </c>
    </row>
    <row r="311" spans="1:13" x14ac:dyDescent="0.2">
      <c r="A311" s="10" t="s">
        <v>472</v>
      </c>
      <c r="B311" s="10" t="s">
        <v>22</v>
      </c>
      <c r="C311" s="54" t="s">
        <v>473</v>
      </c>
      <c r="D311" s="55">
        <f t="shared" si="130"/>
        <v>305.5199999999968</v>
      </c>
      <c r="E311" s="14"/>
      <c r="F311" s="56">
        <f t="shared" si="131"/>
        <v>2.0256978254512781E-2</v>
      </c>
      <c r="G311" s="56">
        <f t="shared" si="131"/>
        <v>9.5390135009407739E-3</v>
      </c>
      <c r="H311" s="56">
        <f t="shared" si="131"/>
        <v>7.0128325938987324E-3</v>
      </c>
      <c r="I311" s="37"/>
      <c r="J311" s="57">
        <v>15387.73</v>
      </c>
      <c r="K311" s="57">
        <v>15082.210000000003</v>
      </c>
      <c r="L311" s="57">
        <v>14939.699999999999</v>
      </c>
      <c r="M311" s="58">
        <v>14835.66</v>
      </c>
    </row>
    <row r="312" spans="1:13" x14ac:dyDescent="0.2">
      <c r="A312" s="10" t="s">
        <v>474</v>
      </c>
      <c r="B312" s="10" t="s">
        <v>22</v>
      </c>
      <c r="C312" s="54" t="s">
        <v>475</v>
      </c>
      <c r="D312" s="55">
        <f t="shared" si="130"/>
        <v>563.4700000000048</v>
      </c>
      <c r="E312" s="14"/>
      <c r="F312" s="56">
        <f t="shared" si="131"/>
        <v>2.8034463080353289E-2</v>
      </c>
      <c r="G312" s="56">
        <f t="shared" si="131"/>
        <v>1.5508603371826579E-2</v>
      </c>
      <c r="H312" s="56">
        <f t="shared" si="131"/>
        <v>-4.3959570676117554E-3</v>
      </c>
      <c r="I312" s="59"/>
      <c r="J312" s="57">
        <v>20662.66</v>
      </c>
      <c r="K312" s="57">
        <v>20099.189999999995</v>
      </c>
      <c r="L312" s="57">
        <v>19792.239999999994</v>
      </c>
      <c r="M312" s="58">
        <v>19879.63</v>
      </c>
    </row>
    <row r="313" spans="1:13" x14ac:dyDescent="0.2">
      <c r="A313" s="10" t="s">
        <v>476</v>
      </c>
      <c r="B313" s="10" t="s">
        <v>22</v>
      </c>
      <c r="C313" s="54" t="s">
        <v>477</v>
      </c>
      <c r="D313" s="55">
        <f t="shared" si="130"/>
        <v>160.5600000000004</v>
      </c>
      <c r="E313" s="14"/>
      <c r="F313" s="56">
        <f t="shared" si="131"/>
        <v>3.0465579170469548E-2</v>
      </c>
      <c r="G313" s="56">
        <f t="shared" si="131"/>
        <v>6.4682583636663793E-3</v>
      </c>
      <c r="H313" s="56">
        <f t="shared" si="131"/>
        <v>2.6423923991010234E-3</v>
      </c>
      <c r="I313" s="59"/>
      <c r="J313" s="57">
        <v>5430.7700000000013</v>
      </c>
      <c r="K313" s="57">
        <v>5270.2100000000009</v>
      </c>
      <c r="L313" s="57">
        <v>5236.34</v>
      </c>
      <c r="M313" s="58">
        <v>5222.5399999999991</v>
      </c>
    </row>
    <row r="314" spans="1:13" x14ac:dyDescent="0.2">
      <c r="A314" s="10" t="s">
        <v>478</v>
      </c>
      <c r="B314" s="10" t="s">
        <v>22</v>
      </c>
      <c r="C314" s="54" t="s">
        <v>479</v>
      </c>
      <c r="D314" s="55">
        <f t="shared" si="130"/>
        <v>107.68999999999687</v>
      </c>
      <c r="E314" s="14"/>
      <c r="F314" s="56">
        <f t="shared" si="131"/>
        <v>9.8251203392487607E-3</v>
      </c>
      <c r="G314" s="56">
        <f t="shared" si="131"/>
        <v>-1.2811933426582045E-2</v>
      </c>
      <c r="H314" s="56">
        <f t="shared" si="131"/>
        <v>1.4110686088611768E-2</v>
      </c>
      <c r="I314" s="59"/>
      <c r="J314" s="57">
        <v>11068.369999999999</v>
      </c>
      <c r="K314" s="57">
        <v>10960.680000000002</v>
      </c>
      <c r="L314" s="57">
        <v>11102.930000000002</v>
      </c>
      <c r="M314" s="58">
        <v>10948.44</v>
      </c>
    </row>
    <row r="315" spans="1:13" x14ac:dyDescent="0.2">
      <c r="A315" s="10" t="s">
        <v>480</v>
      </c>
      <c r="B315" s="10" t="s">
        <v>22</v>
      </c>
      <c r="C315" s="54" t="s">
        <v>481</v>
      </c>
      <c r="D315" s="55">
        <f t="shared" si="130"/>
        <v>1.3200000000000003</v>
      </c>
      <c r="E315" s="14"/>
      <c r="F315" s="56">
        <f t="shared" si="131"/>
        <v>3.3426183844011081E-2</v>
      </c>
      <c r="G315" s="56">
        <f t="shared" si="131"/>
        <v>0.21694915254237257</v>
      </c>
      <c r="H315" s="56">
        <f t="shared" si="131"/>
        <v>0.52061855670103108</v>
      </c>
      <c r="I315" s="59"/>
      <c r="J315" s="57">
        <v>40.809999999999995</v>
      </c>
      <c r="K315" s="57">
        <v>39.489999999999995</v>
      </c>
      <c r="L315" s="57">
        <v>32.450000000000003</v>
      </c>
      <c r="M315" s="58">
        <v>21.34</v>
      </c>
    </row>
    <row r="316" spans="1:13" x14ac:dyDescent="0.2">
      <c r="A316" s="10" t="s">
        <v>482</v>
      </c>
      <c r="B316" s="10" t="s">
        <v>22</v>
      </c>
      <c r="C316" s="54" t="s">
        <v>483</v>
      </c>
      <c r="D316" s="55">
        <f t="shared" si="130"/>
        <v>-227.95999999999913</v>
      </c>
      <c r="E316" s="14"/>
      <c r="F316" s="56">
        <f t="shared" si="131"/>
        <v>-3.3052051616644817E-2</v>
      </c>
      <c r="G316" s="56">
        <f t="shared" si="131"/>
        <v>-2.5842857494070559E-3</v>
      </c>
      <c r="H316" s="56">
        <f t="shared" si="131"/>
        <v>-2.4882532448119554E-2</v>
      </c>
      <c r="I316" s="59"/>
      <c r="J316" s="57">
        <v>6669.04</v>
      </c>
      <c r="K316" s="57">
        <v>6896.9999999999991</v>
      </c>
      <c r="L316" s="57">
        <v>6914.8700000000017</v>
      </c>
      <c r="M316" s="58">
        <v>7091.3200000000006</v>
      </c>
    </row>
    <row r="317" spans="1:13" x14ac:dyDescent="0.2">
      <c r="A317" s="10" t="s">
        <v>484</v>
      </c>
      <c r="B317" s="10" t="s">
        <v>22</v>
      </c>
      <c r="C317" s="54" t="s">
        <v>485</v>
      </c>
      <c r="D317" s="55">
        <f t="shared" si="130"/>
        <v>96.350000000000364</v>
      </c>
      <c r="E317" s="14"/>
      <c r="F317" s="56">
        <f t="shared" si="131"/>
        <v>9.8265589399759712E-3</v>
      </c>
      <c r="G317" s="56">
        <f t="shared" si="131"/>
        <v>3.5606540584831592E-4</v>
      </c>
      <c r="H317" s="56">
        <f t="shared" si="131"/>
        <v>1.4893769032681803E-2</v>
      </c>
      <c r="I317" s="59"/>
      <c r="J317" s="57">
        <v>9901.41</v>
      </c>
      <c r="K317" s="57">
        <v>9805.06</v>
      </c>
      <c r="L317" s="57">
        <v>9801.57</v>
      </c>
      <c r="M317" s="58">
        <v>9657.7299999999977</v>
      </c>
    </row>
    <row r="318" spans="1:13" x14ac:dyDescent="0.2">
      <c r="A318" s="10" t="s">
        <v>486</v>
      </c>
      <c r="B318" s="10" t="s">
        <v>22</v>
      </c>
      <c r="C318" s="54" t="s">
        <v>487</v>
      </c>
      <c r="D318" s="55">
        <f t="shared" si="130"/>
        <v>56.709999999999582</v>
      </c>
      <c r="E318" s="14"/>
      <c r="F318" s="56">
        <f t="shared" si="131"/>
        <v>2.5344911576604456E-2</v>
      </c>
      <c r="G318" s="56">
        <f t="shared" si="131"/>
        <v>-2.6699115675368201E-3</v>
      </c>
      <c r="H318" s="56">
        <f t="shared" si="131"/>
        <v>8.2284368666329932E-3</v>
      </c>
      <c r="I318" s="59"/>
      <c r="J318" s="57">
        <v>2294.2399999999998</v>
      </c>
      <c r="K318" s="57">
        <v>2237.5300000000002</v>
      </c>
      <c r="L318" s="57">
        <v>2243.5200000000004</v>
      </c>
      <c r="M318" s="58">
        <v>2225.21</v>
      </c>
    </row>
    <row r="319" spans="1:13" x14ac:dyDescent="0.2">
      <c r="A319" s="10" t="s">
        <v>488</v>
      </c>
      <c r="B319" s="10" t="s">
        <v>22</v>
      </c>
      <c r="C319" s="54" t="s">
        <v>489</v>
      </c>
      <c r="D319" s="55">
        <f t="shared" si="130"/>
        <v>51.179999999999836</v>
      </c>
      <c r="E319" s="14"/>
      <c r="F319" s="56">
        <f t="shared" si="131"/>
        <v>2.621805347089512E-2</v>
      </c>
      <c r="G319" s="56">
        <f t="shared" si="131"/>
        <v>2.5138902017624032E-2</v>
      </c>
      <c r="H319" s="56">
        <f t="shared" si="131"/>
        <v>-2.9009081591547914E-2</v>
      </c>
      <c r="I319" s="59"/>
      <c r="J319" s="57">
        <v>2003.2699999999998</v>
      </c>
      <c r="K319" s="57">
        <v>1952.09</v>
      </c>
      <c r="L319" s="57">
        <v>1904.2199999999998</v>
      </c>
      <c r="M319" s="58">
        <v>1961.1100000000004</v>
      </c>
    </row>
    <row r="320" spans="1:13" x14ac:dyDescent="0.2">
      <c r="A320" s="10" t="s">
        <v>490</v>
      </c>
      <c r="B320" s="10" t="s">
        <v>22</v>
      </c>
      <c r="C320" s="54" t="s">
        <v>491</v>
      </c>
      <c r="D320" s="55">
        <f t="shared" si="130"/>
        <v>-6.4199999999999022</v>
      </c>
      <c r="E320" s="14"/>
      <c r="F320" s="56">
        <f t="shared" si="131"/>
        <v>-1.5238185659015691E-2</v>
      </c>
      <c r="G320" s="56">
        <f t="shared" si="131"/>
        <v>-3.8390432063543201E-2</v>
      </c>
      <c r="H320" s="56">
        <f t="shared" si="131"/>
        <v>4.3415098833055721E-2</v>
      </c>
      <c r="I320" s="59"/>
      <c r="J320" s="57">
        <v>414.89000000000004</v>
      </c>
      <c r="K320" s="57">
        <v>421.30999999999995</v>
      </c>
      <c r="L320" s="57">
        <v>438.13000000000011</v>
      </c>
      <c r="M320" s="58">
        <v>419.9</v>
      </c>
    </row>
    <row r="321" spans="1:13" x14ac:dyDescent="0.2">
      <c r="A321" s="10" t="s">
        <v>492</v>
      </c>
      <c r="B321" s="10" t="s">
        <v>22</v>
      </c>
      <c r="C321" s="54" t="s">
        <v>493</v>
      </c>
      <c r="D321" s="55">
        <f t="shared" si="130"/>
        <v>83.129999999999882</v>
      </c>
      <c r="E321" s="14"/>
      <c r="F321" s="56">
        <f t="shared" si="131"/>
        <v>4.1499638070039646E-2</v>
      </c>
      <c r="G321" s="56">
        <f t="shared" si="131"/>
        <v>-2.6433533669852349E-2</v>
      </c>
      <c r="H321" s="56">
        <f t="shared" si="131"/>
        <v>1.7163168250264649E-2</v>
      </c>
      <c r="I321" s="59"/>
      <c r="J321" s="57">
        <v>2086.2799999999997</v>
      </c>
      <c r="K321" s="57">
        <v>2003.1499999999999</v>
      </c>
      <c r="L321" s="57">
        <v>2057.5380000000005</v>
      </c>
      <c r="M321" s="58">
        <v>2022.82</v>
      </c>
    </row>
    <row r="322" spans="1:13" x14ac:dyDescent="0.2">
      <c r="A322" s="10" t="s">
        <v>494</v>
      </c>
      <c r="B322" s="10" t="s">
        <v>22</v>
      </c>
      <c r="C322" s="54" t="s">
        <v>495</v>
      </c>
      <c r="D322" s="55">
        <f t="shared" si="130"/>
        <v>68.590000000000146</v>
      </c>
      <c r="E322" s="14"/>
      <c r="F322" s="56">
        <f t="shared" si="131"/>
        <v>1.5824967872477336E-2</v>
      </c>
      <c r="G322" s="56">
        <f t="shared" si="131"/>
        <v>-1.138406094612443E-2</v>
      </c>
      <c r="H322" s="56">
        <f t="shared" si="131"/>
        <v>-2.9150722789115902E-2</v>
      </c>
      <c r="I322" s="59"/>
      <c r="J322" s="57">
        <v>4402.88</v>
      </c>
      <c r="K322" s="57">
        <v>4334.29</v>
      </c>
      <c r="L322" s="57">
        <v>4384.1999999999989</v>
      </c>
      <c r="M322" s="58">
        <v>4515.84</v>
      </c>
    </row>
    <row r="323" spans="1:13" x14ac:dyDescent="0.2">
      <c r="A323" s="10"/>
      <c r="B323" s="10"/>
      <c r="C323" s="9" t="s">
        <v>32</v>
      </c>
      <c r="D323" s="60">
        <f t="shared" ref="D323" si="132">SUM(D309:D322)</f>
        <v>2234.3799999999965</v>
      </c>
      <c r="E323" s="62"/>
      <c r="F323" s="42">
        <f>J323/K323-1</f>
        <v>2.1056063779410827E-2</v>
      </c>
      <c r="G323" s="42">
        <f>K323/L323-1</f>
        <v>6.4122560960087061E-3</v>
      </c>
      <c r="H323" s="42">
        <f t="shared" si="131"/>
        <v>6.7140338166926661E-3</v>
      </c>
      <c r="I323" s="59"/>
      <c r="J323" s="46">
        <f t="shared" ref="J323:K323" si="133">SUM(J309:J322)</f>
        <v>108350.13</v>
      </c>
      <c r="K323" s="46">
        <f t="shared" si="133"/>
        <v>106115.74999999999</v>
      </c>
      <c r="L323" s="46">
        <f t="shared" ref="L323:M323" si="134">SUM(L309:L322)</f>
        <v>105439.644</v>
      </c>
      <c r="M323" s="47">
        <f t="shared" si="134"/>
        <v>104736.44</v>
      </c>
    </row>
    <row r="324" spans="1:13" ht="4.5" customHeight="1" x14ac:dyDescent="0.2">
      <c r="A324" s="10"/>
      <c r="B324" s="32"/>
      <c r="C324" s="33"/>
      <c r="E324" s="35"/>
      <c r="F324" s="61"/>
      <c r="G324" s="61"/>
      <c r="H324" s="61"/>
      <c r="I324" s="37"/>
      <c r="J324" s="46"/>
      <c r="K324" s="46"/>
      <c r="L324" s="46"/>
      <c r="M324" s="47"/>
    </row>
    <row r="325" spans="1:13" x14ac:dyDescent="0.2">
      <c r="A325" s="10"/>
      <c r="B325" s="10" t="s">
        <v>496</v>
      </c>
      <c r="D325" s="60"/>
      <c r="E325" s="62"/>
      <c r="F325" s="56"/>
      <c r="G325" s="56"/>
      <c r="H325" s="56"/>
      <c r="I325" s="37"/>
      <c r="J325" s="46"/>
      <c r="K325" s="46"/>
      <c r="L325" s="46"/>
      <c r="M325" s="47"/>
    </row>
    <row r="326" spans="1:13" x14ac:dyDescent="0.2">
      <c r="A326" s="10" t="s">
        <v>497</v>
      </c>
      <c r="B326" s="10" t="s">
        <v>22</v>
      </c>
      <c r="C326" s="54" t="s">
        <v>498</v>
      </c>
      <c r="D326" s="55">
        <f t="shared" ref="D326:D339" si="135">J326-K326</f>
        <v>223.21200000000681</v>
      </c>
      <c r="E326" s="14"/>
      <c r="F326" s="56">
        <f t="shared" ref="F326:H340" si="136">J326/K326-1</f>
        <v>7.4072137073344368E-3</v>
      </c>
      <c r="G326" s="56">
        <f t="shared" si="136"/>
        <v>2.2435252129309635E-2</v>
      </c>
      <c r="H326" s="56">
        <f t="shared" si="136"/>
        <v>2.4742416435280967E-2</v>
      </c>
      <c r="I326" s="16"/>
      <c r="J326" s="57">
        <v>30357.620000000003</v>
      </c>
      <c r="K326" s="57">
        <v>30134.407999999996</v>
      </c>
      <c r="L326" s="57">
        <v>29473.169999999991</v>
      </c>
      <c r="M326" s="58">
        <v>28761.54</v>
      </c>
    </row>
    <row r="327" spans="1:13" x14ac:dyDescent="0.2">
      <c r="A327" s="10" t="s">
        <v>499</v>
      </c>
      <c r="B327" s="10" t="s">
        <v>22</v>
      </c>
      <c r="C327" s="54" t="s">
        <v>500</v>
      </c>
      <c r="D327" s="55">
        <f t="shared" si="135"/>
        <v>1.5400000000000063</v>
      </c>
      <c r="E327" s="14"/>
      <c r="F327" s="56">
        <f t="shared" si="136"/>
        <v>2.0850257243433701E-2</v>
      </c>
      <c r="G327" s="56">
        <f t="shared" si="136"/>
        <v>1.0396716826265529E-2</v>
      </c>
      <c r="H327" s="56">
        <f t="shared" si="136"/>
        <v>-4.7557003257329034E-2</v>
      </c>
      <c r="I327" s="37"/>
      <c r="J327" s="57">
        <v>75.400000000000006</v>
      </c>
      <c r="K327" s="57">
        <v>73.86</v>
      </c>
      <c r="L327" s="57">
        <v>73.099999999999994</v>
      </c>
      <c r="M327" s="58">
        <v>76.75</v>
      </c>
    </row>
    <row r="328" spans="1:13" x14ac:dyDescent="0.2">
      <c r="A328" s="10" t="s">
        <v>501</v>
      </c>
      <c r="B328" s="10" t="s">
        <v>22</v>
      </c>
      <c r="C328" s="54" t="s">
        <v>502</v>
      </c>
      <c r="D328" s="55">
        <f t="shared" si="135"/>
        <v>-3.3599999999999994</v>
      </c>
      <c r="E328" s="14"/>
      <c r="F328" s="56">
        <f t="shared" si="136"/>
        <v>-7.3927392739273956E-2</v>
      </c>
      <c r="G328" s="56">
        <f t="shared" si="136"/>
        <v>-1.4740949490570143E-2</v>
      </c>
      <c r="H328" s="56">
        <f t="shared" si="136"/>
        <v>5.9242250287026232E-2</v>
      </c>
      <c r="I328" s="59"/>
      <c r="J328" s="57">
        <v>42.089999999999996</v>
      </c>
      <c r="K328" s="57">
        <v>45.449999999999996</v>
      </c>
      <c r="L328" s="57">
        <v>46.129999999999995</v>
      </c>
      <c r="M328" s="58">
        <v>43.550000000000004</v>
      </c>
    </row>
    <row r="329" spans="1:13" x14ac:dyDescent="0.2">
      <c r="A329" s="10" t="s">
        <v>503</v>
      </c>
      <c r="B329" s="10" t="s">
        <v>22</v>
      </c>
      <c r="C329" s="54" t="s">
        <v>504</v>
      </c>
      <c r="D329" s="55">
        <f t="shared" si="135"/>
        <v>-9.1499999999998636</v>
      </c>
      <c r="E329" s="14"/>
      <c r="F329" s="56">
        <f t="shared" si="136"/>
        <v>-6.3155279160137523E-3</v>
      </c>
      <c r="G329" s="56">
        <f t="shared" si="136"/>
        <v>-2.2566891098727448E-2</v>
      </c>
      <c r="H329" s="56">
        <f t="shared" si="136"/>
        <v>-1.0923309956427096E-2</v>
      </c>
      <c r="I329" s="59"/>
      <c r="J329" s="57">
        <v>1439.66</v>
      </c>
      <c r="K329" s="57">
        <v>1448.81</v>
      </c>
      <c r="L329" s="57">
        <v>1482.2599999999998</v>
      </c>
      <c r="M329" s="58">
        <v>1498.63</v>
      </c>
    </row>
    <row r="330" spans="1:13" x14ac:dyDescent="0.2">
      <c r="A330" s="10" t="s">
        <v>505</v>
      </c>
      <c r="B330" s="10" t="s">
        <v>22</v>
      </c>
      <c r="C330" s="54" t="s">
        <v>506</v>
      </c>
      <c r="D330" s="55">
        <f t="shared" si="135"/>
        <v>49</v>
      </c>
      <c r="E330" s="14"/>
      <c r="F330" s="56">
        <f t="shared" si="136"/>
        <v>2.7286193186247809E-2</v>
      </c>
      <c r="G330" s="56">
        <f t="shared" si="136"/>
        <v>-1.9165751801056286E-2</v>
      </c>
      <c r="H330" s="56">
        <f t="shared" si="136"/>
        <v>8.5326488118189214E-3</v>
      </c>
      <c r="I330" s="59"/>
      <c r="J330" s="57">
        <v>1844.7799999999997</v>
      </c>
      <c r="K330" s="57">
        <v>1795.7799999999997</v>
      </c>
      <c r="L330" s="57">
        <v>1830.8699999999997</v>
      </c>
      <c r="M330" s="58">
        <v>1815.3799999999997</v>
      </c>
    </row>
    <row r="331" spans="1:13" x14ac:dyDescent="0.2">
      <c r="A331" s="10" t="s">
        <v>507</v>
      </c>
      <c r="B331" s="10" t="s">
        <v>22</v>
      </c>
      <c r="C331" s="54" t="s">
        <v>508</v>
      </c>
      <c r="D331" s="55">
        <f t="shared" si="135"/>
        <v>92.501999999998588</v>
      </c>
      <c r="E331" s="14"/>
      <c r="F331" s="56">
        <f t="shared" si="136"/>
        <v>9.6506156229341222E-3</v>
      </c>
      <c r="G331" s="56">
        <f t="shared" si="136"/>
        <v>2.1862213513403672E-2</v>
      </c>
      <c r="H331" s="56">
        <f t="shared" si="136"/>
        <v>1.5837501001756848E-2</v>
      </c>
      <c r="I331" s="59"/>
      <c r="J331" s="57">
        <v>9677.5899999999983</v>
      </c>
      <c r="K331" s="57">
        <v>9585.0879999999997</v>
      </c>
      <c r="L331" s="57">
        <v>9380.0200000000023</v>
      </c>
      <c r="M331" s="58">
        <v>9233.7800000000007</v>
      </c>
    </row>
    <row r="332" spans="1:13" x14ac:dyDescent="0.2">
      <c r="A332" s="10" t="s">
        <v>509</v>
      </c>
      <c r="B332" s="10" t="s">
        <v>22</v>
      </c>
      <c r="C332" s="54" t="s">
        <v>510</v>
      </c>
      <c r="D332" s="55">
        <f t="shared" si="135"/>
        <v>386.04200000000128</v>
      </c>
      <c r="E332" s="14"/>
      <c r="F332" s="56">
        <f t="shared" si="136"/>
        <v>2.9648538685751236E-2</v>
      </c>
      <c r="G332" s="56">
        <f t="shared" si="136"/>
        <v>2.5237458947141134E-2</v>
      </c>
      <c r="H332" s="56">
        <f t="shared" si="136"/>
        <v>1.7196913510041378E-2</v>
      </c>
      <c r="I332" s="59"/>
      <c r="J332" s="57">
        <v>13406.650000000001</v>
      </c>
      <c r="K332" s="57">
        <v>13020.608</v>
      </c>
      <c r="L332" s="57">
        <v>12700.090000000002</v>
      </c>
      <c r="M332" s="58">
        <v>12485.380000000001</v>
      </c>
    </row>
    <row r="333" spans="1:13" x14ac:dyDescent="0.2">
      <c r="A333" s="10" t="s">
        <v>511</v>
      </c>
      <c r="B333" s="10" t="s">
        <v>22</v>
      </c>
      <c r="C333" s="54" t="s">
        <v>512</v>
      </c>
      <c r="D333" s="55">
        <f t="shared" si="135"/>
        <v>-35.019999999999982</v>
      </c>
      <c r="E333" s="14"/>
      <c r="F333" s="56">
        <f t="shared" si="136"/>
        <v>-3.8648729182991004E-2</v>
      </c>
      <c r="G333" s="56">
        <f t="shared" si="136"/>
        <v>3.7617662551817199E-2</v>
      </c>
      <c r="H333" s="56">
        <f t="shared" si="136"/>
        <v>-7.4335076153669855E-3</v>
      </c>
      <c r="I333" s="59"/>
      <c r="J333" s="57">
        <v>871.08999999999992</v>
      </c>
      <c r="K333" s="57">
        <v>906.1099999999999</v>
      </c>
      <c r="L333" s="57">
        <v>873.2600000000001</v>
      </c>
      <c r="M333" s="58">
        <v>879.8</v>
      </c>
    </row>
    <row r="334" spans="1:13" x14ac:dyDescent="0.2">
      <c r="A334" s="10" t="s">
        <v>513</v>
      </c>
      <c r="B334" s="10" t="s">
        <v>22</v>
      </c>
      <c r="C334" s="54" t="s">
        <v>514</v>
      </c>
      <c r="D334" s="55">
        <f t="shared" si="135"/>
        <v>160.8100000000004</v>
      </c>
      <c r="E334" s="14"/>
      <c r="F334" s="56">
        <f t="shared" si="136"/>
        <v>3.6843311109583832E-2</v>
      </c>
      <c r="G334" s="56">
        <f t="shared" si="136"/>
        <v>3.7529535373512557E-2</v>
      </c>
      <c r="H334" s="56">
        <f t="shared" si="136"/>
        <v>3.6389750462539894E-2</v>
      </c>
      <c r="I334" s="59"/>
      <c r="J334" s="57">
        <v>4525.51</v>
      </c>
      <c r="K334" s="57">
        <v>4364.7</v>
      </c>
      <c r="L334" s="57">
        <v>4206.82</v>
      </c>
      <c r="M334" s="58">
        <v>4059.1099999999997</v>
      </c>
    </row>
    <row r="335" spans="1:13" x14ac:dyDescent="0.2">
      <c r="A335" s="69" t="s">
        <v>515</v>
      </c>
      <c r="B335" s="10" t="s">
        <v>22</v>
      </c>
      <c r="C335" s="54" t="s">
        <v>516</v>
      </c>
      <c r="D335" s="55">
        <f t="shared" si="135"/>
        <v>75.839999999999236</v>
      </c>
      <c r="E335" s="14"/>
      <c r="F335" s="56">
        <f t="shared" si="136"/>
        <v>1.8093631681032729E-2</v>
      </c>
      <c r="G335" s="56">
        <f t="shared" si="136"/>
        <v>-5.6611884602053242E-2</v>
      </c>
      <c r="H335" s="56">
        <f t="shared" si="136"/>
        <v>-1.5082795770433144E-2</v>
      </c>
      <c r="I335" s="59"/>
      <c r="J335" s="57">
        <v>4267.37</v>
      </c>
      <c r="K335" s="57">
        <v>4191.5300000000007</v>
      </c>
      <c r="L335" s="57">
        <v>4443.0599999999995</v>
      </c>
      <c r="M335" s="58">
        <v>4511.1000000000004</v>
      </c>
    </row>
    <row r="336" spans="1:13" x14ac:dyDescent="0.2">
      <c r="A336" s="10" t="s">
        <v>517</v>
      </c>
      <c r="B336" s="10" t="s">
        <v>22</v>
      </c>
      <c r="C336" s="54" t="s">
        <v>518</v>
      </c>
      <c r="D336" s="55">
        <f t="shared" si="135"/>
        <v>44.020000000000039</v>
      </c>
      <c r="E336" s="14"/>
      <c r="F336" s="56">
        <f t="shared" si="136"/>
        <v>0.10876386726953791</v>
      </c>
      <c r="G336" s="56">
        <f t="shared" si="136"/>
        <v>2.4708440403253817E-5</v>
      </c>
      <c r="H336" s="56">
        <f t="shared" si="136"/>
        <v>-2.0958157654656917E-3</v>
      </c>
      <c r="I336" s="59"/>
      <c r="J336" s="57">
        <v>448.75000000000006</v>
      </c>
      <c r="K336" s="57">
        <v>404.73</v>
      </c>
      <c r="L336" s="57">
        <v>404.72</v>
      </c>
      <c r="M336" s="58">
        <v>405.56999999999994</v>
      </c>
    </row>
    <row r="337" spans="1:13" x14ac:dyDescent="0.2">
      <c r="A337" s="69" t="s">
        <v>519</v>
      </c>
      <c r="B337" s="10" t="s">
        <v>22</v>
      </c>
      <c r="C337" s="54" t="s">
        <v>520</v>
      </c>
      <c r="D337" s="55">
        <f t="shared" si="135"/>
        <v>-87.4099999999994</v>
      </c>
      <c r="E337" s="14"/>
      <c r="F337" s="56">
        <f t="shared" si="136"/>
        <v>-2.3027598343467015E-2</v>
      </c>
      <c r="G337" s="56">
        <f t="shared" si="136"/>
        <v>1.1557597448107915E-2</v>
      </c>
      <c r="H337" s="56">
        <f t="shared" si="136"/>
        <v>1.1221088316216932E-2</v>
      </c>
      <c r="I337" s="59"/>
      <c r="J337" s="57">
        <v>3708.4700000000003</v>
      </c>
      <c r="K337" s="57">
        <v>3795.8799999999997</v>
      </c>
      <c r="L337" s="57">
        <v>3752.51</v>
      </c>
      <c r="M337" s="58">
        <v>3710.8700000000003</v>
      </c>
    </row>
    <row r="338" spans="1:13" x14ac:dyDescent="0.2">
      <c r="A338" s="10" t="s">
        <v>521</v>
      </c>
      <c r="B338" s="10" t="s">
        <v>22</v>
      </c>
      <c r="C338" s="54" t="s">
        <v>522</v>
      </c>
      <c r="D338" s="55">
        <f t="shared" si="135"/>
        <v>-23.150000000000091</v>
      </c>
      <c r="E338" s="14"/>
      <c r="F338" s="56">
        <f t="shared" si="136"/>
        <v>-9.3294108164746481E-3</v>
      </c>
      <c r="G338" s="56">
        <f t="shared" si="136"/>
        <v>-1.7570809809247079E-2</v>
      </c>
      <c r="H338" s="56">
        <f t="shared" si="136"/>
        <v>2.0587272661152678E-2</v>
      </c>
      <c r="I338" s="59"/>
      <c r="J338" s="57">
        <v>2458.25</v>
      </c>
      <c r="K338" s="57">
        <v>2481.4</v>
      </c>
      <c r="L338" s="57">
        <v>2525.7800000000002</v>
      </c>
      <c r="M338" s="58">
        <v>2474.83</v>
      </c>
    </row>
    <row r="339" spans="1:13" x14ac:dyDescent="0.2">
      <c r="A339" s="10" t="s">
        <v>523</v>
      </c>
      <c r="B339" s="10" t="s">
        <v>22</v>
      </c>
      <c r="C339" s="54" t="s">
        <v>524</v>
      </c>
      <c r="D339" s="55">
        <f t="shared" si="135"/>
        <v>-24.410000000000309</v>
      </c>
      <c r="E339" s="14"/>
      <c r="F339" s="56">
        <f t="shared" si="136"/>
        <v>-1.6389149993286112E-2</v>
      </c>
      <c r="G339" s="56">
        <f t="shared" si="136"/>
        <v>-9.7074468085107668E-3</v>
      </c>
      <c r="H339" s="56">
        <f t="shared" si="136"/>
        <v>4.0693611220670167E-2</v>
      </c>
      <c r="I339" s="59"/>
      <c r="J339" s="57">
        <v>1464.9899999999998</v>
      </c>
      <c r="K339" s="57">
        <v>1489.4</v>
      </c>
      <c r="L339" s="57">
        <v>1504.0000000000002</v>
      </c>
      <c r="M339" s="58">
        <v>1445.19</v>
      </c>
    </row>
    <row r="340" spans="1:13" x14ac:dyDescent="0.2">
      <c r="A340" s="10"/>
      <c r="B340" s="10"/>
      <c r="C340" s="9" t="s">
        <v>32</v>
      </c>
      <c r="D340" s="60">
        <f t="shared" ref="D340" si="137">SUM(D326:D339)</f>
        <v>850.46600000000672</v>
      </c>
      <c r="E340" s="62"/>
      <c r="F340" s="42">
        <f>J340/K340-1</f>
        <v>1.1533657507387884E-2</v>
      </c>
      <c r="G340" s="42">
        <f>K340/L340-1</f>
        <v>1.4333209667299673E-2</v>
      </c>
      <c r="H340" s="42">
        <f t="shared" si="136"/>
        <v>1.8127215290214993E-2</v>
      </c>
      <c r="I340" s="59"/>
      <c r="J340" s="46">
        <f t="shared" ref="J340:K340" si="138">SUM(J326:J339)</f>
        <v>74588.22</v>
      </c>
      <c r="K340" s="46">
        <f t="shared" si="138"/>
        <v>73737.753999999986</v>
      </c>
      <c r="L340" s="46">
        <f t="shared" ref="L340:M340" si="139">SUM(L326:L339)</f>
        <v>72695.789999999994</v>
      </c>
      <c r="M340" s="47">
        <f t="shared" si="139"/>
        <v>71401.48000000001</v>
      </c>
    </row>
    <row r="341" spans="1:13" s="65" customFormat="1" ht="4.5" customHeight="1" x14ac:dyDescent="0.2">
      <c r="B341" s="66"/>
      <c r="C341" s="67"/>
      <c r="D341" s="68"/>
      <c r="E341" s="73"/>
      <c r="F341" s="61"/>
      <c r="G341" s="61"/>
      <c r="H341" s="61"/>
      <c r="I341" s="36"/>
      <c r="J341" s="46"/>
      <c r="K341" s="46"/>
      <c r="L341" s="46"/>
      <c r="M341" s="47"/>
    </row>
    <row r="342" spans="1:13" ht="12.75" customHeight="1" x14ac:dyDescent="0.2">
      <c r="A342" s="10"/>
      <c r="B342" s="10" t="s">
        <v>525</v>
      </c>
      <c r="D342" s="60"/>
      <c r="E342" s="62"/>
      <c r="F342" s="56"/>
      <c r="G342" s="56"/>
      <c r="H342" s="56"/>
      <c r="I342" s="59"/>
      <c r="J342" s="63"/>
      <c r="K342" s="63"/>
      <c r="L342" s="63"/>
      <c r="M342" s="64"/>
    </row>
    <row r="343" spans="1:13" x14ac:dyDescent="0.2">
      <c r="A343" s="10" t="s">
        <v>526</v>
      </c>
      <c r="B343" s="10" t="s">
        <v>22</v>
      </c>
      <c r="C343" s="54" t="s">
        <v>527</v>
      </c>
      <c r="D343" s="55">
        <f t="shared" ref="D343:D354" si="140">J343-K343</f>
        <v>6.2999999999999972</v>
      </c>
      <c r="E343" s="14"/>
      <c r="F343" s="56">
        <f t="shared" ref="F343:H355" si="141">J343/K343-1</f>
        <v>0.18208092485549132</v>
      </c>
      <c r="G343" s="56">
        <f t="shared" si="141"/>
        <v>-8.2228116710875154E-2</v>
      </c>
      <c r="H343" s="56">
        <f t="shared" si="141"/>
        <v>9.5930232558139483E-2</v>
      </c>
      <c r="I343" s="59"/>
      <c r="J343" s="57">
        <v>40.9</v>
      </c>
      <c r="K343" s="57">
        <v>34.6</v>
      </c>
      <c r="L343" s="57">
        <v>37.699999999999996</v>
      </c>
      <c r="M343" s="58">
        <v>34.4</v>
      </c>
    </row>
    <row r="344" spans="1:13" x14ac:dyDescent="0.2">
      <c r="A344" s="10" t="s">
        <v>528</v>
      </c>
      <c r="B344" s="10" t="s">
        <v>22</v>
      </c>
      <c r="C344" s="54" t="s">
        <v>529</v>
      </c>
      <c r="D344" s="55">
        <f t="shared" si="140"/>
        <v>-57.03999999999985</v>
      </c>
      <c r="E344" s="14"/>
      <c r="F344" s="56">
        <f t="shared" si="141"/>
        <v>-6.5474414013177329E-2</v>
      </c>
      <c r="G344" s="56">
        <f t="shared" si="141"/>
        <v>2.5617480162934747E-2</v>
      </c>
      <c r="H344" s="56">
        <f t="shared" si="141"/>
        <v>4.0484094221982403E-2</v>
      </c>
      <c r="I344" s="59"/>
      <c r="J344" s="57">
        <v>814.1400000000001</v>
      </c>
      <c r="K344" s="57">
        <v>871.18</v>
      </c>
      <c r="L344" s="57">
        <v>849.42</v>
      </c>
      <c r="M344" s="58">
        <v>816.37000000000012</v>
      </c>
    </row>
    <row r="345" spans="1:13" x14ac:dyDescent="0.2">
      <c r="A345" s="10" t="s">
        <v>530</v>
      </c>
      <c r="B345" s="10" t="s">
        <v>22</v>
      </c>
      <c r="C345" s="54" t="s">
        <v>531</v>
      </c>
      <c r="D345" s="55">
        <f t="shared" si="140"/>
        <v>-108.19000000000011</v>
      </c>
      <c r="E345" s="14"/>
      <c r="F345" s="56">
        <f t="shared" si="141"/>
        <v>-0.19442896935933163</v>
      </c>
      <c r="G345" s="56">
        <f t="shared" si="141"/>
        <v>8.7474838280990674E-2</v>
      </c>
      <c r="H345" s="56">
        <f t="shared" si="141"/>
        <v>-3.0761654007160244E-2</v>
      </c>
      <c r="I345" s="59"/>
      <c r="J345" s="57">
        <v>448.25999999999993</v>
      </c>
      <c r="K345" s="57">
        <v>556.45000000000005</v>
      </c>
      <c r="L345" s="57">
        <v>511.68999999999994</v>
      </c>
      <c r="M345" s="58">
        <v>527.93000000000006</v>
      </c>
    </row>
    <row r="346" spans="1:13" ht="12" customHeight="1" x14ac:dyDescent="0.2">
      <c r="A346" s="10" t="s">
        <v>532</v>
      </c>
      <c r="B346" s="10" t="s">
        <v>22</v>
      </c>
      <c r="C346" s="54" t="s">
        <v>533</v>
      </c>
      <c r="D346" s="55">
        <f t="shared" si="140"/>
        <v>58.879999999999882</v>
      </c>
      <c r="E346" s="14"/>
      <c r="F346" s="56">
        <f t="shared" si="141"/>
        <v>9.0384379221416955E-2</v>
      </c>
      <c r="G346" s="56">
        <f t="shared" si="141"/>
        <v>-0.25182037441139293</v>
      </c>
      <c r="H346" s="56">
        <f t="shared" si="141"/>
        <v>-6.1513090528902858E-2</v>
      </c>
      <c r="I346" s="59"/>
      <c r="J346" s="57">
        <v>710.32</v>
      </c>
      <c r="K346" s="57">
        <v>651.44000000000017</v>
      </c>
      <c r="L346" s="57">
        <v>870.69999999999993</v>
      </c>
      <c r="M346" s="58">
        <v>927.7700000000001</v>
      </c>
    </row>
    <row r="347" spans="1:13" x14ac:dyDescent="0.2">
      <c r="A347" s="10" t="s">
        <v>534</v>
      </c>
      <c r="B347" s="10" t="s">
        <v>22</v>
      </c>
      <c r="C347" s="54" t="s">
        <v>535</v>
      </c>
      <c r="D347" s="55">
        <f t="shared" si="140"/>
        <v>-8.1900000000002819</v>
      </c>
      <c r="E347" s="14"/>
      <c r="F347" s="56">
        <f t="shared" si="141"/>
        <v>-4.4998516532424038E-3</v>
      </c>
      <c r="G347" s="56">
        <f t="shared" si="141"/>
        <v>-1.1358142718240982E-2</v>
      </c>
      <c r="H347" s="56">
        <f t="shared" si="141"/>
        <v>1.6953178513821276E-2</v>
      </c>
      <c r="I347" s="59"/>
      <c r="J347" s="57">
        <v>1811.87</v>
      </c>
      <c r="K347" s="57">
        <v>1820.0600000000002</v>
      </c>
      <c r="L347" s="57">
        <v>1840.9700000000003</v>
      </c>
      <c r="M347" s="58">
        <v>1810.2799999999997</v>
      </c>
    </row>
    <row r="348" spans="1:13" x14ac:dyDescent="0.2">
      <c r="A348" s="10" t="s">
        <v>536</v>
      </c>
      <c r="B348" s="10" t="s">
        <v>22</v>
      </c>
      <c r="C348" s="54" t="s">
        <v>537</v>
      </c>
      <c r="D348" s="55">
        <f t="shared" si="140"/>
        <v>4.3000000000000114</v>
      </c>
      <c r="E348" s="14"/>
      <c r="F348" s="56">
        <f t="shared" si="141"/>
        <v>2.1884065346837067E-2</v>
      </c>
      <c r="G348" s="56">
        <f t="shared" si="141"/>
        <v>-8.3150576268023024E-2</v>
      </c>
      <c r="H348" s="56">
        <f t="shared" si="141"/>
        <v>3.3217626072702622E-2</v>
      </c>
      <c r="I348" s="59"/>
      <c r="J348" s="57">
        <v>200.79</v>
      </c>
      <c r="K348" s="57">
        <v>196.48999999999998</v>
      </c>
      <c r="L348" s="57">
        <v>214.31</v>
      </c>
      <c r="M348" s="58">
        <v>207.42000000000002</v>
      </c>
    </row>
    <row r="349" spans="1:13" x14ac:dyDescent="0.2">
      <c r="A349" s="10" t="s">
        <v>538</v>
      </c>
      <c r="B349" s="10" t="s">
        <v>22</v>
      </c>
      <c r="C349" s="54" t="s">
        <v>539</v>
      </c>
      <c r="D349" s="55">
        <f t="shared" si="140"/>
        <v>-10.289999999999992</v>
      </c>
      <c r="E349" s="14"/>
      <c r="F349" s="56">
        <f t="shared" si="141"/>
        <v>-0.13830645161290311</v>
      </c>
      <c r="G349" s="56">
        <f t="shared" si="141"/>
        <v>-6.1435599848618572E-2</v>
      </c>
      <c r="H349" s="56">
        <f t="shared" si="141"/>
        <v>6.3455862624094195E-2</v>
      </c>
      <c r="I349" s="59"/>
      <c r="J349" s="57">
        <v>64.110000000000014</v>
      </c>
      <c r="K349" s="57">
        <v>74.400000000000006</v>
      </c>
      <c r="L349" s="57">
        <v>79.27</v>
      </c>
      <c r="M349" s="58">
        <v>74.540000000000006</v>
      </c>
    </row>
    <row r="350" spans="1:13" x14ac:dyDescent="0.2">
      <c r="A350" s="10" t="s">
        <v>540</v>
      </c>
      <c r="B350" s="10" t="s">
        <v>22</v>
      </c>
      <c r="C350" s="54" t="s">
        <v>89</v>
      </c>
      <c r="D350" s="55">
        <f t="shared" si="140"/>
        <v>3.1400000000000006</v>
      </c>
      <c r="E350" s="14"/>
      <c r="F350" s="56">
        <f t="shared" si="141"/>
        <v>0.13441780821917804</v>
      </c>
      <c r="G350" s="56">
        <f t="shared" si="141"/>
        <v>-0.15667870036101073</v>
      </c>
      <c r="H350" s="56">
        <f t="shared" si="141"/>
        <v>0.39546599496221635</v>
      </c>
      <c r="I350" s="59"/>
      <c r="J350" s="57">
        <v>26.5</v>
      </c>
      <c r="K350" s="57">
        <v>23.36</v>
      </c>
      <c r="L350" s="57">
        <v>27.699999999999996</v>
      </c>
      <c r="M350" s="58">
        <v>19.850000000000001</v>
      </c>
    </row>
    <row r="351" spans="1:13" x14ac:dyDescent="0.2">
      <c r="A351" s="69" t="s">
        <v>541</v>
      </c>
      <c r="B351" s="10" t="s">
        <v>22</v>
      </c>
      <c r="C351" s="54" t="s">
        <v>542</v>
      </c>
      <c r="D351" s="55">
        <f t="shared" si="140"/>
        <v>1.4599999999999511</v>
      </c>
      <c r="E351" s="14"/>
      <c r="F351" s="56">
        <f t="shared" si="141"/>
        <v>9.3260938997121734E-3</v>
      </c>
      <c r="G351" s="56">
        <f t="shared" si="141"/>
        <v>-4.6414038657173196E-3</v>
      </c>
      <c r="H351" s="56">
        <f t="shared" si="141"/>
        <v>-8.2968923094863034E-2</v>
      </c>
      <c r="I351" s="59"/>
      <c r="J351" s="57">
        <v>158.00999999999996</v>
      </c>
      <c r="K351" s="57">
        <v>156.55000000000001</v>
      </c>
      <c r="L351" s="57">
        <v>157.28000000000003</v>
      </c>
      <c r="M351" s="58">
        <v>171.51</v>
      </c>
    </row>
    <row r="352" spans="1:13" x14ac:dyDescent="0.2">
      <c r="A352" s="10" t="s">
        <v>543</v>
      </c>
      <c r="B352" s="10" t="s">
        <v>22</v>
      </c>
      <c r="C352" s="54" t="s">
        <v>544</v>
      </c>
      <c r="D352" s="55">
        <f t="shared" si="140"/>
        <v>442.35199999999992</v>
      </c>
      <c r="E352" s="14"/>
      <c r="F352" s="56">
        <f t="shared" si="141"/>
        <v>0.89701462876517302</v>
      </c>
      <c r="G352" s="56">
        <f t="shared" si="141"/>
        <v>-1.478802892875708E-2</v>
      </c>
      <c r="H352" s="56">
        <f t="shared" si="141"/>
        <v>-9.780100937274705E-2</v>
      </c>
      <c r="I352" s="59"/>
      <c r="J352" s="57">
        <v>935.4899999999999</v>
      </c>
      <c r="K352" s="57">
        <v>493.13799999999998</v>
      </c>
      <c r="L352" s="57">
        <v>500.54</v>
      </c>
      <c r="M352" s="58">
        <v>554.80000000000007</v>
      </c>
    </row>
    <row r="353" spans="1:13" x14ac:dyDescent="0.2">
      <c r="A353" s="10" t="s">
        <v>545</v>
      </c>
      <c r="B353" s="10" t="s">
        <v>22</v>
      </c>
      <c r="C353" s="54" t="s">
        <v>546</v>
      </c>
      <c r="D353" s="55">
        <f t="shared" si="140"/>
        <v>-24.843000000000018</v>
      </c>
      <c r="E353" s="14"/>
      <c r="F353" s="56">
        <f t="shared" si="141"/>
        <v>-0.10320589249438139</v>
      </c>
      <c r="G353" s="56">
        <f t="shared" si="141"/>
        <v>4.6032504780114447E-2</v>
      </c>
      <c r="H353" s="56">
        <f t="shared" si="141"/>
        <v>-0.20582551076753164</v>
      </c>
      <c r="I353" s="59"/>
      <c r="J353" s="57">
        <v>215.86999999999998</v>
      </c>
      <c r="K353" s="57">
        <v>240.71299999999999</v>
      </c>
      <c r="L353" s="57">
        <v>230.12000000000003</v>
      </c>
      <c r="M353" s="58">
        <v>289.76</v>
      </c>
    </row>
    <row r="354" spans="1:13" x14ac:dyDescent="0.2">
      <c r="A354" s="10" t="s">
        <v>547</v>
      </c>
      <c r="B354" s="10" t="s">
        <v>22</v>
      </c>
      <c r="C354" s="54" t="s">
        <v>548</v>
      </c>
      <c r="D354" s="55">
        <f t="shared" si="140"/>
        <v>6.8000000000001819</v>
      </c>
      <c r="E354" s="14"/>
      <c r="F354" s="56">
        <f t="shared" si="141"/>
        <v>7.6545544599038173E-3</v>
      </c>
      <c r="G354" s="56">
        <f t="shared" si="141"/>
        <v>-3.2283365069128878E-2</v>
      </c>
      <c r="H354" s="56">
        <f t="shared" si="141"/>
        <v>1.7260255756742948E-2</v>
      </c>
      <c r="I354" s="59"/>
      <c r="J354" s="57">
        <v>895.16000000000008</v>
      </c>
      <c r="K354" s="57">
        <v>888.3599999999999</v>
      </c>
      <c r="L354" s="57">
        <v>917.99599999999998</v>
      </c>
      <c r="M354" s="58">
        <v>902.42</v>
      </c>
    </row>
    <row r="355" spans="1:13" x14ac:dyDescent="0.2">
      <c r="A355" s="10"/>
      <c r="B355" s="10"/>
      <c r="C355" s="9" t="s">
        <v>32</v>
      </c>
      <c r="D355" s="60">
        <f t="shared" ref="D355" si="142">SUM(D343:D354)</f>
        <v>314.67899999999969</v>
      </c>
      <c r="E355" s="35"/>
      <c r="F355" s="42">
        <f>J355/K355-1</f>
        <v>5.2387642483669561E-2</v>
      </c>
      <c r="G355" s="42">
        <f>K355/L355-1</f>
        <v>-3.7025690254863464E-2</v>
      </c>
      <c r="H355" s="42">
        <f t="shared" si="141"/>
        <v>-1.567827301346858E-2</v>
      </c>
      <c r="I355" s="59"/>
      <c r="J355" s="46">
        <f t="shared" ref="J355:K355" si="143">SUM(J343:J354)</f>
        <v>6321.4199999999992</v>
      </c>
      <c r="K355" s="46">
        <f t="shared" si="143"/>
        <v>6006.7409999999991</v>
      </c>
      <c r="L355" s="46">
        <f t="shared" ref="L355:M355" si="144">SUM(L343:L354)</f>
        <v>6237.6959999999999</v>
      </c>
      <c r="M355" s="47">
        <f t="shared" si="144"/>
        <v>6337.0500000000011</v>
      </c>
    </row>
    <row r="356" spans="1:13" ht="4.5" customHeight="1" x14ac:dyDescent="0.2">
      <c r="A356" s="10"/>
      <c r="B356" s="32"/>
      <c r="C356" s="33"/>
      <c r="E356" s="35"/>
      <c r="F356" s="61"/>
      <c r="G356" s="61"/>
      <c r="H356" s="61"/>
      <c r="I356" s="37"/>
      <c r="J356" s="46"/>
      <c r="K356" s="46"/>
      <c r="L356" s="46"/>
      <c r="M356" s="47"/>
    </row>
    <row r="357" spans="1:13" ht="12.75" customHeight="1" x14ac:dyDescent="0.2">
      <c r="A357" s="10"/>
      <c r="B357" s="10" t="s">
        <v>549</v>
      </c>
      <c r="D357" s="60"/>
      <c r="E357" s="62"/>
      <c r="F357" s="56"/>
      <c r="G357" s="56"/>
      <c r="H357" s="56"/>
      <c r="I357" s="59"/>
      <c r="J357" s="63"/>
      <c r="K357" s="63"/>
      <c r="L357" s="63"/>
      <c r="M357" s="64"/>
    </row>
    <row r="358" spans="1:13" x14ac:dyDescent="0.2">
      <c r="A358" s="10" t="s">
        <v>550</v>
      </c>
      <c r="B358" s="10" t="s">
        <v>22</v>
      </c>
      <c r="C358" s="54" t="s">
        <v>551</v>
      </c>
      <c r="D358" s="55">
        <f t="shared" ref="D358:D365" si="145">J358-K358</f>
        <v>234.66999999999916</v>
      </c>
      <c r="E358" s="14"/>
      <c r="F358" s="56">
        <f t="shared" ref="F358:H366" si="146">J358/K358-1</f>
        <v>4.325251862473678E-2</v>
      </c>
      <c r="G358" s="56">
        <f t="shared" si="146"/>
        <v>-4.4405462238839011E-3</v>
      </c>
      <c r="H358" s="56">
        <f t="shared" si="146"/>
        <v>2.7465545521389245E-2</v>
      </c>
      <c r="I358" s="59"/>
      <c r="J358" s="57">
        <v>5660.2500000000009</v>
      </c>
      <c r="K358" s="57">
        <v>5425.5800000000017</v>
      </c>
      <c r="L358" s="57">
        <v>5449.78</v>
      </c>
      <c r="M358" s="58">
        <v>5304.0999999999995</v>
      </c>
    </row>
    <row r="359" spans="1:13" x14ac:dyDescent="0.2">
      <c r="A359" s="10" t="s">
        <v>552</v>
      </c>
      <c r="B359" s="10" t="s">
        <v>22</v>
      </c>
      <c r="C359" s="54" t="s">
        <v>553</v>
      </c>
      <c r="D359" s="55">
        <f t="shared" si="145"/>
        <v>472.06000000000131</v>
      </c>
      <c r="E359" s="14"/>
      <c r="F359" s="56">
        <f t="shared" si="146"/>
        <v>3.2676200628521723E-2</v>
      </c>
      <c r="G359" s="56">
        <f t="shared" si="146"/>
        <v>5.7497871416127833E-3</v>
      </c>
      <c r="H359" s="56">
        <f t="shared" si="146"/>
        <v>2.6015371648166585E-2</v>
      </c>
      <c r="I359" s="59"/>
      <c r="J359" s="57">
        <v>14918.66</v>
      </c>
      <c r="K359" s="57">
        <v>14446.599999999999</v>
      </c>
      <c r="L359" s="57">
        <v>14364.01</v>
      </c>
      <c r="M359" s="58">
        <v>13999.799999999997</v>
      </c>
    </row>
    <row r="360" spans="1:13" x14ac:dyDescent="0.2">
      <c r="A360" s="10" t="s">
        <v>554</v>
      </c>
      <c r="B360" s="10" t="s">
        <v>22</v>
      </c>
      <c r="C360" s="54" t="s">
        <v>555</v>
      </c>
      <c r="D360" s="55">
        <f t="shared" si="145"/>
        <v>203.94999999999982</v>
      </c>
      <c r="E360" s="14"/>
      <c r="F360" s="56">
        <f t="shared" si="146"/>
        <v>3.0742399942117693E-2</v>
      </c>
      <c r="G360" s="56">
        <f t="shared" si="146"/>
        <v>4.629300123114799E-3</v>
      </c>
      <c r="H360" s="56">
        <f t="shared" si="146"/>
        <v>1.3608741766987675E-2</v>
      </c>
      <c r="I360" s="59"/>
      <c r="J360" s="57">
        <v>6838.1100000000006</v>
      </c>
      <c r="K360" s="57">
        <v>6634.1600000000008</v>
      </c>
      <c r="L360" s="57">
        <v>6603.5900000000011</v>
      </c>
      <c r="M360" s="58">
        <v>6514.9299999999994</v>
      </c>
    </row>
    <row r="361" spans="1:13" x14ac:dyDescent="0.2">
      <c r="A361" s="10" t="s">
        <v>556</v>
      </c>
      <c r="B361" s="10" t="s">
        <v>22</v>
      </c>
      <c r="C361" s="54" t="s">
        <v>557</v>
      </c>
      <c r="D361" s="55">
        <f t="shared" si="145"/>
        <v>390.98999999999978</v>
      </c>
      <c r="E361" s="14"/>
      <c r="F361" s="56">
        <f t="shared" si="146"/>
        <v>4.157429175691485E-2</v>
      </c>
      <c r="G361" s="56">
        <f t="shared" si="146"/>
        <v>2.9904046852995414E-2</v>
      </c>
      <c r="H361" s="56">
        <f t="shared" si="146"/>
        <v>1.1389223931214776E-2</v>
      </c>
      <c r="I361" s="59"/>
      <c r="J361" s="57">
        <v>9795.6</v>
      </c>
      <c r="K361" s="57">
        <v>9404.61</v>
      </c>
      <c r="L361" s="57">
        <v>9131.5399999999991</v>
      </c>
      <c r="M361" s="58">
        <v>9028.7100000000009</v>
      </c>
    </row>
    <row r="362" spans="1:13" x14ac:dyDescent="0.2">
      <c r="A362" s="10" t="s">
        <v>558</v>
      </c>
      <c r="B362" s="10" t="s">
        <v>22</v>
      </c>
      <c r="C362" s="54" t="s">
        <v>559</v>
      </c>
      <c r="D362" s="55">
        <f t="shared" si="145"/>
        <v>-12.300000000000296</v>
      </c>
      <c r="E362" s="14"/>
      <c r="F362" s="56">
        <f t="shared" si="146"/>
        <v>-1.5067620540964666E-2</v>
      </c>
      <c r="G362" s="56">
        <f t="shared" si="146"/>
        <v>8.611849014641626E-3</v>
      </c>
      <c r="H362" s="56">
        <f t="shared" si="146"/>
        <v>2.7994055708679078E-2</v>
      </c>
      <c r="I362" s="37"/>
      <c r="J362" s="57">
        <v>804.01999999999987</v>
      </c>
      <c r="K362" s="57">
        <v>816.32000000000016</v>
      </c>
      <c r="L362" s="57">
        <v>809.35</v>
      </c>
      <c r="M362" s="58">
        <v>787.31</v>
      </c>
    </row>
    <row r="363" spans="1:13" x14ac:dyDescent="0.2">
      <c r="A363" s="10" t="s">
        <v>560</v>
      </c>
      <c r="B363" s="10" t="s">
        <v>22</v>
      </c>
      <c r="C363" s="54" t="s">
        <v>561</v>
      </c>
      <c r="D363" s="55">
        <f t="shared" si="145"/>
        <v>5.5799999999999272</v>
      </c>
      <c r="E363" s="14"/>
      <c r="F363" s="56">
        <f t="shared" si="146"/>
        <v>8.9341466929246938E-3</v>
      </c>
      <c r="G363" s="56">
        <f t="shared" si="146"/>
        <v>-2.9851222782708575E-3</v>
      </c>
      <c r="H363" s="56">
        <f t="shared" si="146"/>
        <v>1.610679469919396E-2</v>
      </c>
      <c r="I363" s="59"/>
      <c r="J363" s="57">
        <v>630.15</v>
      </c>
      <c r="K363" s="57">
        <v>624.57000000000005</v>
      </c>
      <c r="L363" s="57">
        <v>626.44000000000005</v>
      </c>
      <c r="M363" s="58">
        <v>616.51</v>
      </c>
    </row>
    <row r="364" spans="1:13" x14ac:dyDescent="0.2">
      <c r="A364" s="10" t="s">
        <v>562</v>
      </c>
      <c r="B364" s="10" t="s">
        <v>22</v>
      </c>
      <c r="C364" s="54" t="s">
        <v>563</v>
      </c>
      <c r="D364" s="55">
        <f t="shared" si="145"/>
        <v>-30.959999999999127</v>
      </c>
      <c r="E364" s="14"/>
      <c r="F364" s="56">
        <f t="shared" si="146"/>
        <v>-1.3899301892297933E-2</v>
      </c>
      <c r="G364" s="56">
        <f t="shared" si="146"/>
        <v>6.3340607112036817E-3</v>
      </c>
      <c r="H364" s="56">
        <f t="shared" si="146"/>
        <v>3.906169315845287E-2</v>
      </c>
      <c r="I364" s="59"/>
      <c r="J364" s="57">
        <v>2196.4900000000002</v>
      </c>
      <c r="K364" s="57">
        <v>2227.4499999999994</v>
      </c>
      <c r="L364" s="57">
        <v>2213.4299999999998</v>
      </c>
      <c r="M364" s="58">
        <v>2130.2200000000003</v>
      </c>
    </row>
    <row r="365" spans="1:13" x14ac:dyDescent="0.2">
      <c r="A365" s="10" t="s">
        <v>564</v>
      </c>
      <c r="B365" s="10" t="s">
        <v>22</v>
      </c>
      <c r="C365" s="54" t="s">
        <v>565</v>
      </c>
      <c r="D365" s="55">
        <f t="shared" si="145"/>
        <v>25.039999999999964</v>
      </c>
      <c r="E365" s="14"/>
      <c r="F365" s="56">
        <f t="shared" si="146"/>
        <v>2.1348793588541248E-2</v>
      </c>
      <c r="G365" s="56">
        <f t="shared" si="146"/>
        <v>-1.0901224684460864E-3</v>
      </c>
      <c r="H365" s="56">
        <f t="shared" si="146"/>
        <v>1.161368139915564E-2</v>
      </c>
      <c r="I365" s="59"/>
      <c r="J365" s="57">
        <v>1197.94</v>
      </c>
      <c r="K365" s="57">
        <v>1172.9000000000001</v>
      </c>
      <c r="L365" s="57">
        <v>1174.18</v>
      </c>
      <c r="M365" s="58">
        <v>1160.7</v>
      </c>
    </row>
    <row r="366" spans="1:13" x14ac:dyDescent="0.2">
      <c r="A366" s="10"/>
      <c r="B366" s="10"/>
      <c r="C366" s="9" t="s">
        <v>32</v>
      </c>
      <c r="D366" s="60">
        <f t="shared" ref="D366" si="147">SUM(D358:D365)</f>
        <v>1289.0300000000007</v>
      </c>
      <c r="E366" s="62"/>
      <c r="F366" s="42">
        <f>J366/K366-1</f>
        <v>3.1630938116454788E-2</v>
      </c>
      <c r="G366" s="42">
        <f>K366/L366-1</f>
        <v>9.4091694507523194E-3</v>
      </c>
      <c r="H366" s="42">
        <f t="shared" si="146"/>
        <v>2.0991202328242142E-2</v>
      </c>
      <c r="I366" s="59"/>
      <c r="J366" s="46">
        <f t="shared" ref="J366:K366" si="148">SUM(J358:J365)</f>
        <v>42041.22</v>
      </c>
      <c r="K366" s="46">
        <f t="shared" si="148"/>
        <v>40752.189999999995</v>
      </c>
      <c r="L366" s="46">
        <f t="shared" ref="L366:M366" si="149">SUM(L358:L365)</f>
        <v>40372.32</v>
      </c>
      <c r="M366" s="47">
        <f t="shared" si="149"/>
        <v>39542.28</v>
      </c>
    </row>
    <row r="367" spans="1:13" ht="4.5" customHeight="1" x14ac:dyDescent="0.2">
      <c r="A367" s="10"/>
      <c r="B367" s="32"/>
      <c r="C367" s="33"/>
      <c r="E367" s="35"/>
      <c r="F367" s="61"/>
      <c r="G367" s="61"/>
      <c r="H367" s="61"/>
      <c r="I367" s="37"/>
      <c r="J367" s="46"/>
      <c r="K367" s="46"/>
      <c r="L367" s="46"/>
      <c r="M367" s="47"/>
    </row>
    <row r="368" spans="1:13" ht="12.75" customHeight="1" x14ac:dyDescent="0.2">
      <c r="A368" s="10"/>
      <c r="B368" s="10" t="s">
        <v>566</v>
      </c>
      <c r="D368" s="60"/>
      <c r="E368" s="62"/>
      <c r="F368" s="56"/>
      <c r="G368" s="56"/>
      <c r="H368" s="56"/>
      <c r="I368" s="59"/>
      <c r="J368" s="63"/>
      <c r="K368" s="63"/>
      <c r="L368" s="63"/>
      <c r="M368" s="64"/>
    </row>
    <row r="369" spans="1:13" x14ac:dyDescent="0.2">
      <c r="A369" s="10" t="s">
        <v>567</v>
      </c>
      <c r="B369" s="10" t="s">
        <v>22</v>
      </c>
      <c r="C369" s="54" t="s">
        <v>568</v>
      </c>
      <c r="D369" s="55">
        <f>J369-K369</f>
        <v>-3.2400000000000659</v>
      </c>
      <c r="E369" s="14"/>
      <c r="F369" s="56">
        <f t="shared" ref="F369:H370" si="150">J369/K369-1</f>
        <v>-7.0780993992355379E-3</v>
      </c>
      <c r="G369" s="56">
        <f t="shared" si="150"/>
        <v>0.1311406543441731</v>
      </c>
      <c r="H369" s="56">
        <f t="shared" si="150"/>
        <v>-2.066695706887367E-2</v>
      </c>
      <c r="I369" s="59"/>
      <c r="J369" s="57">
        <v>454.50999999999993</v>
      </c>
      <c r="K369" s="57">
        <v>457.75</v>
      </c>
      <c r="L369" s="57">
        <v>404.68</v>
      </c>
      <c r="M369" s="58">
        <v>413.21999999999997</v>
      </c>
    </row>
    <row r="370" spans="1:13" x14ac:dyDescent="0.2">
      <c r="A370" s="10"/>
      <c r="B370" s="10"/>
      <c r="C370" s="9" t="s">
        <v>32</v>
      </c>
      <c r="D370" s="60">
        <f t="shared" ref="D370" si="151">D369</f>
        <v>-3.2400000000000659</v>
      </c>
      <c r="E370" s="62"/>
      <c r="F370" s="42">
        <f>J370/K370-1</f>
        <v>-7.0780993992355379E-3</v>
      </c>
      <c r="G370" s="42">
        <f>K370/L370-1</f>
        <v>0.1311406543441731</v>
      </c>
      <c r="H370" s="42">
        <f t="shared" si="150"/>
        <v>-2.066695706887367E-2</v>
      </c>
      <c r="I370" s="59"/>
      <c r="J370" s="46">
        <f t="shared" ref="J370:M370" si="152">J369</f>
        <v>454.50999999999993</v>
      </c>
      <c r="K370" s="46">
        <f t="shared" si="152"/>
        <v>457.75</v>
      </c>
      <c r="L370" s="46">
        <f t="shared" si="152"/>
        <v>404.68</v>
      </c>
      <c r="M370" s="47">
        <f t="shared" si="152"/>
        <v>413.21999999999997</v>
      </c>
    </row>
    <row r="371" spans="1:13" ht="4.5" customHeight="1" x14ac:dyDescent="0.2">
      <c r="A371" s="10"/>
      <c r="B371" s="32"/>
      <c r="C371" s="33"/>
      <c r="E371" s="35"/>
      <c r="F371" s="61"/>
      <c r="G371" s="61"/>
      <c r="H371" s="61"/>
      <c r="I371" s="37"/>
      <c r="J371" s="46"/>
      <c r="K371" s="46"/>
      <c r="L371" s="46"/>
      <c r="M371" s="47"/>
    </row>
    <row r="372" spans="1:13" ht="12.75" customHeight="1" x14ac:dyDescent="0.2">
      <c r="A372" s="10"/>
      <c r="B372" s="10" t="s">
        <v>569</v>
      </c>
      <c r="D372" s="60"/>
      <c r="E372" s="35"/>
      <c r="F372" s="56"/>
      <c r="G372" s="56"/>
      <c r="H372" s="56"/>
      <c r="I372" s="37"/>
      <c r="J372" s="46"/>
      <c r="K372" s="46"/>
      <c r="L372" s="46"/>
      <c r="M372" s="47"/>
    </row>
    <row r="373" spans="1:13" x14ac:dyDescent="0.2">
      <c r="A373" s="10" t="s">
        <v>570</v>
      </c>
      <c r="B373" s="10" t="s">
        <v>22</v>
      </c>
      <c r="C373" s="54" t="s">
        <v>571</v>
      </c>
      <c r="D373" s="55">
        <f t="shared" ref="D373:D379" si="153">J373-K373</f>
        <v>5.1000000000000014</v>
      </c>
      <c r="E373" s="14"/>
      <c r="F373" s="56">
        <f t="shared" ref="F373:H380" si="154">J373/K373-1</f>
        <v>0.22270742358078621</v>
      </c>
      <c r="G373" s="56">
        <f t="shared" si="154"/>
        <v>-0.17028985507246386</v>
      </c>
      <c r="H373" s="56">
        <f t="shared" si="154"/>
        <v>-0.13749999999999996</v>
      </c>
      <c r="I373" s="37"/>
      <c r="J373" s="57">
        <v>28</v>
      </c>
      <c r="K373" s="57">
        <v>22.9</v>
      </c>
      <c r="L373" s="57">
        <v>27.6</v>
      </c>
      <c r="M373" s="58">
        <v>32</v>
      </c>
    </row>
    <row r="374" spans="1:13" x14ac:dyDescent="0.2">
      <c r="A374" s="10" t="s">
        <v>572</v>
      </c>
      <c r="B374" s="10" t="s">
        <v>22</v>
      </c>
      <c r="C374" s="54" t="s">
        <v>573</v>
      </c>
      <c r="D374" s="55">
        <f t="shared" si="153"/>
        <v>-46.539999999999964</v>
      </c>
      <c r="E374" s="14"/>
      <c r="F374" s="56">
        <f t="shared" si="154"/>
        <v>-7.7521704078301612E-3</v>
      </c>
      <c r="G374" s="56">
        <f t="shared" si="154"/>
        <v>-2.5575186047832821E-2</v>
      </c>
      <c r="H374" s="56">
        <f t="shared" si="154"/>
        <v>8.040039856607839E-3</v>
      </c>
      <c r="I374" s="16"/>
      <c r="J374" s="57">
        <v>5956.94</v>
      </c>
      <c r="K374" s="57">
        <v>6003.48</v>
      </c>
      <c r="L374" s="57">
        <v>6161.05</v>
      </c>
      <c r="M374" s="58">
        <v>6111.9100000000008</v>
      </c>
    </row>
    <row r="375" spans="1:13" x14ac:dyDescent="0.2">
      <c r="A375" s="10" t="s">
        <v>574</v>
      </c>
      <c r="B375" s="10" t="s">
        <v>22</v>
      </c>
      <c r="C375" s="54" t="s">
        <v>575</v>
      </c>
      <c r="D375" s="55">
        <f t="shared" si="153"/>
        <v>212.06000000000017</v>
      </c>
      <c r="E375" s="14"/>
      <c r="F375" s="56">
        <f t="shared" si="154"/>
        <v>0.21059217255727591</v>
      </c>
      <c r="G375" s="56">
        <f t="shared" si="154"/>
        <v>0.19096166810564008</v>
      </c>
      <c r="H375" s="56">
        <f t="shared" si="154"/>
        <v>0.12912315376191885</v>
      </c>
      <c r="I375" s="37"/>
      <c r="J375" s="57">
        <v>1219.03</v>
      </c>
      <c r="K375" s="57">
        <v>1006.9699999999998</v>
      </c>
      <c r="L375" s="57">
        <v>845.51</v>
      </c>
      <c r="M375" s="58">
        <v>748.81999999999994</v>
      </c>
    </row>
    <row r="376" spans="1:13" x14ac:dyDescent="0.2">
      <c r="A376" s="10" t="s">
        <v>576</v>
      </c>
      <c r="B376" s="10" t="s">
        <v>22</v>
      </c>
      <c r="C376" s="54" t="s">
        <v>577</v>
      </c>
      <c r="D376" s="55">
        <f t="shared" si="153"/>
        <v>-10.620000000000005</v>
      </c>
      <c r="E376" s="14"/>
      <c r="F376" s="56">
        <f t="shared" si="154"/>
        <v>-4.4552586315392051E-2</v>
      </c>
      <c r="G376" s="56">
        <f t="shared" si="154"/>
        <v>1.2601335741591058E-3</v>
      </c>
      <c r="H376" s="56">
        <f t="shared" si="154"/>
        <v>-1.2935859695675789E-2</v>
      </c>
      <c r="I376" s="59"/>
      <c r="J376" s="57">
        <v>227.75</v>
      </c>
      <c r="K376" s="57">
        <v>238.37</v>
      </c>
      <c r="L376" s="57">
        <v>238.06999999999996</v>
      </c>
      <c r="M376" s="58">
        <v>241.19</v>
      </c>
    </row>
    <row r="377" spans="1:13" x14ac:dyDescent="0.2">
      <c r="A377" s="10" t="s">
        <v>578</v>
      </c>
      <c r="B377" s="10" t="s">
        <v>22</v>
      </c>
      <c r="C377" s="54" t="s">
        <v>542</v>
      </c>
      <c r="D377" s="55">
        <f t="shared" si="153"/>
        <v>-33.959999999999809</v>
      </c>
      <c r="E377" s="14"/>
      <c r="F377" s="56">
        <f t="shared" si="154"/>
        <v>-4.0121925285319104E-2</v>
      </c>
      <c r="G377" s="56">
        <f t="shared" si="154"/>
        <v>-3.4720281913407591E-2</v>
      </c>
      <c r="H377" s="56">
        <f t="shared" si="154"/>
        <v>4.0678147141551602E-2</v>
      </c>
      <c r="I377" s="59"/>
      <c r="J377" s="57">
        <v>812.46</v>
      </c>
      <c r="K377" s="57">
        <v>846.41999999999985</v>
      </c>
      <c r="L377" s="57">
        <v>876.86500000000001</v>
      </c>
      <c r="M377" s="58">
        <v>842.59</v>
      </c>
    </row>
    <row r="378" spans="1:13" x14ac:dyDescent="0.2">
      <c r="A378" s="10" t="s">
        <v>579</v>
      </c>
      <c r="B378" s="10" t="s">
        <v>22</v>
      </c>
      <c r="C378" s="54" t="s">
        <v>580</v>
      </c>
      <c r="D378" s="55">
        <f t="shared" si="153"/>
        <v>-15.07000000000005</v>
      </c>
      <c r="E378" s="14"/>
      <c r="F378" s="56">
        <f t="shared" si="154"/>
        <v>-5.1293396868618224E-2</v>
      </c>
      <c r="G378" s="56">
        <f t="shared" si="154"/>
        <v>3.2108480292278863E-2</v>
      </c>
      <c r="H378" s="56">
        <f t="shared" si="154"/>
        <v>-1.3959610655027932E-2</v>
      </c>
      <c r="I378" s="59"/>
      <c r="J378" s="57">
        <v>278.73</v>
      </c>
      <c r="K378" s="57">
        <v>293.80000000000007</v>
      </c>
      <c r="L378" s="57">
        <v>284.65999999999997</v>
      </c>
      <c r="M378" s="58">
        <v>288.69</v>
      </c>
    </row>
    <row r="379" spans="1:13" x14ac:dyDescent="0.2">
      <c r="A379" s="10" t="s">
        <v>581</v>
      </c>
      <c r="B379" s="10" t="s">
        <v>22</v>
      </c>
      <c r="C379" s="54" t="s">
        <v>582</v>
      </c>
      <c r="D379" s="55">
        <f t="shared" si="153"/>
        <v>11.53000000000003</v>
      </c>
      <c r="E379" s="14"/>
      <c r="F379" s="56">
        <f t="shared" si="154"/>
        <v>3.4051978735971655E-2</v>
      </c>
      <c r="G379" s="56">
        <f t="shared" si="154"/>
        <v>-7.4989755497882782E-2</v>
      </c>
      <c r="H379" s="56">
        <f t="shared" si="154"/>
        <v>5.162606297402883E-2</v>
      </c>
      <c r="I379" s="59"/>
      <c r="J379" s="57">
        <v>350.13000000000005</v>
      </c>
      <c r="K379" s="57">
        <v>338.6</v>
      </c>
      <c r="L379" s="57">
        <v>366.05</v>
      </c>
      <c r="M379" s="58">
        <v>348.08000000000004</v>
      </c>
    </row>
    <row r="380" spans="1:13" x14ac:dyDescent="0.2">
      <c r="A380" s="10"/>
      <c r="B380" s="10"/>
      <c r="C380" s="9" t="s">
        <v>32</v>
      </c>
      <c r="D380" s="60">
        <f t="shared" ref="D380" si="155">SUM(D373:D379)</f>
        <v>122.50000000000037</v>
      </c>
      <c r="E380" s="62"/>
      <c r="F380" s="42">
        <f>J380/K380-1</f>
        <v>1.3999136053317818E-2</v>
      </c>
      <c r="G380" s="42">
        <f>K380/L380-1</f>
        <v>-5.5984195104324952E-3</v>
      </c>
      <c r="H380" s="42">
        <f t="shared" si="154"/>
        <v>2.1655513346831912E-2</v>
      </c>
      <c r="I380" s="59"/>
      <c r="J380" s="46">
        <f t="shared" ref="J380:K380" si="156">SUM(J373:J379)</f>
        <v>8873.0399999999991</v>
      </c>
      <c r="K380" s="46">
        <f t="shared" si="156"/>
        <v>8750.5399999999991</v>
      </c>
      <c r="L380" s="46">
        <f t="shared" ref="L380:M380" si="157">SUM(L373:L379)</f>
        <v>8799.8050000000003</v>
      </c>
      <c r="M380" s="47">
        <f t="shared" si="157"/>
        <v>8613.2800000000007</v>
      </c>
    </row>
    <row r="381" spans="1:13" s="65" customFormat="1" ht="4.5" customHeight="1" x14ac:dyDescent="0.2">
      <c r="B381" s="66"/>
      <c r="C381" s="67"/>
      <c r="D381" s="68"/>
      <c r="E381" s="62"/>
      <c r="F381" s="61"/>
      <c r="G381" s="61"/>
      <c r="H381" s="61"/>
      <c r="I381" s="59"/>
      <c r="J381" s="46"/>
      <c r="K381" s="46"/>
      <c r="L381" s="46"/>
      <c r="M381" s="47"/>
    </row>
    <row r="382" spans="1:13" ht="12.75" customHeight="1" x14ac:dyDescent="0.2">
      <c r="A382" s="10"/>
      <c r="B382" s="10" t="s">
        <v>583</v>
      </c>
      <c r="D382" s="60"/>
      <c r="E382" s="62"/>
      <c r="F382" s="56"/>
      <c r="G382" s="56"/>
      <c r="H382" s="56"/>
      <c r="I382" s="59"/>
      <c r="J382" s="63"/>
      <c r="K382" s="63"/>
      <c r="L382" s="63"/>
      <c r="M382" s="64"/>
    </row>
    <row r="383" spans="1:13" x14ac:dyDescent="0.2">
      <c r="A383" s="10" t="s">
        <v>584</v>
      </c>
      <c r="B383" s="10" t="s">
        <v>22</v>
      </c>
      <c r="C383" s="54" t="s">
        <v>585</v>
      </c>
      <c r="D383" s="55">
        <f t="shared" ref="D383:D390" si="158">J383-K383</f>
        <v>214.10999999999876</v>
      </c>
      <c r="E383" s="14"/>
      <c r="F383" s="56">
        <f t="shared" ref="F383:H389" si="159">J383/K383-1</f>
        <v>1.9737333344395092E-2</v>
      </c>
      <c r="G383" s="56">
        <f t="shared" si="159"/>
        <v>3.5449806422966912E-3</v>
      </c>
      <c r="H383" s="56">
        <f t="shared" si="159"/>
        <v>1.3416721823571676E-2</v>
      </c>
      <c r="I383" s="59"/>
      <c r="J383" s="57">
        <v>11062.08</v>
      </c>
      <c r="K383" s="57">
        <v>10847.970000000001</v>
      </c>
      <c r="L383" s="57">
        <v>10809.65</v>
      </c>
      <c r="M383" s="58">
        <v>10666.539999999999</v>
      </c>
    </row>
    <row r="384" spans="1:13" x14ac:dyDescent="0.2">
      <c r="A384" s="10" t="s">
        <v>586</v>
      </c>
      <c r="B384" s="10" t="s">
        <v>22</v>
      </c>
      <c r="C384" s="54" t="s">
        <v>587</v>
      </c>
      <c r="D384" s="55">
        <f t="shared" si="158"/>
        <v>69.999999999999091</v>
      </c>
      <c r="E384" s="14"/>
      <c r="F384" s="56">
        <f t="shared" si="159"/>
        <v>1.4915164674071502E-2</v>
      </c>
      <c r="G384" s="56">
        <f t="shared" si="159"/>
        <v>-4.8184878721505675E-2</v>
      </c>
      <c r="H384" s="56">
        <f t="shared" si="159"/>
        <v>-1.7808055455957872E-2</v>
      </c>
      <c r="I384" s="37"/>
      <c r="J384" s="57">
        <v>4763.2099999999991</v>
      </c>
      <c r="K384" s="57">
        <v>4693.21</v>
      </c>
      <c r="L384" s="57">
        <v>4930.8</v>
      </c>
      <c r="M384" s="58">
        <v>5020.2</v>
      </c>
    </row>
    <row r="385" spans="1:13" x14ac:dyDescent="0.2">
      <c r="A385" s="10" t="s">
        <v>588</v>
      </c>
      <c r="B385" s="10" t="s">
        <v>22</v>
      </c>
      <c r="C385" s="54" t="s">
        <v>589</v>
      </c>
      <c r="D385" s="55">
        <f t="shared" si="158"/>
        <v>13.079999999999927</v>
      </c>
      <c r="E385" s="14"/>
      <c r="F385" s="56">
        <f t="shared" si="159"/>
        <v>6.205316267132277E-3</v>
      </c>
      <c r="G385" s="56">
        <f t="shared" si="159"/>
        <v>1.1730655697575587E-2</v>
      </c>
      <c r="H385" s="56">
        <f t="shared" si="159"/>
        <v>4.9462159047264365E-4</v>
      </c>
      <c r="I385" s="37"/>
      <c r="J385" s="57">
        <v>2120.9499999999998</v>
      </c>
      <c r="K385" s="57">
        <v>2107.87</v>
      </c>
      <c r="L385" s="57">
        <v>2083.4299999999998</v>
      </c>
      <c r="M385" s="58">
        <v>2082.3999999999996</v>
      </c>
    </row>
    <row r="386" spans="1:13" x14ac:dyDescent="0.2">
      <c r="A386" s="10" t="s">
        <v>590</v>
      </c>
      <c r="B386" s="10" t="s">
        <v>22</v>
      </c>
      <c r="C386" s="54" t="s">
        <v>591</v>
      </c>
      <c r="D386" s="55">
        <f t="shared" si="158"/>
        <v>254.97999999999956</v>
      </c>
      <c r="E386" s="14"/>
      <c r="F386" s="56">
        <f t="shared" si="159"/>
        <v>9.0785767947617613E-2</v>
      </c>
      <c r="G386" s="56">
        <f t="shared" si="159"/>
        <v>1.4440459291847008E-2</v>
      </c>
      <c r="H386" s="56">
        <f t="shared" si="159"/>
        <v>1.7964886478536446E-2</v>
      </c>
      <c r="I386" s="59"/>
      <c r="J386" s="57">
        <v>3063.5699999999997</v>
      </c>
      <c r="K386" s="57">
        <v>2808.59</v>
      </c>
      <c r="L386" s="57">
        <v>2768.6099999999997</v>
      </c>
      <c r="M386" s="58">
        <v>2719.75</v>
      </c>
    </row>
    <row r="387" spans="1:13" x14ac:dyDescent="0.2">
      <c r="A387" s="10" t="s">
        <v>592</v>
      </c>
      <c r="B387" s="10" t="s">
        <v>22</v>
      </c>
      <c r="C387" s="54" t="s">
        <v>593</v>
      </c>
      <c r="D387" s="55">
        <f t="shared" si="158"/>
        <v>71.759999999999991</v>
      </c>
      <c r="E387" s="14"/>
      <c r="F387" s="56">
        <f t="shared" si="159"/>
        <v>4.3037838032350395E-2</v>
      </c>
      <c r="G387" s="56">
        <f t="shared" si="159"/>
        <v>-3.2017044794835803E-2</v>
      </c>
      <c r="H387" s="56">
        <f t="shared" si="159"/>
        <v>-0.23959616292980512</v>
      </c>
      <c r="I387" s="59"/>
      <c r="J387" s="57">
        <v>1739.1299999999999</v>
      </c>
      <c r="K387" s="57">
        <v>1667.37</v>
      </c>
      <c r="L387" s="57">
        <v>1722.5200000000004</v>
      </c>
      <c r="M387" s="58">
        <v>2265.27</v>
      </c>
    </row>
    <row r="388" spans="1:13" x14ac:dyDescent="0.2">
      <c r="A388" s="10" t="s">
        <v>594</v>
      </c>
      <c r="B388" s="10" t="s">
        <v>22</v>
      </c>
      <c r="C388" s="54" t="s">
        <v>595</v>
      </c>
      <c r="D388" s="55">
        <f t="shared" si="158"/>
        <v>36.560000000000173</v>
      </c>
      <c r="E388" s="14"/>
      <c r="F388" s="56">
        <f t="shared" si="159"/>
        <v>2.2923929673196231E-2</v>
      </c>
      <c r="G388" s="56">
        <f t="shared" si="159"/>
        <v>2.4336041619833715E-2</v>
      </c>
      <c r="H388" s="56">
        <f t="shared" si="159"/>
        <v>2.4248564229749414E-2</v>
      </c>
      <c r="I388" s="59"/>
      <c r="J388" s="57">
        <v>1631.4</v>
      </c>
      <c r="K388" s="57">
        <v>1594.84</v>
      </c>
      <c r="L388" s="57">
        <v>1556.9499999999998</v>
      </c>
      <c r="M388" s="58">
        <v>1520.0900000000001</v>
      </c>
    </row>
    <row r="389" spans="1:13" ht="12" customHeight="1" x14ac:dyDescent="0.2">
      <c r="A389" s="10" t="s">
        <v>596</v>
      </c>
      <c r="B389" s="10" t="s">
        <v>22</v>
      </c>
      <c r="C389" s="54" t="s">
        <v>597</v>
      </c>
      <c r="D389" s="55">
        <f t="shared" si="158"/>
        <v>63.8599999999999</v>
      </c>
      <c r="E389" s="14"/>
      <c r="F389" s="56">
        <f t="shared" si="159"/>
        <v>3.4857317525818221E-2</v>
      </c>
      <c r="G389" s="56">
        <f t="shared" si="159"/>
        <v>3.0935342396749554E-3</v>
      </c>
      <c r="H389" s="56">
        <f t="shared" si="159"/>
        <v>-6.5058340359562816E-3</v>
      </c>
      <c r="I389" s="59"/>
      <c r="J389" s="57">
        <v>1895.8999999999999</v>
      </c>
      <c r="K389" s="57">
        <v>1832.04</v>
      </c>
      <c r="L389" s="57">
        <v>1826.3899999999999</v>
      </c>
      <c r="M389" s="58">
        <v>1838.3500000000001</v>
      </c>
    </row>
    <row r="390" spans="1:13" ht="12" customHeight="1" x14ac:dyDescent="0.2">
      <c r="A390" s="70" t="s">
        <v>598</v>
      </c>
      <c r="B390" s="10" t="s">
        <v>22</v>
      </c>
      <c r="C390" s="71" t="s">
        <v>599</v>
      </c>
      <c r="D390" s="55">
        <f t="shared" si="158"/>
        <v>-14.800000000000068</v>
      </c>
      <c r="E390" s="14"/>
      <c r="F390" s="56"/>
      <c r="G390" s="56"/>
      <c r="H390" s="56"/>
      <c r="I390" s="59"/>
      <c r="J390" s="57">
        <v>300.88</v>
      </c>
      <c r="K390" s="57">
        <v>315.68000000000006</v>
      </c>
      <c r="L390" s="57"/>
      <c r="M390" s="58"/>
    </row>
    <row r="391" spans="1:13" x14ac:dyDescent="0.2">
      <c r="A391" s="10"/>
      <c r="B391" s="10"/>
      <c r="C391" s="9" t="s">
        <v>32</v>
      </c>
      <c r="D391" s="60">
        <f>SUM(D383:D390)</f>
        <v>709.54999999999734</v>
      </c>
      <c r="E391" s="62"/>
      <c r="F391" s="42">
        <f t="shared" ref="F391:H391" si="160">J391/K391-1</f>
        <v>2.7430098768458144E-2</v>
      </c>
      <c r="G391" s="42">
        <f t="shared" si="160"/>
        <v>6.584858560958029E-3</v>
      </c>
      <c r="H391" s="42">
        <f t="shared" si="160"/>
        <v>-1.5863989032114612E-2</v>
      </c>
      <c r="I391" s="59"/>
      <c r="J391" s="46">
        <f>SUM(J383:J390)</f>
        <v>26577.120000000003</v>
      </c>
      <c r="K391" s="46">
        <f>SUM(K383:K390)</f>
        <v>25867.57</v>
      </c>
      <c r="L391" s="46">
        <f t="shared" ref="L391:M391" si="161">SUM(L383:L390)</f>
        <v>25698.350000000002</v>
      </c>
      <c r="M391" s="47">
        <f t="shared" si="161"/>
        <v>26112.6</v>
      </c>
    </row>
    <row r="392" spans="1:13" ht="4.5" customHeight="1" x14ac:dyDescent="0.2">
      <c r="A392" s="10"/>
      <c r="B392" s="32"/>
      <c r="C392" s="33"/>
      <c r="E392" s="35"/>
      <c r="F392" s="61"/>
      <c r="G392" s="61"/>
      <c r="H392" s="61"/>
      <c r="I392" s="37"/>
      <c r="J392" s="46"/>
      <c r="K392" s="46"/>
      <c r="L392" s="46"/>
      <c r="M392" s="47"/>
    </row>
    <row r="393" spans="1:13" ht="12.75" customHeight="1" x14ac:dyDescent="0.2">
      <c r="A393" s="10"/>
      <c r="B393" s="10" t="s">
        <v>600</v>
      </c>
      <c r="D393" s="60"/>
      <c r="E393" s="62"/>
      <c r="F393" s="56"/>
      <c r="G393" s="56"/>
      <c r="H393" s="56"/>
      <c r="I393" s="59"/>
      <c r="J393" s="63"/>
      <c r="K393" s="63"/>
      <c r="L393" s="63"/>
      <c r="M393" s="64"/>
    </row>
    <row r="394" spans="1:13" x14ac:dyDescent="0.2">
      <c r="A394" s="10" t="s">
        <v>601</v>
      </c>
      <c r="B394" s="10" t="s">
        <v>22</v>
      </c>
      <c r="C394" s="54" t="s">
        <v>602</v>
      </c>
      <c r="D394" s="55">
        <f t="shared" ref="D394:D406" si="162">J394-K394</f>
        <v>2.8899999999999864</v>
      </c>
      <c r="E394" s="14"/>
      <c r="F394" s="56">
        <f t="shared" ref="F394:H407" si="163">J394/K394-1</f>
        <v>4.39610587161543E-2</v>
      </c>
      <c r="G394" s="56">
        <f t="shared" si="163"/>
        <v>-6.6458392502129926E-2</v>
      </c>
      <c r="H394" s="56">
        <f t="shared" si="163"/>
        <v>-0.14247442766682905</v>
      </c>
      <c r="I394" s="37"/>
      <c r="J394" s="57">
        <v>68.63</v>
      </c>
      <c r="K394" s="57">
        <v>65.740000000000009</v>
      </c>
      <c r="L394" s="57">
        <v>70.42</v>
      </c>
      <c r="M394" s="58">
        <v>82.12</v>
      </c>
    </row>
    <row r="395" spans="1:13" x14ac:dyDescent="0.2">
      <c r="A395" s="10" t="s">
        <v>603</v>
      </c>
      <c r="B395" s="10" t="s">
        <v>22</v>
      </c>
      <c r="C395" s="54" t="s">
        <v>604</v>
      </c>
      <c r="D395" s="55">
        <f t="shared" si="162"/>
        <v>-0.89999999999999858</v>
      </c>
      <c r="E395" s="14"/>
      <c r="F395" s="56">
        <f t="shared" si="163"/>
        <v>-2.8124999999999956E-2</v>
      </c>
      <c r="G395" s="56">
        <f t="shared" si="163"/>
        <v>2.893890675241173E-2</v>
      </c>
      <c r="H395" s="56">
        <f t="shared" si="163"/>
        <v>6.8728522336769737E-2</v>
      </c>
      <c r="I395" s="16"/>
      <c r="J395" s="57">
        <v>31.1</v>
      </c>
      <c r="K395" s="57">
        <v>32</v>
      </c>
      <c r="L395" s="57">
        <v>31.099999999999998</v>
      </c>
      <c r="M395" s="58">
        <v>29.099999999999998</v>
      </c>
    </row>
    <row r="396" spans="1:13" x14ac:dyDescent="0.2">
      <c r="A396" s="10" t="s">
        <v>605</v>
      </c>
      <c r="B396" s="10" t="s">
        <v>22</v>
      </c>
      <c r="C396" s="54" t="s">
        <v>606</v>
      </c>
      <c r="D396" s="55">
        <f t="shared" si="162"/>
        <v>12.690000000000055</v>
      </c>
      <c r="E396" s="14"/>
      <c r="F396" s="56">
        <f t="shared" si="163"/>
        <v>6.2824892321402315E-2</v>
      </c>
      <c r="G396" s="56">
        <f t="shared" si="163"/>
        <v>8.2766014473331317E-2</v>
      </c>
      <c r="H396" s="56">
        <f t="shared" si="163"/>
        <v>1.4244549556896802E-2</v>
      </c>
      <c r="I396" s="37"/>
      <c r="J396" s="57">
        <v>214.68000000000004</v>
      </c>
      <c r="K396" s="57">
        <v>201.98999999999998</v>
      </c>
      <c r="L396" s="57">
        <v>186.55</v>
      </c>
      <c r="M396" s="58">
        <v>183.92999999999998</v>
      </c>
    </row>
    <row r="397" spans="1:13" x14ac:dyDescent="0.2">
      <c r="A397" s="10" t="s">
        <v>607</v>
      </c>
      <c r="B397" s="10" t="s">
        <v>22</v>
      </c>
      <c r="C397" s="54" t="s">
        <v>608</v>
      </c>
      <c r="D397" s="55">
        <f t="shared" si="162"/>
        <v>159.65999999999985</v>
      </c>
      <c r="E397" s="14"/>
      <c r="F397" s="56">
        <f t="shared" si="163"/>
        <v>6.216974997371616E-2</v>
      </c>
      <c r="G397" s="56">
        <f t="shared" si="163"/>
        <v>3.738936891301825E-2</v>
      </c>
      <c r="H397" s="56">
        <f t="shared" si="163"/>
        <v>1.9277406073082259E-2</v>
      </c>
      <c r="I397" s="59"/>
      <c r="J397" s="57">
        <v>2727.79</v>
      </c>
      <c r="K397" s="57">
        <v>2568.13</v>
      </c>
      <c r="L397" s="57">
        <v>2475.5699999999997</v>
      </c>
      <c r="M397" s="58">
        <v>2428.7500000000009</v>
      </c>
    </row>
    <row r="398" spans="1:13" x14ac:dyDescent="0.2">
      <c r="A398" s="10" t="s">
        <v>609</v>
      </c>
      <c r="B398" s="10" t="s">
        <v>22</v>
      </c>
      <c r="C398" s="54" t="s">
        <v>610</v>
      </c>
      <c r="D398" s="55">
        <f t="shared" si="162"/>
        <v>9.1200000000000045</v>
      </c>
      <c r="E398" s="14"/>
      <c r="F398" s="56">
        <f t="shared" si="163"/>
        <v>1.5520762423417267E-2</v>
      </c>
      <c r="G398" s="56">
        <f t="shared" si="163"/>
        <v>-4.0840978094087821E-2</v>
      </c>
      <c r="H398" s="56">
        <f t="shared" si="163"/>
        <v>1.4456275149447917E-2</v>
      </c>
      <c r="I398" s="59"/>
      <c r="J398" s="57">
        <v>596.71999999999991</v>
      </c>
      <c r="K398" s="57">
        <v>587.59999999999991</v>
      </c>
      <c r="L398" s="57">
        <v>612.62</v>
      </c>
      <c r="M398" s="58">
        <v>603.88999999999987</v>
      </c>
    </row>
    <row r="399" spans="1:13" x14ac:dyDescent="0.2">
      <c r="A399" s="10" t="s">
        <v>611</v>
      </c>
      <c r="B399" s="10" t="s">
        <v>22</v>
      </c>
      <c r="C399" s="54" t="s">
        <v>612</v>
      </c>
      <c r="D399" s="55">
        <f t="shared" si="162"/>
        <v>11.809999999999974</v>
      </c>
      <c r="E399" s="14"/>
      <c r="F399" s="56">
        <f t="shared" si="163"/>
        <v>6.9823814591462474E-2</v>
      </c>
      <c r="G399" s="56">
        <f t="shared" si="163"/>
        <v>-0.11198613954953529</v>
      </c>
      <c r="H399" s="56">
        <f t="shared" si="163"/>
        <v>2.7956176803928923E-2</v>
      </c>
      <c r="I399" s="59"/>
      <c r="J399" s="57">
        <v>180.95</v>
      </c>
      <c r="K399" s="57">
        <v>169.14000000000001</v>
      </c>
      <c r="L399" s="57">
        <v>190.47</v>
      </c>
      <c r="M399" s="58">
        <v>185.29000000000002</v>
      </c>
    </row>
    <row r="400" spans="1:13" x14ac:dyDescent="0.2">
      <c r="A400" s="10" t="s">
        <v>613</v>
      </c>
      <c r="B400" s="10" t="s">
        <v>22</v>
      </c>
      <c r="C400" s="54" t="s">
        <v>614</v>
      </c>
      <c r="D400" s="55">
        <f t="shared" si="162"/>
        <v>4.6599999999999824</v>
      </c>
      <c r="E400" s="14"/>
      <c r="F400" s="56">
        <f t="shared" si="163"/>
        <v>4.4678811121763973E-2</v>
      </c>
      <c r="G400" s="56">
        <f t="shared" si="163"/>
        <v>0.1085131257306835</v>
      </c>
      <c r="H400" s="56">
        <f t="shared" si="163"/>
        <v>-0.10245158828579604</v>
      </c>
      <c r="I400" s="59"/>
      <c r="J400" s="57">
        <v>108.96</v>
      </c>
      <c r="K400" s="57">
        <v>104.30000000000001</v>
      </c>
      <c r="L400" s="57">
        <v>94.09</v>
      </c>
      <c r="M400" s="58">
        <v>104.83</v>
      </c>
    </row>
    <row r="401" spans="1:13" x14ac:dyDescent="0.2">
      <c r="A401" s="10" t="s">
        <v>615</v>
      </c>
      <c r="B401" s="10" t="s">
        <v>22</v>
      </c>
      <c r="C401" s="54" t="s">
        <v>616</v>
      </c>
      <c r="D401" s="55">
        <f t="shared" si="162"/>
        <v>5.2199999999999918</v>
      </c>
      <c r="E401" s="14"/>
      <c r="F401" s="56">
        <f t="shared" si="163"/>
        <v>0.14918548156616152</v>
      </c>
      <c r="G401" s="56">
        <f t="shared" si="163"/>
        <v>0.21493055555555562</v>
      </c>
      <c r="H401" s="56">
        <f t="shared" si="163"/>
        <v>-9.1769157994323503E-2</v>
      </c>
      <c r="I401" s="59"/>
      <c r="J401" s="57">
        <v>40.209999999999994</v>
      </c>
      <c r="K401" s="57">
        <v>34.99</v>
      </c>
      <c r="L401" s="57">
        <v>28.8</v>
      </c>
      <c r="M401" s="58">
        <v>31.709999999999997</v>
      </c>
    </row>
    <row r="402" spans="1:13" x14ac:dyDescent="0.2">
      <c r="A402" s="10" t="s">
        <v>617</v>
      </c>
      <c r="B402" s="10" t="s">
        <v>22</v>
      </c>
      <c r="C402" s="54" t="s">
        <v>618</v>
      </c>
      <c r="D402" s="55">
        <f t="shared" si="162"/>
        <v>-17.52000000000001</v>
      </c>
      <c r="E402" s="14"/>
      <c r="F402" s="56">
        <f t="shared" si="163"/>
        <v>-0.11049445005045411</v>
      </c>
      <c r="G402" s="56">
        <f t="shared" si="163"/>
        <v>-1.7413397781495976E-2</v>
      </c>
      <c r="H402" s="56">
        <f t="shared" si="163"/>
        <v>-3.9578621592667562E-2</v>
      </c>
      <c r="I402" s="59"/>
      <c r="J402" s="57">
        <v>141.04</v>
      </c>
      <c r="K402" s="57">
        <v>158.56</v>
      </c>
      <c r="L402" s="57">
        <v>161.37</v>
      </c>
      <c r="M402" s="58">
        <v>168.02</v>
      </c>
    </row>
    <row r="403" spans="1:13" x14ac:dyDescent="0.2">
      <c r="A403" s="10" t="s">
        <v>619</v>
      </c>
      <c r="B403" s="10" t="s">
        <v>22</v>
      </c>
      <c r="C403" s="54" t="s">
        <v>620</v>
      </c>
      <c r="D403" s="55">
        <f t="shared" si="162"/>
        <v>10.490000000000009</v>
      </c>
      <c r="E403" s="14"/>
      <c r="F403" s="56">
        <f t="shared" si="163"/>
        <v>0.14126043630487484</v>
      </c>
      <c r="G403" s="56">
        <f t="shared" si="163"/>
        <v>1.2134286099498848E-3</v>
      </c>
      <c r="H403" s="56">
        <f t="shared" si="163"/>
        <v>-0.12576614804337582</v>
      </c>
      <c r="I403" s="59"/>
      <c r="J403" s="57">
        <v>84.75</v>
      </c>
      <c r="K403" s="57">
        <v>74.259999999999991</v>
      </c>
      <c r="L403" s="57">
        <v>74.17</v>
      </c>
      <c r="M403" s="58">
        <v>84.84</v>
      </c>
    </row>
    <row r="404" spans="1:13" x14ac:dyDescent="0.2">
      <c r="A404" s="10" t="s">
        <v>621</v>
      </c>
      <c r="B404" s="10" t="s">
        <v>22</v>
      </c>
      <c r="C404" s="54" t="s">
        <v>622</v>
      </c>
      <c r="D404" s="55">
        <f t="shared" si="162"/>
        <v>-28.080000000000013</v>
      </c>
      <c r="E404" s="14"/>
      <c r="F404" s="56">
        <f t="shared" si="163"/>
        <v>-0.13828425096030739</v>
      </c>
      <c r="G404" s="56">
        <f t="shared" si="163"/>
        <v>1.0047751691205642E-2</v>
      </c>
      <c r="H404" s="56">
        <f t="shared" si="163"/>
        <v>3.0974358974359184E-2</v>
      </c>
      <c r="I404" s="59"/>
      <c r="J404" s="57">
        <v>174.98</v>
      </c>
      <c r="K404" s="57">
        <v>203.06</v>
      </c>
      <c r="L404" s="57">
        <v>201.04000000000002</v>
      </c>
      <c r="M404" s="58">
        <v>194.99999999999997</v>
      </c>
    </row>
    <row r="405" spans="1:13" x14ac:dyDescent="0.2">
      <c r="A405" s="10" t="s">
        <v>623</v>
      </c>
      <c r="B405" s="10" t="s">
        <v>22</v>
      </c>
      <c r="C405" s="54" t="s">
        <v>624</v>
      </c>
      <c r="D405" s="55">
        <f t="shared" si="162"/>
        <v>-0.74000000000003752</v>
      </c>
      <c r="E405" s="14"/>
      <c r="F405" s="56">
        <f t="shared" si="163"/>
        <v>-4.2045454545456273E-3</v>
      </c>
      <c r="G405" s="56">
        <f t="shared" si="163"/>
        <v>-6.2460961898824774E-4</v>
      </c>
      <c r="H405" s="56">
        <f t="shared" si="163"/>
        <v>7.1098406519888302E-2</v>
      </c>
      <c r="I405" s="59"/>
      <c r="J405" s="57">
        <v>175.25999999999996</v>
      </c>
      <c r="K405" s="57">
        <v>176</v>
      </c>
      <c r="L405" s="57">
        <v>176.11</v>
      </c>
      <c r="M405" s="58">
        <v>164.42</v>
      </c>
    </row>
    <row r="406" spans="1:13" x14ac:dyDescent="0.2">
      <c r="A406" s="10" t="s">
        <v>625</v>
      </c>
      <c r="B406" s="10" t="s">
        <v>22</v>
      </c>
      <c r="C406" s="54" t="s">
        <v>626</v>
      </c>
      <c r="D406" s="55">
        <f t="shared" si="162"/>
        <v>-8.7800000000000153</v>
      </c>
      <c r="E406" s="14"/>
      <c r="F406" s="56">
        <f t="shared" si="163"/>
        <v>-8.117603550295871E-2</v>
      </c>
      <c r="G406" s="56">
        <f t="shared" si="163"/>
        <v>-2.0733363512901781E-2</v>
      </c>
      <c r="H406" s="56">
        <f t="shared" si="163"/>
        <v>5.7241313295682827E-2</v>
      </c>
      <c r="I406" s="59"/>
      <c r="J406" s="57">
        <v>99.379999999999981</v>
      </c>
      <c r="K406" s="57">
        <v>108.16</v>
      </c>
      <c r="L406" s="57">
        <v>110.45</v>
      </c>
      <c r="M406" s="58">
        <v>104.47000000000001</v>
      </c>
    </row>
    <row r="407" spans="1:13" x14ac:dyDescent="0.2">
      <c r="A407" s="10"/>
      <c r="B407" s="10"/>
      <c r="C407" s="9" t="s">
        <v>32</v>
      </c>
      <c r="D407" s="60">
        <f t="shared" ref="D407" si="164">SUM(D394:D406)</f>
        <v>160.51999999999975</v>
      </c>
      <c r="E407" s="62"/>
      <c r="F407" s="42">
        <f>J407/K407-1</f>
        <v>3.5798953150472768E-2</v>
      </c>
      <c r="G407" s="42">
        <f>K407/L407-1</f>
        <v>1.6128228138398759E-2</v>
      </c>
      <c r="H407" s="42">
        <f t="shared" si="163"/>
        <v>1.0624385931562896E-2</v>
      </c>
      <c r="I407" s="59"/>
      <c r="J407" s="46">
        <f t="shared" ref="J407:K407" si="165">SUM(J394:J406)</f>
        <v>4644.45</v>
      </c>
      <c r="K407" s="46">
        <f t="shared" si="165"/>
        <v>4483.93</v>
      </c>
      <c r="L407" s="46">
        <f t="shared" ref="L407:M407" si="166">SUM(L394:L406)</f>
        <v>4412.7599999999993</v>
      </c>
      <c r="M407" s="47">
        <f t="shared" si="166"/>
        <v>4366.3700000000008</v>
      </c>
    </row>
    <row r="408" spans="1:13" ht="4.5" customHeight="1" x14ac:dyDescent="0.2">
      <c r="A408" s="10"/>
      <c r="B408" s="32"/>
      <c r="C408" s="33"/>
      <c r="E408" s="35"/>
      <c r="F408" s="61"/>
      <c r="G408" s="61"/>
      <c r="H408" s="61"/>
      <c r="I408" s="37"/>
      <c r="J408" s="46"/>
      <c r="K408" s="46"/>
      <c r="L408" s="46"/>
      <c r="M408" s="47"/>
    </row>
    <row r="409" spans="1:13" ht="12.75" customHeight="1" x14ac:dyDescent="0.2">
      <c r="A409" s="10"/>
      <c r="B409" s="10" t="s">
        <v>627</v>
      </c>
      <c r="D409" s="60"/>
      <c r="E409" s="62"/>
      <c r="F409" s="56"/>
      <c r="G409" s="56"/>
      <c r="H409" s="56"/>
      <c r="I409" s="59"/>
      <c r="J409" s="63"/>
      <c r="K409" s="63"/>
      <c r="L409" s="63"/>
      <c r="M409" s="64"/>
    </row>
    <row r="410" spans="1:13" x14ac:dyDescent="0.2">
      <c r="A410" s="10" t="s">
        <v>628</v>
      </c>
      <c r="B410" s="10" t="s">
        <v>22</v>
      </c>
      <c r="C410" s="54" t="s">
        <v>629</v>
      </c>
      <c r="D410" s="55">
        <f t="shared" ref="D410:D424" si="167">J410-K410</f>
        <v>26.649999999999977</v>
      </c>
      <c r="E410" s="14"/>
      <c r="F410" s="56">
        <f t="shared" ref="F410:H425" si="168">J410/K410-1</f>
        <v>4.1829511387358576E-2</v>
      </c>
      <c r="G410" s="56">
        <f t="shared" si="168"/>
        <v>2.2467943059812701E-2</v>
      </c>
      <c r="H410" s="56">
        <f t="shared" si="168"/>
        <v>1.7172986826425873E-2</v>
      </c>
      <c r="I410" s="37"/>
      <c r="J410" s="57">
        <v>663.76</v>
      </c>
      <c r="K410" s="57">
        <v>637.11</v>
      </c>
      <c r="L410" s="57">
        <v>623.11000000000013</v>
      </c>
      <c r="M410" s="58">
        <v>612.58999999999992</v>
      </c>
    </row>
    <row r="411" spans="1:13" x14ac:dyDescent="0.2">
      <c r="A411" s="10" t="s">
        <v>630</v>
      </c>
      <c r="B411" s="10" t="s">
        <v>22</v>
      </c>
      <c r="C411" s="54" t="s">
        <v>631</v>
      </c>
      <c r="D411" s="55">
        <f t="shared" si="167"/>
        <v>11.330000000000155</v>
      </c>
      <c r="E411" s="14"/>
      <c r="F411" s="56">
        <f t="shared" si="168"/>
        <v>8.6768062001256752E-3</v>
      </c>
      <c r="G411" s="56">
        <f t="shared" si="168"/>
        <v>-1.4580031695721196E-2</v>
      </c>
      <c r="H411" s="56">
        <f t="shared" si="168"/>
        <v>-1.0033394843596777E-2</v>
      </c>
      <c r="I411" s="16"/>
      <c r="J411" s="57">
        <v>1317.1100000000001</v>
      </c>
      <c r="K411" s="57">
        <v>1305.78</v>
      </c>
      <c r="L411" s="57">
        <v>1325.1000000000001</v>
      </c>
      <c r="M411" s="58">
        <v>1338.5299999999997</v>
      </c>
    </row>
    <row r="412" spans="1:13" x14ac:dyDescent="0.2">
      <c r="A412" s="10" t="s">
        <v>632</v>
      </c>
      <c r="B412" s="10" t="s">
        <v>22</v>
      </c>
      <c r="C412" s="54" t="s">
        <v>633</v>
      </c>
      <c r="D412" s="55">
        <f t="shared" si="167"/>
        <v>130.76999999999498</v>
      </c>
      <c r="E412" s="14"/>
      <c r="F412" s="56">
        <f t="shared" si="168"/>
        <v>7.9917619521969741E-3</v>
      </c>
      <c r="G412" s="56">
        <f t="shared" si="168"/>
        <v>2.4982022364929968E-2</v>
      </c>
      <c r="H412" s="56">
        <f t="shared" si="168"/>
        <v>2.6962767784657782E-2</v>
      </c>
      <c r="I412" s="37"/>
      <c r="J412" s="57">
        <v>16493.869999999995</v>
      </c>
      <c r="K412" s="57">
        <v>16363.1</v>
      </c>
      <c r="L412" s="57">
        <v>15964.279999999997</v>
      </c>
      <c r="M412" s="58">
        <v>15545.140000000001</v>
      </c>
    </row>
    <row r="413" spans="1:13" x14ac:dyDescent="0.2">
      <c r="A413" s="10" t="s">
        <v>634</v>
      </c>
      <c r="B413" s="10" t="s">
        <v>22</v>
      </c>
      <c r="C413" s="54" t="s">
        <v>516</v>
      </c>
      <c r="D413" s="55">
        <f t="shared" si="167"/>
        <v>74.313999999999851</v>
      </c>
      <c r="E413" s="14"/>
      <c r="F413" s="56">
        <f t="shared" si="168"/>
        <v>2.4367914388001788E-2</v>
      </c>
      <c r="G413" s="56">
        <f t="shared" si="168"/>
        <v>1.2996339527128198E-2</v>
      </c>
      <c r="H413" s="56">
        <f t="shared" si="168"/>
        <v>4.8252761180517689E-2</v>
      </c>
      <c r="I413" s="59"/>
      <c r="J413" s="57">
        <v>3123.98</v>
      </c>
      <c r="K413" s="57">
        <v>3049.6660000000002</v>
      </c>
      <c r="L413" s="57">
        <v>3010.54</v>
      </c>
      <c r="M413" s="58">
        <v>2871.9600000000005</v>
      </c>
    </row>
    <row r="414" spans="1:13" x14ac:dyDescent="0.2">
      <c r="A414" s="10" t="s">
        <v>635</v>
      </c>
      <c r="B414" s="10" t="s">
        <v>22</v>
      </c>
      <c r="C414" s="54" t="s">
        <v>636</v>
      </c>
      <c r="D414" s="55">
        <f t="shared" si="167"/>
        <v>136.42500000000064</v>
      </c>
      <c r="E414" s="14"/>
      <c r="F414" s="56">
        <f t="shared" si="168"/>
        <v>3.9390426473369544E-2</v>
      </c>
      <c r="G414" s="56">
        <f t="shared" si="168"/>
        <v>1.5202811633455937E-2</v>
      </c>
      <c r="H414" s="56">
        <f t="shared" si="168"/>
        <v>3.0779503696743093E-2</v>
      </c>
      <c r="I414" s="59"/>
      <c r="J414" s="57">
        <v>3599.8300000000004</v>
      </c>
      <c r="K414" s="57">
        <v>3463.4049999999997</v>
      </c>
      <c r="L414" s="57">
        <v>3411.5399999999995</v>
      </c>
      <c r="M414" s="58">
        <v>3309.6699999999996</v>
      </c>
    </row>
    <row r="415" spans="1:13" x14ac:dyDescent="0.2">
      <c r="A415" s="10" t="s">
        <v>637</v>
      </c>
      <c r="B415" s="10" t="s">
        <v>22</v>
      </c>
      <c r="C415" s="54" t="s">
        <v>638</v>
      </c>
      <c r="D415" s="55">
        <f t="shared" si="167"/>
        <v>1.8000000000000682</v>
      </c>
      <c r="E415" s="14"/>
      <c r="F415" s="56">
        <f t="shared" si="168"/>
        <v>1.9016829894458187E-3</v>
      </c>
      <c r="G415" s="56">
        <f t="shared" si="168"/>
        <v>2.8557457212714077E-2</v>
      </c>
      <c r="H415" s="56">
        <f t="shared" si="168"/>
        <v>1.9532028982296001E-2</v>
      </c>
      <c r="I415" s="59"/>
      <c r="J415" s="57">
        <v>948.33000000000015</v>
      </c>
      <c r="K415" s="57">
        <v>946.53000000000009</v>
      </c>
      <c r="L415" s="57">
        <v>920.25</v>
      </c>
      <c r="M415" s="58">
        <v>902.62</v>
      </c>
    </row>
    <row r="416" spans="1:13" x14ac:dyDescent="0.2">
      <c r="A416" s="10" t="s">
        <v>639</v>
      </c>
      <c r="B416" s="10" t="s">
        <v>22</v>
      </c>
      <c r="C416" s="54" t="s">
        <v>640</v>
      </c>
      <c r="D416" s="55">
        <f t="shared" si="167"/>
        <v>49.159999999999854</v>
      </c>
      <c r="E416" s="14"/>
      <c r="F416" s="56">
        <f t="shared" si="168"/>
        <v>1.3484341870307892E-2</v>
      </c>
      <c r="G416" s="56">
        <f t="shared" si="168"/>
        <v>1.8827165668997559E-2</v>
      </c>
      <c r="H416" s="56">
        <f t="shared" si="168"/>
        <v>2.4208875251877426E-2</v>
      </c>
      <c r="I416" s="59"/>
      <c r="J416" s="57">
        <v>3694.87</v>
      </c>
      <c r="K416" s="57">
        <v>3645.71</v>
      </c>
      <c r="L416" s="57">
        <v>3578.3399999999997</v>
      </c>
      <c r="M416" s="58">
        <v>3493.76</v>
      </c>
    </row>
    <row r="417" spans="1:13" x14ac:dyDescent="0.2">
      <c r="A417" s="10" t="s">
        <v>641</v>
      </c>
      <c r="B417" s="10" t="s">
        <v>22</v>
      </c>
      <c r="C417" s="54" t="s">
        <v>642</v>
      </c>
      <c r="D417" s="55">
        <f t="shared" si="167"/>
        <v>90.152999999999338</v>
      </c>
      <c r="E417" s="14"/>
      <c r="F417" s="56">
        <f t="shared" si="168"/>
        <v>1.3514840420005836E-2</v>
      </c>
      <c r="G417" s="56">
        <f t="shared" si="168"/>
        <v>2.0032692831126075E-2</v>
      </c>
      <c r="H417" s="56">
        <f t="shared" si="168"/>
        <v>3.4862987843986559E-3</v>
      </c>
      <c r="I417" s="59"/>
      <c r="J417" s="57">
        <v>6760.82</v>
      </c>
      <c r="K417" s="57">
        <v>6670.6670000000004</v>
      </c>
      <c r="L417" s="57">
        <v>6539.6599999999989</v>
      </c>
      <c r="M417" s="58">
        <v>6516.9400000000005</v>
      </c>
    </row>
    <row r="418" spans="1:13" x14ac:dyDescent="0.2">
      <c r="A418" s="10" t="s">
        <v>643</v>
      </c>
      <c r="B418" s="10" t="s">
        <v>22</v>
      </c>
      <c r="C418" s="54" t="s">
        <v>644</v>
      </c>
      <c r="D418" s="55">
        <f t="shared" si="167"/>
        <v>-3.1940000000004147</v>
      </c>
      <c r="E418" s="14"/>
      <c r="F418" s="56">
        <f t="shared" si="168"/>
        <v>-7.7076703144174363E-4</v>
      </c>
      <c r="G418" s="56">
        <f t="shared" si="168"/>
        <v>2.4129264091303559E-2</v>
      </c>
      <c r="H418" s="56">
        <f t="shared" si="168"/>
        <v>6.6173932519135947E-2</v>
      </c>
      <c r="I418" s="59"/>
      <c r="J418" s="57">
        <v>4140.7299999999996</v>
      </c>
      <c r="K418" s="57">
        <v>4143.924</v>
      </c>
      <c r="L418" s="57">
        <v>4046.2899999999995</v>
      </c>
      <c r="M418" s="58">
        <v>3795.1500000000005</v>
      </c>
    </row>
    <row r="419" spans="1:13" x14ac:dyDescent="0.2">
      <c r="A419" s="10" t="s">
        <v>645</v>
      </c>
      <c r="B419" s="10" t="s">
        <v>22</v>
      </c>
      <c r="C419" s="54" t="s">
        <v>646</v>
      </c>
      <c r="D419" s="55">
        <f t="shared" si="167"/>
        <v>-21.487999999999829</v>
      </c>
      <c r="E419" s="14"/>
      <c r="F419" s="56">
        <f t="shared" si="168"/>
        <v>-1.8007991632921105E-2</v>
      </c>
      <c r="G419" s="56">
        <f t="shared" si="168"/>
        <v>-1.9097724582401887E-2</v>
      </c>
      <c r="H419" s="56">
        <f t="shared" si="168"/>
        <v>-1.9584454939634566E-2</v>
      </c>
      <c r="I419" s="59"/>
      <c r="J419" s="57">
        <v>1171.7600000000002</v>
      </c>
      <c r="K419" s="57">
        <v>1193.248</v>
      </c>
      <c r="L419" s="57">
        <v>1216.4800000000002</v>
      </c>
      <c r="M419" s="58">
        <v>1240.78</v>
      </c>
    </row>
    <row r="420" spans="1:13" x14ac:dyDescent="0.2">
      <c r="A420" s="10" t="s">
        <v>647</v>
      </c>
      <c r="B420" s="10" t="s">
        <v>22</v>
      </c>
      <c r="C420" s="54" t="s">
        <v>648</v>
      </c>
      <c r="D420" s="55">
        <f t="shared" si="167"/>
        <v>23.130000000000109</v>
      </c>
      <c r="E420" s="14"/>
      <c r="F420" s="56">
        <f t="shared" si="168"/>
        <v>1.5378478109105531E-2</v>
      </c>
      <c r="G420" s="56">
        <f t="shared" si="168"/>
        <v>-3.1217688698002011E-3</v>
      </c>
      <c r="H420" s="56">
        <f t="shared" si="168"/>
        <v>1.4578906313043039E-2</v>
      </c>
      <c r="I420" s="59"/>
      <c r="J420" s="57">
        <v>1527.1800000000003</v>
      </c>
      <c r="K420" s="57">
        <v>1504.0500000000002</v>
      </c>
      <c r="L420" s="57">
        <v>1508.76</v>
      </c>
      <c r="M420" s="58">
        <v>1487.08</v>
      </c>
    </row>
    <row r="421" spans="1:13" x14ac:dyDescent="0.2">
      <c r="A421" s="10" t="s">
        <v>649</v>
      </c>
      <c r="B421" s="10" t="s">
        <v>22</v>
      </c>
      <c r="C421" s="54" t="s">
        <v>650</v>
      </c>
      <c r="D421" s="55">
        <f t="shared" si="167"/>
        <v>-7.1299999999998818</v>
      </c>
      <c r="E421" s="14"/>
      <c r="F421" s="56">
        <f t="shared" si="168"/>
        <v>-5.354903153609758E-3</v>
      </c>
      <c r="G421" s="56">
        <f t="shared" si="168"/>
        <v>1.7250995102795263E-2</v>
      </c>
      <c r="H421" s="56">
        <f t="shared" si="168"/>
        <v>3.9923410611285126E-2</v>
      </c>
      <c r="I421" s="59"/>
      <c r="J421" s="57">
        <v>1324.36</v>
      </c>
      <c r="K421" s="57">
        <v>1331.4899999999998</v>
      </c>
      <c r="L421" s="57">
        <v>1308.9100000000001</v>
      </c>
      <c r="M421" s="58">
        <v>1258.6599999999999</v>
      </c>
    </row>
    <row r="422" spans="1:13" x14ac:dyDescent="0.2">
      <c r="A422" s="10" t="s">
        <v>651</v>
      </c>
      <c r="B422" s="10" t="s">
        <v>22</v>
      </c>
      <c r="C422" s="54" t="s">
        <v>652</v>
      </c>
      <c r="D422" s="55">
        <f t="shared" si="167"/>
        <v>62.010000000000218</v>
      </c>
      <c r="E422" s="14"/>
      <c r="F422" s="56">
        <f t="shared" si="168"/>
        <v>1.846057665113654E-2</v>
      </c>
      <c r="G422" s="56">
        <f t="shared" si="168"/>
        <v>-1.0151760719021463E-2</v>
      </c>
      <c r="H422" s="56">
        <f t="shared" si="168"/>
        <v>-8.3052789077479039E-3</v>
      </c>
      <c r="I422" s="59"/>
      <c r="J422" s="57">
        <v>3421.0600000000004</v>
      </c>
      <c r="K422" s="57">
        <v>3359.05</v>
      </c>
      <c r="L422" s="57">
        <v>3393.4999999999995</v>
      </c>
      <c r="M422" s="58">
        <v>3421.92</v>
      </c>
    </row>
    <row r="423" spans="1:13" x14ac:dyDescent="0.2">
      <c r="A423" s="10" t="s">
        <v>653</v>
      </c>
      <c r="B423" s="10" t="s">
        <v>22</v>
      </c>
      <c r="C423" s="54" t="s">
        <v>520</v>
      </c>
      <c r="D423" s="55">
        <f t="shared" si="167"/>
        <v>93.119999999999891</v>
      </c>
      <c r="E423" s="14"/>
      <c r="F423" s="56">
        <f t="shared" si="168"/>
        <v>1.9053270177089798E-2</v>
      </c>
      <c r="G423" s="56">
        <f t="shared" si="168"/>
        <v>2.2225057465975251E-2</v>
      </c>
      <c r="H423" s="56">
        <f t="shared" si="168"/>
        <v>6.0433005005924301E-3</v>
      </c>
      <c r="I423" s="59"/>
      <c r="J423" s="57">
        <v>4980.47</v>
      </c>
      <c r="K423" s="57">
        <v>4887.3500000000004</v>
      </c>
      <c r="L423" s="57">
        <v>4781.0900000000011</v>
      </c>
      <c r="M423" s="58">
        <v>4752.3700000000008</v>
      </c>
    </row>
    <row r="424" spans="1:13" x14ac:dyDescent="0.2">
      <c r="A424" s="10" t="s">
        <v>654</v>
      </c>
      <c r="B424" s="10" t="s">
        <v>22</v>
      </c>
      <c r="C424" s="54" t="s">
        <v>655</v>
      </c>
      <c r="D424" s="55">
        <f t="shared" si="167"/>
        <v>-19.480000000000018</v>
      </c>
      <c r="E424" s="14"/>
      <c r="F424" s="56">
        <f t="shared" si="168"/>
        <v>-2.0464334488916935E-2</v>
      </c>
      <c r="G424" s="56">
        <f t="shared" si="168"/>
        <v>-3.7853135897306434E-2</v>
      </c>
      <c r="H424" s="56">
        <f t="shared" si="168"/>
        <v>2.1433217357189394E-2</v>
      </c>
      <c r="I424" s="59"/>
      <c r="J424" s="57">
        <v>932.42</v>
      </c>
      <c r="K424" s="57">
        <v>951.9</v>
      </c>
      <c r="L424" s="57">
        <v>989.35000000000014</v>
      </c>
      <c r="M424" s="58">
        <v>968.59000000000015</v>
      </c>
    </row>
    <row r="425" spans="1:13" x14ac:dyDescent="0.2">
      <c r="A425" s="10"/>
      <c r="B425" s="74"/>
      <c r="C425" s="75" t="s">
        <v>32</v>
      </c>
      <c r="D425" s="76">
        <f t="shared" ref="D425" si="169">SUM(D410:D424)</f>
        <v>647.56999999999493</v>
      </c>
      <c r="E425" s="77"/>
      <c r="F425" s="78">
        <f>J425/K425-1</f>
        <v>1.2114759551291376E-2</v>
      </c>
      <c r="G425" s="78">
        <f>K425/L425-1</f>
        <v>1.5884159552389532E-2</v>
      </c>
      <c r="H425" s="78">
        <f t="shared" si="168"/>
        <v>2.1380641574539672E-2</v>
      </c>
      <c r="I425" s="79"/>
      <c r="J425" s="80">
        <f t="shared" ref="J425:K425" si="170">SUM(J410:J424)</f>
        <v>54100.549999999988</v>
      </c>
      <c r="K425" s="80">
        <f t="shared" si="170"/>
        <v>53452.98</v>
      </c>
      <c r="L425" s="80">
        <f t="shared" ref="L425:M425" si="171">SUM(L410:L424)</f>
        <v>52617.200000000012</v>
      </c>
      <c r="M425" s="81">
        <f t="shared" si="171"/>
        <v>51515.760000000009</v>
      </c>
    </row>
    <row r="426" spans="1:13" x14ac:dyDescent="0.2">
      <c r="D426" s="60"/>
      <c r="E426" s="82"/>
      <c r="F426" s="61"/>
      <c r="G426" s="61"/>
      <c r="H426" s="61"/>
      <c r="I426" s="82"/>
      <c r="J426" s="61"/>
      <c r="K426" s="61"/>
      <c r="L426" s="61"/>
      <c r="M426" s="61"/>
    </row>
    <row r="427" spans="1:13" x14ac:dyDescent="0.2">
      <c r="D427" s="60"/>
      <c r="E427" s="82"/>
      <c r="F427" s="61"/>
      <c r="G427" s="61"/>
      <c r="H427" s="61"/>
      <c r="I427" s="82"/>
      <c r="J427" s="61"/>
      <c r="K427" s="61"/>
      <c r="L427" s="61"/>
      <c r="M427" s="61"/>
    </row>
    <row r="428" spans="1:13" x14ac:dyDescent="0.2">
      <c r="D428" s="60"/>
    </row>
    <row r="429" spans="1:13" x14ac:dyDescent="0.2">
      <c r="D429" s="60"/>
    </row>
    <row r="430" spans="1:13" x14ac:dyDescent="0.2">
      <c r="D430" s="60"/>
    </row>
    <row r="431" spans="1:13" x14ac:dyDescent="0.2">
      <c r="D431" s="60"/>
    </row>
    <row r="432" spans="1:13" x14ac:dyDescent="0.2">
      <c r="D432" s="60"/>
    </row>
    <row r="433" spans="4:4" x14ac:dyDescent="0.2">
      <c r="D433" s="60"/>
    </row>
    <row r="434" spans="4:4" x14ac:dyDescent="0.2">
      <c r="D434" s="60"/>
    </row>
    <row r="435" spans="4:4" x14ac:dyDescent="0.2">
      <c r="D435" s="60"/>
    </row>
    <row r="436" spans="4:4" x14ac:dyDescent="0.2">
      <c r="D436" s="60"/>
    </row>
    <row r="437" spans="4:4" x14ac:dyDescent="0.2">
      <c r="D437" s="60"/>
    </row>
    <row r="438" spans="4:4" x14ac:dyDescent="0.2">
      <c r="D438" s="60"/>
    </row>
    <row r="439" spans="4:4" x14ac:dyDescent="0.2">
      <c r="D439" s="60"/>
    </row>
    <row r="440" spans="4:4" x14ac:dyDescent="0.2">
      <c r="D440" s="60"/>
    </row>
    <row r="441" spans="4:4" x14ac:dyDescent="0.2">
      <c r="D441" s="60"/>
    </row>
    <row r="442" spans="4:4" x14ac:dyDescent="0.2">
      <c r="D442" s="60"/>
    </row>
    <row r="443" spans="4:4" x14ac:dyDescent="0.2">
      <c r="D443" s="60"/>
    </row>
    <row r="444" spans="4:4" x14ac:dyDescent="0.2">
      <c r="D444" s="60"/>
    </row>
    <row r="445" spans="4:4" x14ac:dyDescent="0.2">
      <c r="D445" s="60"/>
    </row>
    <row r="446" spans="4:4" x14ac:dyDescent="0.2">
      <c r="D446" s="60"/>
    </row>
    <row r="447" spans="4:4" x14ac:dyDescent="0.2">
      <c r="D447" s="60"/>
    </row>
    <row r="448" spans="4:4" x14ac:dyDescent="0.2">
      <c r="D448" s="60"/>
    </row>
    <row r="449" spans="4:4" x14ac:dyDescent="0.2">
      <c r="D449" s="60"/>
    </row>
    <row r="450" spans="4:4" x14ac:dyDescent="0.2">
      <c r="D450" s="60"/>
    </row>
    <row r="451" spans="4:4" x14ac:dyDescent="0.2">
      <c r="D451" s="60"/>
    </row>
  </sheetData>
  <conditionalFormatting sqref="A168">
    <cfRule type="cellIs" dxfId="3" priority="4" operator="equal">
      <formula>1667.12</formula>
    </cfRule>
  </conditionalFormatting>
  <conditionalFormatting sqref="A390">
    <cfRule type="cellIs" dxfId="2" priority="3" operator="equal">
      <formula>1667.12</formula>
    </cfRule>
  </conditionalFormatting>
  <conditionalFormatting sqref="A177">
    <cfRule type="cellIs" dxfId="1" priority="2" operator="equal">
      <formula>1667.12</formula>
    </cfRule>
  </conditionalFormatting>
  <conditionalFormatting sqref="A167">
    <cfRule type="cellIs" dxfId="0" priority="1" operator="equal">
      <formula>1667.12</formula>
    </cfRule>
  </conditionalFormatting>
  <printOptions horizontalCentered="1"/>
  <pageMargins left="1" right="1" top="1" bottom="1" header="0.3" footer="0.16"/>
  <pageSetup scale="75" fitToHeight="30" orientation="landscape" r:id="rId1"/>
  <headerFooter alignWithMargins="0">
    <oddHeader xml:space="preserve">&amp;C&amp;"Arial,Bold"&amp;12Washington State School Districts
Student Enrollment Trends by County
Fiscal Years 2012–2013 Through 2015–2016
</oddHeader>
  </headerFooter>
  <rowBreaks count="4" manualBreakCount="4">
    <brk id="49" min="1" max="12" man="1"/>
    <brk id="99" min="1" max="12" man="1"/>
    <brk id="146" min="1" max="12" man="1"/>
    <brk id="188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 Trends by county 1516-print</vt:lpstr>
      <vt:lpstr>'Enr Trends by county 1516-print'!Print_Area</vt:lpstr>
      <vt:lpstr>'Enr Trends by county 1516-print'!Print_Titles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Ralph Fortunato</cp:lastModifiedBy>
  <cp:lastPrinted>2018-01-04T20:26:38Z</cp:lastPrinted>
  <dcterms:created xsi:type="dcterms:W3CDTF">2017-10-11T16:48:30Z</dcterms:created>
  <dcterms:modified xsi:type="dcterms:W3CDTF">2018-01-04T20:26:51Z</dcterms:modified>
</cp:coreProperties>
</file>