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P:\S Drive Files\Data Administration\2022-23 Data Reports\Initial - C2B\"/>
    </mc:Choice>
  </mc:AlternateContent>
  <xr:revisionPtr revIDLastSave="0" documentId="13_ncr:1_{FD853AE3-545C-4834-99EA-AAFCB57E4206}" xr6:coauthVersionLast="47" xr6:coauthVersionMax="47" xr10:uidLastSave="{00000000-0000-0000-0000-000000000000}"/>
  <bookViews>
    <workbookView xWindow="21375" yWindow="990" windowWidth="21840" windowHeight="13620" activeTab="3" xr2:uid="{28E16946-7DD0-4F44-A532-C663C754CEE4}"/>
  </bookViews>
  <sheets>
    <sheet name="Initial Eval" sheetId="4" r:id="rId1"/>
    <sheet name="Transition from C 2 B" sheetId="1" r:id="rId2"/>
    <sheet name="Verified Records" sheetId="2" r:id="rId3"/>
    <sheet name="Instructions" sheetId="5" r:id="rId4"/>
    <sheet name="Copyright" sheetId="6" r:id="rId5"/>
  </sheets>
  <definedNames>
    <definedName name="_xlnm.Print_Area" localSheetId="4">Copyright!$A$1:$J$6</definedName>
    <definedName name="_xlnm.Print_Area" localSheetId="0">'Initial Eval'!$A$1:$I$57</definedName>
    <definedName name="_xlnm.Print_Area" localSheetId="1">'Transition from C 2 B'!$A$1:$H$40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 i="1" l="1"/>
  <c r="V564" i="2" l="1"/>
  <c r="W564" i="2" s="1"/>
  <c r="X564" i="2" s="1"/>
  <c r="V565" i="2"/>
  <c r="W565" i="2" s="1"/>
  <c r="X565" i="2" s="1"/>
  <c r="V566" i="2"/>
  <c r="W566" i="2" s="1"/>
  <c r="X566" i="2" s="1"/>
  <c r="V567" i="2"/>
  <c r="W567" i="2" s="1"/>
  <c r="X567" i="2" s="1"/>
  <c r="V568" i="2"/>
  <c r="W568" i="2" s="1"/>
  <c r="X568" i="2" s="1"/>
  <c r="V569" i="2"/>
  <c r="W569" i="2" s="1"/>
  <c r="X569" i="2" s="1"/>
  <c r="V570" i="2"/>
  <c r="W570" i="2" s="1"/>
  <c r="X570" i="2" s="1"/>
  <c r="V571" i="2"/>
  <c r="W571" i="2" s="1"/>
  <c r="X571" i="2" s="1"/>
  <c r="V572" i="2"/>
  <c r="W572" i="2" s="1"/>
  <c r="X572" i="2" s="1"/>
  <c r="V573" i="2"/>
  <c r="W573" i="2" s="1"/>
  <c r="X573" i="2" s="1"/>
  <c r="V574" i="2"/>
  <c r="W574" i="2" s="1"/>
  <c r="X574" i="2" s="1"/>
  <c r="V575" i="2"/>
  <c r="V576" i="2"/>
  <c r="W576" i="2" s="1"/>
  <c r="X576" i="2" s="1"/>
  <c r="V577" i="2"/>
  <c r="W577" i="2" s="1"/>
  <c r="X577" i="2" s="1"/>
  <c r="V578" i="2"/>
  <c r="W578" i="2" s="1"/>
  <c r="X578" i="2" s="1"/>
  <c r="V579" i="2"/>
  <c r="W579" i="2" s="1"/>
  <c r="X579" i="2" s="1"/>
  <c r="V580" i="2"/>
  <c r="W580" i="2" s="1"/>
  <c r="X580" i="2" s="1"/>
  <c r="V581" i="2"/>
  <c r="W581" i="2" s="1"/>
  <c r="X581" i="2" s="1"/>
  <c r="V582" i="2"/>
  <c r="W582" i="2" s="1"/>
  <c r="X582" i="2" s="1"/>
  <c r="V583" i="2"/>
  <c r="W583" i="2" s="1"/>
  <c r="X583" i="2" s="1"/>
  <c r="V584" i="2"/>
  <c r="V585" i="2"/>
  <c r="W585" i="2" s="1"/>
  <c r="X585" i="2" s="1"/>
  <c r="V586" i="2"/>
  <c r="W586" i="2" s="1"/>
  <c r="X586" i="2" s="1"/>
  <c r="V587" i="2"/>
  <c r="W587" i="2" s="1"/>
  <c r="X587" i="2" s="1"/>
  <c r="V588" i="2"/>
  <c r="W588" i="2" s="1"/>
  <c r="X588" i="2" s="1"/>
  <c r="V589" i="2"/>
  <c r="W589" i="2" s="1"/>
  <c r="X589" i="2" s="1"/>
  <c r="V590" i="2"/>
  <c r="W590" i="2" s="1"/>
  <c r="X590" i="2" s="1"/>
  <c r="V591" i="2"/>
  <c r="V592" i="2"/>
  <c r="W592" i="2" s="1"/>
  <c r="X592" i="2" s="1"/>
  <c r="V593" i="2"/>
  <c r="W593" i="2" s="1"/>
  <c r="X593" i="2" s="1"/>
  <c r="V594" i="2"/>
  <c r="W594" i="2" s="1"/>
  <c r="X594" i="2" s="1"/>
  <c r="V595" i="2"/>
  <c r="W595" i="2" s="1"/>
  <c r="X595" i="2" s="1"/>
  <c r="V596" i="2"/>
  <c r="W596" i="2" s="1"/>
  <c r="X596" i="2" s="1"/>
  <c r="V597" i="2"/>
  <c r="W597" i="2" s="1"/>
  <c r="X597" i="2" s="1"/>
  <c r="V598" i="2"/>
  <c r="W598" i="2" s="1"/>
  <c r="X598" i="2" s="1"/>
  <c r="V599" i="2"/>
  <c r="W599" i="2" s="1"/>
  <c r="X599" i="2" s="1"/>
  <c r="V600" i="2"/>
  <c r="W600" i="2" s="1"/>
  <c r="X600" i="2" s="1"/>
  <c r="V601" i="2"/>
  <c r="W601" i="2" s="1"/>
  <c r="X601" i="2" s="1"/>
  <c r="V602" i="2"/>
  <c r="W602" i="2" s="1"/>
  <c r="X602" i="2" s="1"/>
  <c r="V603" i="2"/>
  <c r="W603" i="2" s="1"/>
  <c r="X603" i="2" s="1"/>
  <c r="V604" i="2"/>
  <c r="W604" i="2" s="1"/>
  <c r="X604" i="2" s="1"/>
  <c r="V605" i="2"/>
  <c r="W605" i="2" s="1"/>
  <c r="X605" i="2" s="1"/>
  <c r="V606" i="2"/>
  <c r="W606" i="2" s="1"/>
  <c r="X606" i="2" s="1"/>
  <c r="V607" i="2"/>
  <c r="W607" i="2" s="1"/>
  <c r="X607" i="2" s="1"/>
  <c r="V608" i="2"/>
  <c r="W608" i="2" s="1"/>
  <c r="X608" i="2" s="1"/>
  <c r="V609" i="2"/>
  <c r="W609" i="2" s="1"/>
  <c r="X609" i="2" s="1"/>
  <c r="V610" i="2"/>
  <c r="W610" i="2" s="1"/>
  <c r="X610" i="2" s="1"/>
  <c r="V611" i="2"/>
  <c r="W611" i="2" s="1"/>
  <c r="X611" i="2" s="1"/>
  <c r="V612" i="2"/>
  <c r="W612" i="2" s="1"/>
  <c r="X612" i="2" s="1"/>
  <c r="V613" i="2"/>
  <c r="W613" i="2" s="1"/>
  <c r="X613" i="2" s="1"/>
  <c r="V614" i="2"/>
  <c r="W614" i="2" s="1"/>
  <c r="X614" i="2" s="1"/>
  <c r="V615" i="2"/>
  <c r="W615" i="2" s="1"/>
  <c r="X615" i="2" s="1"/>
  <c r="V616" i="2"/>
  <c r="W616" i="2" s="1"/>
  <c r="X616" i="2" s="1"/>
  <c r="V617" i="2"/>
  <c r="W617" i="2" s="1"/>
  <c r="X617" i="2" s="1"/>
  <c r="V618" i="2"/>
  <c r="W618" i="2" s="1"/>
  <c r="X618" i="2" s="1"/>
  <c r="V619" i="2"/>
  <c r="W619" i="2" s="1"/>
  <c r="X619" i="2" s="1"/>
  <c r="V620" i="2"/>
  <c r="W620" i="2" s="1"/>
  <c r="X620" i="2" s="1"/>
  <c r="V621" i="2"/>
  <c r="W621" i="2" s="1"/>
  <c r="X621" i="2" s="1"/>
  <c r="V622" i="2"/>
  <c r="W622" i="2" s="1"/>
  <c r="X622" i="2" s="1"/>
  <c r="V623" i="2"/>
  <c r="W623" i="2" s="1"/>
  <c r="X623" i="2" s="1"/>
  <c r="V624" i="2"/>
  <c r="W624" i="2" s="1"/>
  <c r="X624" i="2" s="1"/>
  <c r="V625" i="2"/>
  <c r="W625" i="2" s="1"/>
  <c r="X625" i="2" s="1"/>
  <c r="V626" i="2"/>
  <c r="W626" i="2" s="1"/>
  <c r="X626" i="2" s="1"/>
  <c r="V627" i="2"/>
  <c r="W627" i="2" s="1"/>
  <c r="X627" i="2" s="1"/>
  <c r="V628" i="2"/>
  <c r="W628" i="2" s="1"/>
  <c r="X628" i="2" s="1"/>
  <c r="V629" i="2"/>
  <c r="W629" i="2" s="1"/>
  <c r="X629" i="2" s="1"/>
  <c r="V630" i="2"/>
  <c r="W630" i="2" s="1"/>
  <c r="X630" i="2" s="1"/>
  <c r="V631" i="2"/>
  <c r="W631" i="2" s="1"/>
  <c r="X631" i="2" s="1"/>
  <c r="V632" i="2"/>
  <c r="W632" i="2" s="1"/>
  <c r="X632" i="2" s="1"/>
  <c r="V633" i="2"/>
  <c r="W633" i="2" s="1"/>
  <c r="X633" i="2" s="1"/>
  <c r="V634" i="2"/>
  <c r="W634" i="2" s="1"/>
  <c r="X634" i="2" s="1"/>
  <c r="V635" i="2"/>
  <c r="W635" i="2" s="1"/>
  <c r="X635" i="2" s="1"/>
  <c r="V636" i="2"/>
  <c r="W636" i="2" s="1"/>
  <c r="X636" i="2" s="1"/>
  <c r="V637" i="2"/>
  <c r="W637" i="2" s="1"/>
  <c r="X637" i="2" s="1"/>
  <c r="V638" i="2"/>
  <c r="W638" i="2" s="1"/>
  <c r="X638" i="2" s="1"/>
  <c r="V639" i="2"/>
  <c r="W639" i="2" s="1"/>
  <c r="X639" i="2" s="1"/>
  <c r="V640" i="2"/>
  <c r="W640" i="2" s="1"/>
  <c r="X640" i="2" s="1"/>
  <c r="V641" i="2"/>
  <c r="W641" i="2" s="1"/>
  <c r="X641" i="2" s="1"/>
  <c r="V642" i="2"/>
  <c r="W642" i="2" s="1"/>
  <c r="X642" i="2" s="1"/>
  <c r="V643" i="2"/>
  <c r="W643" i="2" s="1"/>
  <c r="X643" i="2" s="1"/>
  <c r="V644" i="2"/>
  <c r="W644" i="2" s="1"/>
  <c r="X644" i="2" s="1"/>
  <c r="V645" i="2"/>
  <c r="W645" i="2" s="1"/>
  <c r="X645" i="2" s="1"/>
  <c r="V646" i="2"/>
  <c r="W646" i="2" s="1"/>
  <c r="X646" i="2" s="1"/>
  <c r="V647" i="2"/>
  <c r="V648" i="2"/>
  <c r="V649" i="2"/>
  <c r="W649" i="2" s="1"/>
  <c r="X649" i="2" s="1"/>
  <c r="V650" i="2"/>
  <c r="W650" i="2" s="1"/>
  <c r="X650" i="2" s="1"/>
  <c r="V651" i="2"/>
  <c r="W651" i="2" s="1"/>
  <c r="X651" i="2" s="1"/>
  <c r="V652" i="2"/>
  <c r="W652" i="2" s="1"/>
  <c r="X652" i="2" s="1"/>
  <c r="V653" i="2"/>
  <c r="W653" i="2" s="1"/>
  <c r="X653" i="2" s="1"/>
  <c r="V654" i="2"/>
  <c r="W654" i="2" s="1"/>
  <c r="X654" i="2" s="1"/>
  <c r="V655" i="2"/>
  <c r="W655" i="2" s="1"/>
  <c r="X655" i="2" s="1"/>
  <c r="V656" i="2"/>
  <c r="V657" i="2"/>
  <c r="W657" i="2" s="1"/>
  <c r="X657" i="2" s="1"/>
  <c r="V658" i="2"/>
  <c r="W658" i="2" s="1"/>
  <c r="X658" i="2" s="1"/>
  <c r="V659" i="2"/>
  <c r="W659" i="2" s="1"/>
  <c r="X659" i="2" s="1"/>
  <c r="V660" i="2"/>
  <c r="W660" i="2" s="1"/>
  <c r="X660" i="2" s="1"/>
  <c r="V661" i="2"/>
  <c r="W661" i="2" s="1"/>
  <c r="X661" i="2" s="1"/>
  <c r="V662" i="2"/>
  <c r="W662" i="2" s="1"/>
  <c r="X662" i="2" s="1"/>
  <c r="V663" i="2"/>
  <c r="V664" i="2"/>
  <c r="W664" i="2" s="1"/>
  <c r="X664" i="2" s="1"/>
  <c r="V665" i="2"/>
  <c r="W665" i="2" s="1"/>
  <c r="X665" i="2" s="1"/>
  <c r="V666" i="2"/>
  <c r="W666" i="2" s="1"/>
  <c r="X666" i="2" s="1"/>
  <c r="V667" i="2"/>
  <c r="W667" i="2" s="1"/>
  <c r="X667" i="2" s="1"/>
  <c r="V668" i="2"/>
  <c r="W668" i="2" s="1"/>
  <c r="X668" i="2" s="1"/>
  <c r="V669" i="2"/>
  <c r="W669" i="2" s="1"/>
  <c r="X669" i="2" s="1"/>
  <c r="V670" i="2"/>
  <c r="W670" i="2" s="1"/>
  <c r="X670" i="2" s="1"/>
  <c r="V671" i="2"/>
  <c r="W671" i="2" s="1"/>
  <c r="X671" i="2" s="1"/>
  <c r="V672" i="2"/>
  <c r="W672" i="2" s="1"/>
  <c r="X672" i="2" s="1"/>
  <c r="V673" i="2"/>
  <c r="W673" i="2" s="1"/>
  <c r="X673" i="2" s="1"/>
  <c r="V674" i="2"/>
  <c r="W674" i="2" s="1"/>
  <c r="X674" i="2" s="1"/>
  <c r="V675" i="2"/>
  <c r="W675" i="2" s="1"/>
  <c r="X675" i="2" s="1"/>
  <c r="V676" i="2"/>
  <c r="W676" i="2" s="1"/>
  <c r="X676" i="2" s="1"/>
  <c r="V677" i="2"/>
  <c r="W677" i="2" s="1"/>
  <c r="X677" i="2" s="1"/>
  <c r="V678" i="2"/>
  <c r="W678" i="2" s="1"/>
  <c r="X678" i="2" s="1"/>
  <c r="V679" i="2"/>
  <c r="W679" i="2" s="1"/>
  <c r="X679" i="2" s="1"/>
  <c r="V680" i="2"/>
  <c r="W680" i="2" s="1"/>
  <c r="X680" i="2" s="1"/>
  <c r="V681" i="2"/>
  <c r="W681" i="2" s="1"/>
  <c r="X681" i="2" s="1"/>
  <c r="V682" i="2"/>
  <c r="W682" i="2" s="1"/>
  <c r="X682" i="2" s="1"/>
  <c r="V683" i="2"/>
  <c r="W683" i="2" s="1"/>
  <c r="X683" i="2" s="1"/>
  <c r="V684" i="2"/>
  <c r="W684" i="2" s="1"/>
  <c r="X684" i="2" s="1"/>
  <c r="V685" i="2"/>
  <c r="W685" i="2" s="1"/>
  <c r="X685" i="2" s="1"/>
  <c r="V686" i="2"/>
  <c r="W686" i="2" s="1"/>
  <c r="X686" i="2" s="1"/>
  <c r="V687" i="2"/>
  <c r="W687" i="2" s="1"/>
  <c r="X687" i="2" s="1"/>
  <c r="V688" i="2"/>
  <c r="W688" i="2" s="1"/>
  <c r="X688" i="2" s="1"/>
  <c r="V689" i="2"/>
  <c r="W689" i="2" s="1"/>
  <c r="X689" i="2" s="1"/>
  <c r="V690" i="2"/>
  <c r="W690" i="2" s="1"/>
  <c r="X690" i="2" s="1"/>
  <c r="V691" i="2"/>
  <c r="W691" i="2" s="1"/>
  <c r="X691" i="2" s="1"/>
  <c r="V692" i="2"/>
  <c r="W692" i="2" s="1"/>
  <c r="X692" i="2" s="1"/>
  <c r="V693" i="2"/>
  <c r="W693" i="2" s="1"/>
  <c r="X693" i="2" s="1"/>
  <c r="V694" i="2"/>
  <c r="W694" i="2" s="1"/>
  <c r="X694" i="2" s="1"/>
  <c r="V695" i="2"/>
  <c r="W695" i="2" s="1"/>
  <c r="X695" i="2" s="1"/>
  <c r="V696" i="2"/>
  <c r="W696" i="2" s="1"/>
  <c r="X696" i="2" s="1"/>
  <c r="V697" i="2"/>
  <c r="W697" i="2" s="1"/>
  <c r="X697" i="2" s="1"/>
  <c r="V698" i="2"/>
  <c r="W698" i="2" s="1"/>
  <c r="X698" i="2" s="1"/>
  <c r="V699" i="2"/>
  <c r="W699" i="2" s="1"/>
  <c r="X699" i="2" s="1"/>
  <c r="V700" i="2"/>
  <c r="W700" i="2" s="1"/>
  <c r="X700" i="2" s="1"/>
  <c r="V701" i="2"/>
  <c r="W701" i="2" s="1"/>
  <c r="X701" i="2" s="1"/>
  <c r="V702" i="2"/>
  <c r="W702" i="2" s="1"/>
  <c r="X702" i="2" s="1"/>
  <c r="V703" i="2"/>
  <c r="V704" i="2"/>
  <c r="W704" i="2" s="1"/>
  <c r="X704" i="2" s="1"/>
  <c r="V705" i="2"/>
  <c r="W705" i="2" s="1"/>
  <c r="X705" i="2" s="1"/>
  <c r="V706" i="2"/>
  <c r="W706" i="2" s="1"/>
  <c r="X706" i="2" s="1"/>
  <c r="V707" i="2"/>
  <c r="W707" i="2" s="1"/>
  <c r="X707" i="2" s="1"/>
  <c r="V708" i="2"/>
  <c r="W708" i="2" s="1"/>
  <c r="X708" i="2" s="1"/>
  <c r="V709" i="2"/>
  <c r="W709" i="2" s="1"/>
  <c r="X709" i="2" s="1"/>
  <c r="V710" i="2"/>
  <c r="W710" i="2" s="1"/>
  <c r="X710" i="2" s="1"/>
  <c r="V711" i="2"/>
  <c r="W711" i="2" s="1"/>
  <c r="X711" i="2" s="1"/>
  <c r="V712" i="2"/>
  <c r="W712" i="2" s="1"/>
  <c r="X712" i="2" s="1"/>
  <c r="V713" i="2"/>
  <c r="W713" i="2" s="1"/>
  <c r="X713" i="2" s="1"/>
  <c r="V714" i="2"/>
  <c r="W714" i="2" s="1"/>
  <c r="X714" i="2" s="1"/>
  <c r="V715" i="2"/>
  <c r="W715" i="2" s="1"/>
  <c r="X715" i="2" s="1"/>
  <c r="V716" i="2"/>
  <c r="W716" i="2" s="1"/>
  <c r="X716" i="2" s="1"/>
  <c r="V717" i="2"/>
  <c r="W717" i="2" s="1"/>
  <c r="X717" i="2" s="1"/>
  <c r="V718" i="2"/>
  <c r="W718" i="2" s="1"/>
  <c r="X718" i="2" s="1"/>
  <c r="V719" i="2"/>
  <c r="V720" i="2"/>
  <c r="W720" i="2" s="1"/>
  <c r="X720" i="2" s="1"/>
  <c r="V721" i="2"/>
  <c r="W721" i="2" s="1"/>
  <c r="X721" i="2" s="1"/>
  <c r="V722" i="2"/>
  <c r="W722" i="2" s="1"/>
  <c r="X722" i="2" s="1"/>
  <c r="V723" i="2"/>
  <c r="W723" i="2" s="1"/>
  <c r="X723" i="2" s="1"/>
  <c r="V724" i="2"/>
  <c r="W724" i="2" s="1"/>
  <c r="X724" i="2" s="1"/>
  <c r="V725" i="2"/>
  <c r="W725" i="2" s="1"/>
  <c r="X725" i="2" s="1"/>
  <c r="V726" i="2"/>
  <c r="W726" i="2" s="1"/>
  <c r="X726" i="2" s="1"/>
  <c r="V727" i="2"/>
  <c r="W727" i="2" s="1"/>
  <c r="X727" i="2" s="1"/>
  <c r="V728" i="2"/>
  <c r="W728" i="2" s="1"/>
  <c r="X728" i="2" s="1"/>
  <c r="V729" i="2"/>
  <c r="W729" i="2" s="1"/>
  <c r="X729" i="2" s="1"/>
  <c r="V730" i="2"/>
  <c r="W730" i="2" s="1"/>
  <c r="X730" i="2" s="1"/>
  <c r="V731" i="2"/>
  <c r="W731" i="2" s="1"/>
  <c r="X731" i="2" s="1"/>
  <c r="V732" i="2"/>
  <c r="W732" i="2" s="1"/>
  <c r="X732" i="2" s="1"/>
  <c r="V733" i="2"/>
  <c r="W733" i="2" s="1"/>
  <c r="X733" i="2" s="1"/>
  <c r="V734" i="2"/>
  <c r="W734" i="2" s="1"/>
  <c r="X734" i="2" s="1"/>
  <c r="V735" i="2"/>
  <c r="W735" i="2" s="1"/>
  <c r="X735" i="2" s="1"/>
  <c r="V736" i="2"/>
  <c r="W736" i="2" s="1"/>
  <c r="X736" i="2" s="1"/>
  <c r="V737" i="2"/>
  <c r="W737" i="2" s="1"/>
  <c r="X737" i="2" s="1"/>
  <c r="V738" i="2"/>
  <c r="W738" i="2" s="1"/>
  <c r="X738" i="2" s="1"/>
  <c r="V739" i="2"/>
  <c r="W739" i="2" s="1"/>
  <c r="X739" i="2" s="1"/>
  <c r="V740" i="2"/>
  <c r="W740" i="2" s="1"/>
  <c r="X740" i="2" s="1"/>
  <c r="V741" i="2"/>
  <c r="W741" i="2" s="1"/>
  <c r="X741" i="2" s="1"/>
  <c r="V742" i="2"/>
  <c r="W742" i="2" s="1"/>
  <c r="X742" i="2" s="1"/>
  <c r="V743" i="2"/>
  <c r="W743" i="2" s="1"/>
  <c r="X743" i="2" s="1"/>
  <c r="V744" i="2"/>
  <c r="W744" i="2" s="1"/>
  <c r="X744" i="2" s="1"/>
  <c r="V745" i="2"/>
  <c r="W745" i="2" s="1"/>
  <c r="X745" i="2" s="1"/>
  <c r="V746" i="2"/>
  <c r="W746" i="2" s="1"/>
  <c r="X746" i="2" s="1"/>
  <c r="V747" i="2"/>
  <c r="W747" i="2" s="1"/>
  <c r="X747" i="2" s="1"/>
  <c r="V748" i="2"/>
  <c r="W748" i="2" s="1"/>
  <c r="X748" i="2" s="1"/>
  <c r="V749" i="2"/>
  <c r="W749" i="2" s="1"/>
  <c r="X749" i="2" s="1"/>
  <c r="V750" i="2"/>
  <c r="W750" i="2" s="1"/>
  <c r="X750" i="2" s="1"/>
  <c r="V751" i="2"/>
  <c r="W751" i="2" s="1"/>
  <c r="X751" i="2" s="1"/>
  <c r="V752" i="2"/>
  <c r="W752" i="2" s="1"/>
  <c r="X752" i="2" s="1"/>
  <c r="V753" i="2"/>
  <c r="W753" i="2" s="1"/>
  <c r="X753" i="2" s="1"/>
  <c r="V754" i="2"/>
  <c r="W754" i="2" s="1"/>
  <c r="X754" i="2" s="1"/>
  <c r="V755" i="2"/>
  <c r="W755" i="2" s="1"/>
  <c r="X755" i="2" s="1"/>
  <c r="V756" i="2"/>
  <c r="W756" i="2" s="1"/>
  <c r="X756" i="2" s="1"/>
  <c r="V757" i="2"/>
  <c r="W757" i="2" s="1"/>
  <c r="X757" i="2" s="1"/>
  <c r="V758" i="2"/>
  <c r="W758" i="2" s="1"/>
  <c r="X758" i="2" s="1"/>
  <c r="V759" i="2"/>
  <c r="W759" i="2" s="1"/>
  <c r="X759" i="2" s="1"/>
  <c r="V760" i="2"/>
  <c r="W760" i="2" s="1"/>
  <c r="X760" i="2" s="1"/>
  <c r="V761" i="2"/>
  <c r="W761" i="2" s="1"/>
  <c r="X761" i="2" s="1"/>
  <c r="V762" i="2"/>
  <c r="W762" i="2" s="1"/>
  <c r="X762" i="2" s="1"/>
  <c r="V763" i="2"/>
  <c r="W763" i="2" s="1"/>
  <c r="X763" i="2" s="1"/>
  <c r="V764" i="2"/>
  <c r="W764" i="2" s="1"/>
  <c r="X764" i="2" s="1"/>
  <c r="V765" i="2"/>
  <c r="W765" i="2" s="1"/>
  <c r="X765" i="2" s="1"/>
  <c r="V766" i="2"/>
  <c r="W766" i="2" s="1"/>
  <c r="X766" i="2" s="1"/>
  <c r="V767" i="2"/>
  <c r="W767" i="2" s="1"/>
  <c r="X767" i="2" s="1"/>
  <c r="V768" i="2"/>
  <c r="W768" i="2" s="1"/>
  <c r="X768" i="2" s="1"/>
  <c r="V769" i="2"/>
  <c r="W769" i="2" s="1"/>
  <c r="X769" i="2" s="1"/>
  <c r="V770" i="2"/>
  <c r="W770" i="2" s="1"/>
  <c r="X770" i="2" s="1"/>
  <c r="V771" i="2"/>
  <c r="W771" i="2" s="1"/>
  <c r="X771" i="2" s="1"/>
  <c r="V772" i="2"/>
  <c r="W772" i="2" s="1"/>
  <c r="X772" i="2" s="1"/>
  <c r="V773" i="2"/>
  <c r="W773" i="2" s="1"/>
  <c r="X773" i="2" s="1"/>
  <c r="V774" i="2"/>
  <c r="W774" i="2" s="1"/>
  <c r="X774" i="2" s="1"/>
  <c r="V775" i="2"/>
  <c r="V776" i="2"/>
  <c r="V777" i="2"/>
  <c r="W777" i="2" s="1"/>
  <c r="X777" i="2" s="1"/>
  <c r="V778" i="2"/>
  <c r="W778" i="2" s="1"/>
  <c r="X778" i="2" s="1"/>
  <c r="V779" i="2"/>
  <c r="W779" i="2" s="1"/>
  <c r="X779" i="2" s="1"/>
  <c r="V780" i="2"/>
  <c r="W780" i="2" s="1"/>
  <c r="X780" i="2" s="1"/>
  <c r="V781" i="2"/>
  <c r="W781" i="2" s="1"/>
  <c r="X781" i="2" s="1"/>
  <c r="V782" i="2"/>
  <c r="W782" i="2" s="1"/>
  <c r="X782" i="2" s="1"/>
  <c r="V783" i="2"/>
  <c r="W783" i="2" s="1"/>
  <c r="X783" i="2" s="1"/>
  <c r="V784" i="2"/>
  <c r="W784" i="2" s="1"/>
  <c r="X784" i="2" s="1"/>
  <c r="V785" i="2"/>
  <c r="W785" i="2" s="1"/>
  <c r="X785" i="2" s="1"/>
  <c r="V786" i="2"/>
  <c r="W786" i="2" s="1"/>
  <c r="X786" i="2" s="1"/>
  <c r="V787" i="2"/>
  <c r="W787" i="2" s="1"/>
  <c r="X787" i="2" s="1"/>
  <c r="V788" i="2"/>
  <c r="W788" i="2" s="1"/>
  <c r="X788" i="2" s="1"/>
  <c r="V789" i="2"/>
  <c r="W789" i="2" s="1"/>
  <c r="X789" i="2" s="1"/>
  <c r="V790" i="2"/>
  <c r="W790" i="2" s="1"/>
  <c r="X790" i="2" s="1"/>
  <c r="V791" i="2"/>
  <c r="V792" i="2"/>
  <c r="W792" i="2" s="1"/>
  <c r="X792" i="2" s="1"/>
  <c r="V793" i="2"/>
  <c r="W793" i="2" s="1"/>
  <c r="X793" i="2" s="1"/>
  <c r="V794" i="2"/>
  <c r="W794" i="2" s="1"/>
  <c r="X794" i="2" s="1"/>
  <c r="V795" i="2"/>
  <c r="W795" i="2" s="1"/>
  <c r="X795" i="2" s="1"/>
  <c r="V796" i="2"/>
  <c r="W796" i="2" s="1"/>
  <c r="X796" i="2" s="1"/>
  <c r="V797" i="2"/>
  <c r="W797" i="2" s="1"/>
  <c r="X797" i="2" s="1"/>
  <c r="V798" i="2"/>
  <c r="W798" i="2" s="1"/>
  <c r="X798" i="2" s="1"/>
  <c r="V799" i="2"/>
  <c r="W799" i="2" s="1"/>
  <c r="X799" i="2" s="1"/>
  <c r="V800" i="2"/>
  <c r="W800" i="2" s="1"/>
  <c r="X800" i="2" s="1"/>
  <c r="V801" i="2"/>
  <c r="W801" i="2" s="1"/>
  <c r="X801" i="2" s="1"/>
  <c r="V802" i="2"/>
  <c r="W802" i="2" s="1"/>
  <c r="X802" i="2" s="1"/>
  <c r="V803" i="2"/>
  <c r="W803" i="2" s="1"/>
  <c r="X803" i="2" s="1"/>
  <c r="V804" i="2"/>
  <c r="W804" i="2" s="1"/>
  <c r="X804" i="2" s="1"/>
  <c r="V805" i="2"/>
  <c r="W805" i="2" s="1"/>
  <c r="X805" i="2" s="1"/>
  <c r="V806" i="2"/>
  <c r="W806" i="2" s="1"/>
  <c r="X806" i="2" s="1"/>
  <c r="V807" i="2"/>
  <c r="W807" i="2" s="1"/>
  <c r="X807" i="2" s="1"/>
  <c r="V808" i="2"/>
  <c r="W808" i="2" s="1"/>
  <c r="X808" i="2" s="1"/>
  <c r="V809" i="2"/>
  <c r="W809" i="2" s="1"/>
  <c r="X809" i="2" s="1"/>
  <c r="V810" i="2"/>
  <c r="W810" i="2" s="1"/>
  <c r="X810" i="2" s="1"/>
  <c r="V811" i="2"/>
  <c r="W811" i="2" s="1"/>
  <c r="X811" i="2" s="1"/>
  <c r="V812" i="2"/>
  <c r="W812" i="2" s="1"/>
  <c r="X812" i="2" s="1"/>
  <c r="V813" i="2"/>
  <c r="W813" i="2" s="1"/>
  <c r="X813" i="2" s="1"/>
  <c r="V814" i="2"/>
  <c r="W814" i="2" s="1"/>
  <c r="X814" i="2" s="1"/>
  <c r="V815" i="2"/>
  <c r="W815" i="2" s="1"/>
  <c r="X815" i="2" s="1"/>
  <c r="V816" i="2"/>
  <c r="W816" i="2" s="1"/>
  <c r="X816" i="2" s="1"/>
  <c r="V817" i="2"/>
  <c r="W817" i="2" s="1"/>
  <c r="X817" i="2" s="1"/>
  <c r="V818" i="2"/>
  <c r="W818" i="2" s="1"/>
  <c r="X818" i="2" s="1"/>
  <c r="V819" i="2"/>
  <c r="W819" i="2" s="1"/>
  <c r="X819" i="2" s="1"/>
  <c r="V820" i="2"/>
  <c r="W820" i="2" s="1"/>
  <c r="X820" i="2" s="1"/>
  <c r="V821" i="2"/>
  <c r="W821" i="2" s="1"/>
  <c r="X821" i="2" s="1"/>
  <c r="V822" i="2"/>
  <c r="W822" i="2" s="1"/>
  <c r="X822" i="2" s="1"/>
  <c r="V823" i="2"/>
  <c r="W823" i="2" s="1"/>
  <c r="X823" i="2" s="1"/>
  <c r="V824" i="2"/>
  <c r="W824" i="2" s="1"/>
  <c r="X824" i="2" s="1"/>
  <c r="V825" i="2"/>
  <c r="W825" i="2" s="1"/>
  <c r="X825" i="2" s="1"/>
  <c r="V826" i="2"/>
  <c r="W826" i="2" s="1"/>
  <c r="X826" i="2" s="1"/>
  <c r="V827" i="2"/>
  <c r="W827" i="2" s="1"/>
  <c r="X827" i="2" s="1"/>
  <c r="V828" i="2"/>
  <c r="W828" i="2" s="1"/>
  <c r="X828" i="2" s="1"/>
  <c r="V829" i="2"/>
  <c r="W829" i="2" s="1"/>
  <c r="X829" i="2" s="1"/>
  <c r="V830" i="2"/>
  <c r="W830" i="2" s="1"/>
  <c r="X830" i="2" s="1"/>
  <c r="V831" i="2"/>
  <c r="V832" i="2"/>
  <c r="W832" i="2" s="1"/>
  <c r="X832" i="2" s="1"/>
  <c r="V833" i="2"/>
  <c r="W833" i="2" s="1"/>
  <c r="X833" i="2" s="1"/>
  <c r="V834" i="2"/>
  <c r="W834" i="2" s="1"/>
  <c r="X834" i="2" s="1"/>
  <c r="V835" i="2"/>
  <c r="W835" i="2" s="1"/>
  <c r="X835" i="2" s="1"/>
  <c r="V836" i="2"/>
  <c r="W836" i="2" s="1"/>
  <c r="X836" i="2" s="1"/>
  <c r="V837" i="2"/>
  <c r="W837" i="2" s="1"/>
  <c r="X837" i="2" s="1"/>
  <c r="V838" i="2"/>
  <c r="W838" i="2" s="1"/>
  <c r="X838" i="2" s="1"/>
  <c r="V839" i="2"/>
  <c r="W839" i="2" s="1"/>
  <c r="X839" i="2" s="1"/>
  <c r="V840" i="2"/>
  <c r="W840" i="2" s="1"/>
  <c r="X840" i="2" s="1"/>
  <c r="V841" i="2"/>
  <c r="W841" i="2" s="1"/>
  <c r="X841" i="2" s="1"/>
  <c r="V842" i="2"/>
  <c r="W842" i="2" s="1"/>
  <c r="X842" i="2" s="1"/>
  <c r="V843" i="2"/>
  <c r="W843" i="2" s="1"/>
  <c r="X843" i="2" s="1"/>
  <c r="V844" i="2"/>
  <c r="W844" i="2" s="1"/>
  <c r="X844" i="2" s="1"/>
  <c r="V845" i="2"/>
  <c r="W845" i="2" s="1"/>
  <c r="X845" i="2" s="1"/>
  <c r="V846" i="2"/>
  <c r="W846" i="2" s="1"/>
  <c r="X846" i="2" s="1"/>
  <c r="V847" i="2"/>
  <c r="V848" i="2"/>
  <c r="W848" i="2" s="1"/>
  <c r="X848" i="2" s="1"/>
  <c r="V849" i="2"/>
  <c r="W849" i="2" s="1"/>
  <c r="X849" i="2" s="1"/>
  <c r="V850" i="2"/>
  <c r="W850" i="2" s="1"/>
  <c r="X850" i="2" s="1"/>
  <c r="V851" i="2"/>
  <c r="W851" i="2" s="1"/>
  <c r="X851" i="2" s="1"/>
  <c r="V852" i="2"/>
  <c r="W852" i="2" s="1"/>
  <c r="X852" i="2" s="1"/>
  <c r="V853" i="2"/>
  <c r="W853" i="2" s="1"/>
  <c r="X853" i="2" s="1"/>
  <c r="V854" i="2"/>
  <c r="W854" i="2" s="1"/>
  <c r="X854" i="2" s="1"/>
  <c r="V855" i="2"/>
  <c r="W855" i="2" s="1"/>
  <c r="X855" i="2" s="1"/>
  <c r="V856" i="2"/>
  <c r="W856" i="2" s="1"/>
  <c r="X856" i="2" s="1"/>
  <c r="V857" i="2"/>
  <c r="W857" i="2" s="1"/>
  <c r="X857" i="2" s="1"/>
  <c r="V858" i="2"/>
  <c r="W858" i="2" s="1"/>
  <c r="X858" i="2" s="1"/>
  <c r="V859" i="2"/>
  <c r="W859" i="2" s="1"/>
  <c r="X859" i="2" s="1"/>
  <c r="V860" i="2"/>
  <c r="W860" i="2" s="1"/>
  <c r="X860" i="2" s="1"/>
  <c r="V861" i="2"/>
  <c r="W861" i="2" s="1"/>
  <c r="X861" i="2" s="1"/>
  <c r="V862" i="2"/>
  <c r="W862" i="2" s="1"/>
  <c r="X862" i="2" s="1"/>
  <c r="V863" i="2"/>
  <c r="W863" i="2" s="1"/>
  <c r="X863" i="2" s="1"/>
  <c r="V864" i="2"/>
  <c r="W864" i="2" s="1"/>
  <c r="X864" i="2" s="1"/>
  <c r="V865" i="2"/>
  <c r="W865" i="2" s="1"/>
  <c r="X865" i="2" s="1"/>
  <c r="V866" i="2"/>
  <c r="W866" i="2" s="1"/>
  <c r="X866" i="2" s="1"/>
  <c r="V867" i="2"/>
  <c r="W867" i="2" s="1"/>
  <c r="X867" i="2" s="1"/>
  <c r="V868" i="2"/>
  <c r="W868" i="2" s="1"/>
  <c r="X868" i="2" s="1"/>
  <c r="V869" i="2"/>
  <c r="W869" i="2" s="1"/>
  <c r="X869" i="2" s="1"/>
  <c r="V870" i="2"/>
  <c r="W870" i="2" s="1"/>
  <c r="X870" i="2" s="1"/>
  <c r="V871" i="2"/>
  <c r="W871" i="2" s="1"/>
  <c r="X871" i="2" s="1"/>
  <c r="V872" i="2"/>
  <c r="W872" i="2" s="1"/>
  <c r="X872" i="2" s="1"/>
  <c r="V873" i="2"/>
  <c r="W873" i="2" s="1"/>
  <c r="X873" i="2" s="1"/>
  <c r="V874" i="2"/>
  <c r="W874" i="2" s="1"/>
  <c r="X874" i="2" s="1"/>
  <c r="V875" i="2"/>
  <c r="W875" i="2" s="1"/>
  <c r="X875" i="2" s="1"/>
  <c r="V876" i="2"/>
  <c r="W876" i="2" s="1"/>
  <c r="X876" i="2" s="1"/>
  <c r="V877" i="2"/>
  <c r="W877" i="2" s="1"/>
  <c r="X877" i="2" s="1"/>
  <c r="V878" i="2"/>
  <c r="W878" i="2" s="1"/>
  <c r="X878" i="2" s="1"/>
  <c r="V879" i="2"/>
  <c r="W879" i="2" s="1"/>
  <c r="X879" i="2" s="1"/>
  <c r="V880" i="2"/>
  <c r="W880" i="2" s="1"/>
  <c r="X880" i="2" s="1"/>
  <c r="V881" i="2"/>
  <c r="W881" i="2" s="1"/>
  <c r="X881" i="2" s="1"/>
  <c r="V882" i="2"/>
  <c r="W882" i="2" s="1"/>
  <c r="X882" i="2" s="1"/>
  <c r="V883" i="2"/>
  <c r="W883" i="2" s="1"/>
  <c r="X883" i="2" s="1"/>
  <c r="V884" i="2"/>
  <c r="W884" i="2" s="1"/>
  <c r="X884" i="2" s="1"/>
  <c r="V885" i="2"/>
  <c r="W885" i="2" s="1"/>
  <c r="X885" i="2" s="1"/>
  <c r="V886" i="2"/>
  <c r="W886" i="2" s="1"/>
  <c r="X886" i="2" s="1"/>
  <c r="V887" i="2"/>
  <c r="W887" i="2" s="1"/>
  <c r="X887" i="2" s="1"/>
  <c r="V888" i="2"/>
  <c r="W888" i="2" s="1"/>
  <c r="X888" i="2" s="1"/>
  <c r="V889" i="2"/>
  <c r="W889" i="2" s="1"/>
  <c r="X889" i="2" s="1"/>
  <c r="V890" i="2"/>
  <c r="W890" i="2" s="1"/>
  <c r="X890" i="2" s="1"/>
  <c r="V891" i="2"/>
  <c r="W891" i="2" s="1"/>
  <c r="X891" i="2" s="1"/>
  <c r="V892" i="2"/>
  <c r="W892" i="2" s="1"/>
  <c r="X892" i="2" s="1"/>
  <c r="V893" i="2"/>
  <c r="W893" i="2" s="1"/>
  <c r="X893" i="2" s="1"/>
  <c r="V894" i="2"/>
  <c r="W894" i="2" s="1"/>
  <c r="X894" i="2" s="1"/>
  <c r="V895" i="2"/>
  <c r="W895" i="2" s="1"/>
  <c r="X895" i="2" s="1"/>
  <c r="V896" i="2"/>
  <c r="W896" i="2" s="1"/>
  <c r="X896" i="2" s="1"/>
  <c r="V897" i="2"/>
  <c r="W897" i="2" s="1"/>
  <c r="X897" i="2" s="1"/>
  <c r="V898" i="2"/>
  <c r="W898" i="2" s="1"/>
  <c r="X898" i="2" s="1"/>
  <c r="V899" i="2"/>
  <c r="W899" i="2" s="1"/>
  <c r="X899" i="2" s="1"/>
  <c r="V900" i="2"/>
  <c r="W900" i="2" s="1"/>
  <c r="X900" i="2" s="1"/>
  <c r="V901" i="2"/>
  <c r="W901" i="2" s="1"/>
  <c r="X901" i="2" s="1"/>
  <c r="V902" i="2"/>
  <c r="W902" i="2" s="1"/>
  <c r="X902" i="2" s="1"/>
  <c r="V903" i="2"/>
  <c r="V904" i="2"/>
  <c r="V905" i="2"/>
  <c r="W905" i="2" s="1"/>
  <c r="X905" i="2" s="1"/>
  <c r="V906" i="2"/>
  <c r="W906" i="2" s="1"/>
  <c r="X906" i="2" s="1"/>
  <c r="V907" i="2"/>
  <c r="W907" i="2" s="1"/>
  <c r="X907" i="2" s="1"/>
  <c r="V908" i="2"/>
  <c r="W908" i="2" s="1"/>
  <c r="X908" i="2" s="1"/>
  <c r="V909" i="2"/>
  <c r="W909" i="2" s="1"/>
  <c r="X909" i="2" s="1"/>
  <c r="V910" i="2"/>
  <c r="W910" i="2" s="1"/>
  <c r="X910" i="2" s="1"/>
  <c r="V911" i="2"/>
  <c r="W911" i="2" s="1"/>
  <c r="X911" i="2" s="1"/>
  <c r="V912" i="2"/>
  <c r="V913" i="2"/>
  <c r="W913" i="2" s="1"/>
  <c r="X913" i="2" s="1"/>
  <c r="V914" i="2"/>
  <c r="W914" i="2" s="1"/>
  <c r="X914" i="2" s="1"/>
  <c r="V915" i="2"/>
  <c r="W915" i="2" s="1"/>
  <c r="X915" i="2" s="1"/>
  <c r="V916" i="2"/>
  <c r="W916" i="2" s="1"/>
  <c r="X916" i="2" s="1"/>
  <c r="V917" i="2"/>
  <c r="W917" i="2" s="1"/>
  <c r="X917" i="2" s="1"/>
  <c r="V918" i="2"/>
  <c r="W918" i="2" s="1"/>
  <c r="X918" i="2" s="1"/>
  <c r="V919" i="2"/>
  <c r="V920" i="2"/>
  <c r="W920" i="2" s="1"/>
  <c r="X920" i="2" s="1"/>
  <c r="V921" i="2"/>
  <c r="W921" i="2" s="1"/>
  <c r="X921" i="2" s="1"/>
  <c r="V922" i="2"/>
  <c r="W922" i="2" s="1"/>
  <c r="X922" i="2" s="1"/>
  <c r="V923" i="2"/>
  <c r="W923" i="2" s="1"/>
  <c r="X923" i="2" s="1"/>
  <c r="V924" i="2"/>
  <c r="W924" i="2" s="1"/>
  <c r="X924" i="2" s="1"/>
  <c r="V925" i="2"/>
  <c r="W925" i="2" s="1"/>
  <c r="X925" i="2" s="1"/>
  <c r="V926" i="2"/>
  <c r="W926" i="2" s="1"/>
  <c r="X926" i="2" s="1"/>
  <c r="V927" i="2"/>
  <c r="W927" i="2" s="1"/>
  <c r="X927" i="2" s="1"/>
  <c r="V928" i="2"/>
  <c r="W928" i="2" s="1"/>
  <c r="X928" i="2" s="1"/>
  <c r="V929" i="2"/>
  <c r="W929" i="2" s="1"/>
  <c r="X929" i="2" s="1"/>
  <c r="V930" i="2"/>
  <c r="W930" i="2" s="1"/>
  <c r="X930" i="2" s="1"/>
  <c r="V931" i="2"/>
  <c r="W931" i="2" s="1"/>
  <c r="X931" i="2" s="1"/>
  <c r="V932" i="2"/>
  <c r="W932" i="2" s="1"/>
  <c r="X932" i="2" s="1"/>
  <c r="V933" i="2"/>
  <c r="W933" i="2" s="1"/>
  <c r="X933" i="2" s="1"/>
  <c r="V934" i="2"/>
  <c r="W934" i="2" s="1"/>
  <c r="X934" i="2" s="1"/>
  <c r="V935" i="2"/>
  <c r="W935" i="2" s="1"/>
  <c r="X935" i="2" s="1"/>
  <c r="V936" i="2"/>
  <c r="W936" i="2" s="1"/>
  <c r="X936" i="2" s="1"/>
  <c r="V937" i="2"/>
  <c r="W937" i="2" s="1"/>
  <c r="X937" i="2" s="1"/>
  <c r="V938" i="2"/>
  <c r="W938" i="2" s="1"/>
  <c r="X938" i="2" s="1"/>
  <c r="V939" i="2"/>
  <c r="W939" i="2" s="1"/>
  <c r="X939" i="2" s="1"/>
  <c r="V940" i="2"/>
  <c r="W940" i="2" s="1"/>
  <c r="X940" i="2" s="1"/>
  <c r="V941" i="2"/>
  <c r="W941" i="2" s="1"/>
  <c r="X941" i="2" s="1"/>
  <c r="V942" i="2"/>
  <c r="W942" i="2" s="1"/>
  <c r="X942" i="2" s="1"/>
  <c r="V943" i="2"/>
  <c r="W943" i="2" s="1"/>
  <c r="X943" i="2" s="1"/>
  <c r="V944" i="2"/>
  <c r="W944" i="2" s="1"/>
  <c r="X944" i="2" s="1"/>
  <c r="V945" i="2"/>
  <c r="W945" i="2" s="1"/>
  <c r="X945" i="2" s="1"/>
  <c r="V946" i="2"/>
  <c r="W946" i="2" s="1"/>
  <c r="X946" i="2" s="1"/>
  <c r="V947" i="2"/>
  <c r="W947" i="2" s="1"/>
  <c r="X947" i="2" s="1"/>
  <c r="V948" i="2"/>
  <c r="W948" i="2" s="1"/>
  <c r="X948" i="2" s="1"/>
  <c r="V949" i="2"/>
  <c r="W949" i="2" s="1"/>
  <c r="X949" i="2" s="1"/>
  <c r="V950" i="2"/>
  <c r="W950" i="2" s="1"/>
  <c r="X950" i="2" s="1"/>
  <c r="V951" i="2"/>
  <c r="W951" i="2" s="1"/>
  <c r="X951" i="2" s="1"/>
  <c r="V952" i="2"/>
  <c r="W952" i="2" s="1"/>
  <c r="X952" i="2" s="1"/>
  <c r="V953" i="2"/>
  <c r="W953" i="2" s="1"/>
  <c r="X953" i="2" s="1"/>
  <c r="V954" i="2"/>
  <c r="W954" i="2" s="1"/>
  <c r="X954" i="2" s="1"/>
  <c r="V955" i="2"/>
  <c r="W955" i="2" s="1"/>
  <c r="X955" i="2" s="1"/>
  <c r="V956" i="2"/>
  <c r="W956" i="2" s="1"/>
  <c r="X956" i="2" s="1"/>
  <c r="V957" i="2"/>
  <c r="W957" i="2" s="1"/>
  <c r="X957" i="2" s="1"/>
  <c r="V958" i="2"/>
  <c r="W958" i="2" s="1"/>
  <c r="X958" i="2" s="1"/>
  <c r="V959" i="2"/>
  <c r="V960" i="2"/>
  <c r="W960" i="2" s="1"/>
  <c r="X960" i="2" s="1"/>
  <c r="V961" i="2"/>
  <c r="W961" i="2" s="1"/>
  <c r="X961" i="2" s="1"/>
  <c r="V962" i="2"/>
  <c r="W962" i="2" s="1"/>
  <c r="X962" i="2" s="1"/>
  <c r="V963" i="2"/>
  <c r="W963" i="2" s="1"/>
  <c r="X963" i="2" s="1"/>
  <c r="V964" i="2"/>
  <c r="W964" i="2" s="1"/>
  <c r="X964" i="2" s="1"/>
  <c r="V965" i="2"/>
  <c r="W965" i="2" s="1"/>
  <c r="X965" i="2" s="1"/>
  <c r="V966" i="2"/>
  <c r="W966" i="2" s="1"/>
  <c r="X966" i="2" s="1"/>
  <c r="V967" i="2"/>
  <c r="W967" i="2" s="1"/>
  <c r="X967" i="2" s="1"/>
  <c r="V968" i="2"/>
  <c r="W968" i="2" s="1"/>
  <c r="X968" i="2" s="1"/>
  <c r="V969" i="2"/>
  <c r="W969" i="2" s="1"/>
  <c r="X969" i="2" s="1"/>
  <c r="V970" i="2"/>
  <c r="W970" i="2" s="1"/>
  <c r="X970" i="2" s="1"/>
  <c r="V971" i="2"/>
  <c r="W971" i="2" s="1"/>
  <c r="X971" i="2" s="1"/>
  <c r="V972" i="2"/>
  <c r="W972" i="2" s="1"/>
  <c r="X972" i="2" s="1"/>
  <c r="V973" i="2"/>
  <c r="W973" i="2" s="1"/>
  <c r="X973" i="2" s="1"/>
  <c r="V974" i="2"/>
  <c r="W974" i="2" s="1"/>
  <c r="X974" i="2" s="1"/>
  <c r="V975" i="2"/>
  <c r="V976" i="2"/>
  <c r="W976" i="2" s="1"/>
  <c r="X976" i="2" s="1"/>
  <c r="V977" i="2"/>
  <c r="W977" i="2" s="1"/>
  <c r="X977" i="2" s="1"/>
  <c r="V978" i="2"/>
  <c r="W978" i="2" s="1"/>
  <c r="X978" i="2" s="1"/>
  <c r="V979" i="2"/>
  <c r="W979" i="2" s="1"/>
  <c r="X979" i="2" s="1"/>
  <c r="V980" i="2"/>
  <c r="W980" i="2" s="1"/>
  <c r="X980" i="2" s="1"/>
  <c r="V981" i="2"/>
  <c r="W981" i="2" s="1"/>
  <c r="X981" i="2" s="1"/>
  <c r="V982" i="2"/>
  <c r="W982" i="2" s="1"/>
  <c r="X982" i="2" s="1"/>
  <c r="V983" i="2"/>
  <c r="W983" i="2" s="1"/>
  <c r="X983" i="2" s="1"/>
  <c r="V984" i="2"/>
  <c r="W984" i="2" s="1"/>
  <c r="X984" i="2" s="1"/>
  <c r="V985" i="2"/>
  <c r="W985" i="2" s="1"/>
  <c r="X985" i="2" s="1"/>
  <c r="V986" i="2"/>
  <c r="W986" i="2" s="1"/>
  <c r="X986" i="2" s="1"/>
  <c r="V987" i="2"/>
  <c r="W987" i="2" s="1"/>
  <c r="X987" i="2" s="1"/>
  <c r="V988" i="2"/>
  <c r="W988" i="2" s="1"/>
  <c r="X988" i="2" s="1"/>
  <c r="V989" i="2"/>
  <c r="W989" i="2" s="1"/>
  <c r="X989" i="2" s="1"/>
  <c r="V990" i="2"/>
  <c r="W990" i="2" s="1"/>
  <c r="X990" i="2" s="1"/>
  <c r="V991" i="2"/>
  <c r="W991" i="2" s="1"/>
  <c r="X991" i="2" s="1"/>
  <c r="V992" i="2"/>
  <c r="W992" i="2" s="1"/>
  <c r="X992" i="2" s="1"/>
  <c r="V993" i="2"/>
  <c r="W993" i="2" s="1"/>
  <c r="X993" i="2" s="1"/>
  <c r="V994" i="2"/>
  <c r="W994" i="2" s="1"/>
  <c r="X994" i="2" s="1"/>
  <c r="V995" i="2"/>
  <c r="W995" i="2" s="1"/>
  <c r="X995" i="2" s="1"/>
  <c r="V996" i="2"/>
  <c r="W996" i="2" s="1"/>
  <c r="X996" i="2" s="1"/>
  <c r="V997" i="2"/>
  <c r="W997" i="2" s="1"/>
  <c r="X997" i="2" s="1"/>
  <c r="V998" i="2"/>
  <c r="W998" i="2" s="1"/>
  <c r="X998" i="2" s="1"/>
  <c r="V999" i="2"/>
  <c r="W999" i="2" s="1"/>
  <c r="X999" i="2" s="1"/>
  <c r="V1000" i="2"/>
  <c r="W1000" i="2" s="1"/>
  <c r="X1000" i="2" s="1"/>
  <c r="V1001" i="2"/>
  <c r="W1001" i="2" s="1"/>
  <c r="X1001" i="2" s="1"/>
  <c r="V1002" i="2"/>
  <c r="W1002" i="2" s="1"/>
  <c r="X1002" i="2" s="1"/>
  <c r="V1003" i="2"/>
  <c r="W1003" i="2" s="1"/>
  <c r="X1003" i="2" s="1"/>
  <c r="V1004" i="2"/>
  <c r="W1004" i="2" s="1"/>
  <c r="X1004" i="2" s="1"/>
  <c r="V1005" i="2"/>
  <c r="W1005" i="2" s="1"/>
  <c r="X1005" i="2" s="1"/>
  <c r="V1006" i="2"/>
  <c r="W1006" i="2" s="1"/>
  <c r="X1006" i="2" s="1"/>
  <c r="V1007" i="2"/>
  <c r="W1007" i="2" s="1"/>
  <c r="X1007" i="2" s="1"/>
  <c r="V1008" i="2"/>
  <c r="W1008" i="2" s="1"/>
  <c r="X1008" i="2" s="1"/>
  <c r="V1009" i="2"/>
  <c r="W1009" i="2" s="1"/>
  <c r="X1009" i="2" s="1"/>
  <c r="V1010" i="2"/>
  <c r="W1010" i="2" s="1"/>
  <c r="X1010" i="2" s="1"/>
  <c r="V1011" i="2"/>
  <c r="W1011" i="2" s="1"/>
  <c r="X1011" i="2" s="1"/>
  <c r="V1012" i="2"/>
  <c r="W1012" i="2" s="1"/>
  <c r="X1012" i="2" s="1"/>
  <c r="V1013" i="2"/>
  <c r="W1013" i="2" s="1"/>
  <c r="X1013" i="2" s="1"/>
  <c r="V1014" i="2"/>
  <c r="W1014" i="2" s="1"/>
  <c r="X1014" i="2" s="1"/>
  <c r="V1015" i="2"/>
  <c r="W1015" i="2" s="1"/>
  <c r="X1015" i="2" s="1"/>
  <c r="V1016" i="2"/>
  <c r="W1016" i="2" s="1"/>
  <c r="X1016" i="2" s="1"/>
  <c r="V1017" i="2"/>
  <c r="W1017" i="2" s="1"/>
  <c r="X1017" i="2" s="1"/>
  <c r="V1018" i="2"/>
  <c r="W1018" i="2" s="1"/>
  <c r="X1018" i="2" s="1"/>
  <c r="V1019" i="2"/>
  <c r="W1019" i="2" s="1"/>
  <c r="X1019" i="2" s="1"/>
  <c r="V1020" i="2"/>
  <c r="W1020" i="2" s="1"/>
  <c r="X1020" i="2" s="1"/>
  <c r="V1021" i="2"/>
  <c r="W1021" i="2" s="1"/>
  <c r="X1021" i="2" s="1"/>
  <c r="V1022" i="2"/>
  <c r="W1022" i="2" s="1"/>
  <c r="X1022" i="2" s="1"/>
  <c r="V1023" i="2"/>
  <c r="W1023" i="2" s="1"/>
  <c r="X1023" i="2" s="1"/>
  <c r="V1024" i="2"/>
  <c r="W1024" i="2" s="1"/>
  <c r="X1024" i="2" s="1"/>
  <c r="V1025" i="2"/>
  <c r="W1025" i="2" s="1"/>
  <c r="X1025" i="2" s="1"/>
  <c r="V1026" i="2"/>
  <c r="W1026" i="2" s="1"/>
  <c r="X1026" i="2" s="1"/>
  <c r="V1027" i="2"/>
  <c r="W1027" i="2" s="1"/>
  <c r="X1027" i="2" s="1"/>
  <c r="V1028" i="2"/>
  <c r="W1028" i="2" s="1"/>
  <c r="X1028" i="2" s="1"/>
  <c r="V1029" i="2"/>
  <c r="W1029" i="2" s="1"/>
  <c r="X1029" i="2" s="1"/>
  <c r="V1030" i="2"/>
  <c r="W1030" i="2" s="1"/>
  <c r="X1030" i="2" s="1"/>
  <c r="V1031" i="2"/>
  <c r="V1032" i="2"/>
  <c r="W1032" i="2" s="1"/>
  <c r="X1032" i="2" s="1"/>
  <c r="V1033" i="2"/>
  <c r="W1033" i="2" s="1"/>
  <c r="X1033" i="2" s="1"/>
  <c r="V1034" i="2"/>
  <c r="W1034" i="2" s="1"/>
  <c r="X1034" i="2" s="1"/>
  <c r="V1035" i="2"/>
  <c r="W1035" i="2" s="1"/>
  <c r="X1035" i="2" s="1"/>
  <c r="V1036" i="2"/>
  <c r="W1036" i="2" s="1"/>
  <c r="X1036" i="2" s="1"/>
  <c r="V1037" i="2"/>
  <c r="W1037" i="2" s="1"/>
  <c r="X1037" i="2" s="1"/>
  <c r="V1038" i="2"/>
  <c r="W1038" i="2" s="1"/>
  <c r="X1038" i="2" s="1"/>
  <c r="V1039" i="2"/>
  <c r="W1039" i="2" s="1"/>
  <c r="X1039" i="2" s="1"/>
  <c r="V1040" i="2"/>
  <c r="V1041" i="2"/>
  <c r="W1041" i="2" s="1"/>
  <c r="X1041" i="2" s="1"/>
  <c r="V1042" i="2"/>
  <c r="W1042" i="2" s="1"/>
  <c r="X1042" i="2" s="1"/>
  <c r="V1043" i="2"/>
  <c r="W1043" i="2" s="1"/>
  <c r="X1043" i="2" s="1"/>
  <c r="V1044" i="2"/>
  <c r="W1044" i="2" s="1"/>
  <c r="X1044" i="2" s="1"/>
  <c r="V1045" i="2"/>
  <c r="W1045" i="2" s="1"/>
  <c r="X1045" i="2" s="1"/>
  <c r="V1046" i="2"/>
  <c r="W1046" i="2" s="1"/>
  <c r="X1046" i="2" s="1"/>
  <c r="V1047" i="2"/>
  <c r="V1048" i="2"/>
  <c r="W1048" i="2" s="1"/>
  <c r="X1048" i="2" s="1"/>
  <c r="V1049" i="2"/>
  <c r="W1049" i="2" s="1"/>
  <c r="X1049" i="2" s="1"/>
  <c r="V1050" i="2"/>
  <c r="W1050" i="2" s="1"/>
  <c r="X1050" i="2" s="1"/>
  <c r="V1051" i="2"/>
  <c r="W1051" i="2" s="1"/>
  <c r="X1051" i="2" s="1"/>
  <c r="V1052" i="2"/>
  <c r="W1052" i="2" s="1"/>
  <c r="X1052" i="2" s="1"/>
  <c r="V1053" i="2"/>
  <c r="W1053" i="2" s="1"/>
  <c r="X1053" i="2" s="1"/>
  <c r="V1054" i="2"/>
  <c r="W1054" i="2" s="1"/>
  <c r="X1054" i="2" s="1"/>
  <c r="V1055" i="2"/>
  <c r="W1055" i="2" s="1"/>
  <c r="X1055" i="2" s="1"/>
  <c r="V1056" i="2"/>
  <c r="W1056" i="2" s="1"/>
  <c r="X1056" i="2" s="1"/>
  <c r="V1057" i="2"/>
  <c r="W1057" i="2" s="1"/>
  <c r="X1057" i="2" s="1"/>
  <c r="V1058" i="2"/>
  <c r="W1058" i="2" s="1"/>
  <c r="X1058" i="2" s="1"/>
  <c r="V1059" i="2"/>
  <c r="W1059" i="2" s="1"/>
  <c r="X1059" i="2" s="1"/>
  <c r="V1060" i="2"/>
  <c r="W1060" i="2" s="1"/>
  <c r="X1060" i="2" s="1"/>
  <c r="V1061" i="2"/>
  <c r="W1061" i="2" s="1"/>
  <c r="X1061" i="2" s="1"/>
  <c r="V1062" i="2"/>
  <c r="W1062" i="2" s="1"/>
  <c r="X1062" i="2" s="1"/>
  <c r="V1063" i="2"/>
  <c r="W1063" i="2" s="1"/>
  <c r="X1063" i="2" s="1"/>
  <c r="V1064" i="2"/>
  <c r="W1064" i="2" s="1"/>
  <c r="X1064" i="2" s="1"/>
  <c r="V1065" i="2"/>
  <c r="W1065" i="2" s="1"/>
  <c r="X1065" i="2" s="1"/>
  <c r="V1066" i="2"/>
  <c r="W1066" i="2" s="1"/>
  <c r="X1066" i="2" s="1"/>
  <c r="V1067" i="2"/>
  <c r="W1067" i="2" s="1"/>
  <c r="X1067" i="2" s="1"/>
  <c r="V1068" i="2"/>
  <c r="W1068" i="2" s="1"/>
  <c r="X1068" i="2" s="1"/>
  <c r="V1069" i="2"/>
  <c r="W1069" i="2" s="1"/>
  <c r="X1069" i="2" s="1"/>
  <c r="V1070" i="2"/>
  <c r="W1070" i="2" s="1"/>
  <c r="X1070" i="2" s="1"/>
  <c r="V1071" i="2"/>
  <c r="W1071" i="2" s="1"/>
  <c r="X1071" i="2" s="1"/>
  <c r="V1072" i="2"/>
  <c r="W1072" i="2" s="1"/>
  <c r="X1072" i="2" s="1"/>
  <c r="V1073" i="2"/>
  <c r="W1073" i="2" s="1"/>
  <c r="X1073" i="2" s="1"/>
  <c r="V1074" i="2"/>
  <c r="W1074" i="2" s="1"/>
  <c r="X1074" i="2" s="1"/>
  <c r="V1075" i="2"/>
  <c r="W1075" i="2" s="1"/>
  <c r="X1075" i="2" s="1"/>
  <c r="V1076" i="2"/>
  <c r="W1076" i="2" s="1"/>
  <c r="X1076" i="2" s="1"/>
  <c r="V1077" i="2"/>
  <c r="W1077" i="2" s="1"/>
  <c r="X1077" i="2" s="1"/>
  <c r="V1078" i="2"/>
  <c r="W1078" i="2" s="1"/>
  <c r="X1078" i="2" s="1"/>
  <c r="V1079" i="2"/>
  <c r="W1079" i="2" s="1"/>
  <c r="X1079" i="2" s="1"/>
  <c r="V1080" i="2"/>
  <c r="W1080" i="2" s="1"/>
  <c r="X1080" i="2" s="1"/>
  <c r="V1081" i="2"/>
  <c r="W1081" i="2" s="1"/>
  <c r="X1081" i="2" s="1"/>
  <c r="V1082" i="2"/>
  <c r="W1082" i="2" s="1"/>
  <c r="X1082" i="2" s="1"/>
  <c r="V1083" i="2"/>
  <c r="W1083" i="2" s="1"/>
  <c r="X1083" i="2" s="1"/>
  <c r="V1084" i="2"/>
  <c r="W1084" i="2" s="1"/>
  <c r="X1084" i="2" s="1"/>
  <c r="V1085" i="2"/>
  <c r="W1085" i="2" s="1"/>
  <c r="X1085" i="2" s="1"/>
  <c r="V1086" i="2"/>
  <c r="W1086" i="2" s="1"/>
  <c r="X1086" i="2" s="1"/>
  <c r="V1087" i="2"/>
  <c r="V1088" i="2"/>
  <c r="W1088" i="2" s="1"/>
  <c r="X1088" i="2" s="1"/>
  <c r="V1089" i="2"/>
  <c r="W1089" i="2" s="1"/>
  <c r="X1089" i="2" s="1"/>
  <c r="V1090" i="2"/>
  <c r="W1090" i="2" s="1"/>
  <c r="X1090" i="2" s="1"/>
  <c r="V1091" i="2"/>
  <c r="W1091" i="2" s="1"/>
  <c r="X1091" i="2" s="1"/>
  <c r="V1092" i="2"/>
  <c r="W1092" i="2" s="1"/>
  <c r="X1092" i="2" s="1"/>
  <c r="V1093" i="2"/>
  <c r="W1093" i="2" s="1"/>
  <c r="X1093" i="2" s="1"/>
  <c r="V1094" i="2"/>
  <c r="W1094" i="2" s="1"/>
  <c r="X1094" i="2" s="1"/>
  <c r="V1095" i="2"/>
  <c r="W1095" i="2" s="1"/>
  <c r="X1095" i="2" s="1"/>
  <c r="V1096" i="2"/>
  <c r="W1096" i="2" s="1"/>
  <c r="X1096" i="2" s="1"/>
  <c r="V1097" i="2"/>
  <c r="W1097" i="2" s="1"/>
  <c r="X1097" i="2" s="1"/>
  <c r="V1098" i="2"/>
  <c r="W1098" i="2" s="1"/>
  <c r="X1098" i="2" s="1"/>
  <c r="V1099" i="2"/>
  <c r="W1099" i="2" s="1"/>
  <c r="X1099" i="2" s="1"/>
  <c r="V1100" i="2"/>
  <c r="W1100" i="2" s="1"/>
  <c r="X1100" i="2" s="1"/>
  <c r="V1101" i="2"/>
  <c r="W1101" i="2" s="1"/>
  <c r="X1101" i="2" s="1"/>
  <c r="V1102" i="2"/>
  <c r="W1102" i="2" s="1"/>
  <c r="X1102" i="2" s="1"/>
  <c r="V1103" i="2"/>
  <c r="W1103" i="2" s="1"/>
  <c r="X1103" i="2" s="1"/>
  <c r="V1104" i="2"/>
  <c r="W1104" i="2" s="1"/>
  <c r="X1104" i="2" s="1"/>
  <c r="V1105" i="2"/>
  <c r="W1105" i="2" s="1"/>
  <c r="X1105" i="2" s="1"/>
  <c r="V1106" i="2"/>
  <c r="W1106" i="2" s="1"/>
  <c r="X1106" i="2" s="1"/>
  <c r="V1107" i="2"/>
  <c r="W1107" i="2" s="1"/>
  <c r="X1107" i="2" s="1"/>
  <c r="V1108" i="2"/>
  <c r="W1108" i="2" s="1"/>
  <c r="X1108" i="2" s="1"/>
  <c r="V1109" i="2"/>
  <c r="W1109" i="2" s="1"/>
  <c r="X1109" i="2" s="1"/>
  <c r="V1110" i="2"/>
  <c r="W1110" i="2" s="1"/>
  <c r="X1110" i="2" s="1"/>
  <c r="V1111" i="2"/>
  <c r="W1111" i="2" s="1"/>
  <c r="X1111" i="2" s="1"/>
  <c r="V1112" i="2"/>
  <c r="W1112" i="2" s="1"/>
  <c r="X1112" i="2" s="1"/>
  <c r="V1113" i="2"/>
  <c r="W1113" i="2" s="1"/>
  <c r="X1113" i="2" s="1"/>
  <c r="V1114" i="2"/>
  <c r="W1114" i="2" s="1"/>
  <c r="X1114" i="2" s="1"/>
  <c r="V1115" i="2"/>
  <c r="W1115" i="2" s="1"/>
  <c r="X1115" i="2" s="1"/>
  <c r="V1116" i="2"/>
  <c r="W1116" i="2" s="1"/>
  <c r="X1116" i="2" s="1"/>
  <c r="V1117" i="2"/>
  <c r="W1117" i="2" s="1"/>
  <c r="X1117" i="2" s="1"/>
  <c r="V1118" i="2"/>
  <c r="W1118" i="2" s="1"/>
  <c r="X1118" i="2" s="1"/>
  <c r="V1119" i="2"/>
  <c r="V1120" i="2"/>
  <c r="W1120" i="2" s="1"/>
  <c r="X1120" i="2" s="1"/>
  <c r="V1121" i="2"/>
  <c r="W1121" i="2" s="1"/>
  <c r="X1121" i="2" s="1"/>
  <c r="V1122" i="2"/>
  <c r="W1122" i="2" s="1"/>
  <c r="X1122" i="2" s="1"/>
  <c r="V1123" i="2"/>
  <c r="W1123" i="2" s="1"/>
  <c r="X1123" i="2" s="1"/>
  <c r="V1124" i="2"/>
  <c r="W1124" i="2" s="1"/>
  <c r="X1124" i="2" s="1"/>
  <c r="V1125" i="2"/>
  <c r="W1125" i="2" s="1"/>
  <c r="X1125" i="2" s="1"/>
  <c r="V1126" i="2"/>
  <c r="W1126" i="2" s="1"/>
  <c r="X1126" i="2" s="1"/>
  <c r="V1127" i="2"/>
  <c r="W1127" i="2" s="1"/>
  <c r="X1127" i="2" s="1"/>
  <c r="V1128" i="2"/>
  <c r="W1128" i="2" s="1"/>
  <c r="X1128" i="2" s="1"/>
  <c r="V1129" i="2"/>
  <c r="W1129" i="2" s="1"/>
  <c r="X1129" i="2" s="1"/>
  <c r="V1130" i="2"/>
  <c r="W1130" i="2" s="1"/>
  <c r="X1130" i="2" s="1"/>
  <c r="V1131" i="2"/>
  <c r="W1131" i="2" s="1"/>
  <c r="X1131" i="2" s="1"/>
  <c r="V1132" i="2"/>
  <c r="W1132" i="2" s="1"/>
  <c r="X1132" i="2" s="1"/>
  <c r="V1133" i="2"/>
  <c r="W1133" i="2" s="1"/>
  <c r="X1133" i="2" s="1"/>
  <c r="V1134" i="2"/>
  <c r="W1134" i="2" s="1"/>
  <c r="X1134" i="2" s="1"/>
  <c r="V1135" i="2"/>
  <c r="W1135" i="2" s="1"/>
  <c r="X1135" i="2" s="1"/>
  <c r="V1136" i="2"/>
  <c r="W1136" i="2" s="1"/>
  <c r="X1136" i="2" s="1"/>
  <c r="V1137" i="2"/>
  <c r="W1137" i="2" s="1"/>
  <c r="X1137" i="2" s="1"/>
  <c r="V1138" i="2"/>
  <c r="W1138" i="2" s="1"/>
  <c r="X1138" i="2" s="1"/>
  <c r="V1139" i="2"/>
  <c r="W1139" i="2" s="1"/>
  <c r="X1139" i="2" s="1"/>
  <c r="V1140" i="2"/>
  <c r="W1140" i="2" s="1"/>
  <c r="X1140" i="2" s="1"/>
  <c r="V1141" i="2"/>
  <c r="W1141" i="2" s="1"/>
  <c r="X1141" i="2" s="1"/>
  <c r="V1142" i="2"/>
  <c r="W1142" i="2" s="1"/>
  <c r="X1142" i="2" s="1"/>
  <c r="V1143" i="2"/>
  <c r="W1143" i="2" s="1"/>
  <c r="X1143" i="2" s="1"/>
  <c r="V1144" i="2"/>
  <c r="W1144" i="2" s="1"/>
  <c r="X1144" i="2" s="1"/>
  <c r="V1145" i="2"/>
  <c r="W1145" i="2" s="1"/>
  <c r="X1145" i="2" s="1"/>
  <c r="V1146" i="2"/>
  <c r="W1146" i="2" s="1"/>
  <c r="X1146" i="2" s="1"/>
  <c r="V1147" i="2"/>
  <c r="W1147" i="2" s="1"/>
  <c r="X1147" i="2" s="1"/>
  <c r="V1148" i="2"/>
  <c r="W1148" i="2" s="1"/>
  <c r="X1148" i="2" s="1"/>
  <c r="V1149" i="2"/>
  <c r="W1149" i="2" s="1"/>
  <c r="X1149" i="2" s="1"/>
  <c r="V1150" i="2"/>
  <c r="W1150" i="2" s="1"/>
  <c r="X1150" i="2" s="1"/>
  <c r="V1151" i="2"/>
  <c r="W1151" i="2" s="1"/>
  <c r="X1151" i="2" s="1"/>
  <c r="V1152" i="2"/>
  <c r="W1152" i="2" s="1"/>
  <c r="X1152" i="2" s="1"/>
  <c r="V1153" i="2"/>
  <c r="W1153" i="2" s="1"/>
  <c r="X1153" i="2" s="1"/>
  <c r="V1154" i="2"/>
  <c r="W1154" i="2" s="1"/>
  <c r="X1154" i="2" s="1"/>
  <c r="V1155" i="2"/>
  <c r="W1155" i="2" s="1"/>
  <c r="X1155" i="2" s="1"/>
  <c r="V1156" i="2"/>
  <c r="W1156" i="2" s="1"/>
  <c r="X1156" i="2" s="1"/>
  <c r="V1157" i="2"/>
  <c r="W1157" i="2" s="1"/>
  <c r="X1157" i="2" s="1"/>
  <c r="V1158" i="2"/>
  <c r="W1158" i="2" s="1"/>
  <c r="X1158" i="2" s="1"/>
  <c r="V1159" i="2"/>
  <c r="V1160" i="2"/>
  <c r="W1160" i="2" s="1"/>
  <c r="X1160" i="2" s="1"/>
  <c r="V1161" i="2"/>
  <c r="W1161" i="2" s="1"/>
  <c r="X1161" i="2" s="1"/>
  <c r="V1162" i="2"/>
  <c r="W1162" i="2" s="1"/>
  <c r="X1162" i="2" s="1"/>
  <c r="V1163" i="2"/>
  <c r="W1163" i="2" s="1"/>
  <c r="X1163" i="2" s="1"/>
  <c r="V1164" i="2"/>
  <c r="W1164" i="2" s="1"/>
  <c r="X1164" i="2" s="1"/>
  <c r="V1165" i="2"/>
  <c r="W1165" i="2" s="1"/>
  <c r="X1165" i="2" s="1"/>
  <c r="V1166" i="2"/>
  <c r="W1166" i="2" s="1"/>
  <c r="X1166" i="2" s="1"/>
  <c r="V1167" i="2"/>
  <c r="W1167" i="2" s="1"/>
  <c r="X1167" i="2" s="1"/>
  <c r="V1168" i="2"/>
  <c r="W1168" i="2" s="1"/>
  <c r="X1168" i="2" s="1"/>
  <c r="V1169" i="2"/>
  <c r="W1169" i="2" s="1"/>
  <c r="X1169" i="2" s="1"/>
  <c r="V1170" i="2"/>
  <c r="W1170" i="2" s="1"/>
  <c r="X1170" i="2" s="1"/>
  <c r="V1171" i="2"/>
  <c r="W1171" i="2" s="1"/>
  <c r="X1171" i="2" s="1"/>
  <c r="V1172" i="2"/>
  <c r="W1172" i="2" s="1"/>
  <c r="X1172" i="2" s="1"/>
  <c r="V1173" i="2"/>
  <c r="W1173" i="2" s="1"/>
  <c r="X1173" i="2" s="1"/>
  <c r="V1174" i="2"/>
  <c r="W1174" i="2" s="1"/>
  <c r="X1174" i="2" s="1"/>
  <c r="V1175" i="2"/>
  <c r="V1176" i="2"/>
  <c r="W1176" i="2" s="1"/>
  <c r="X1176" i="2" s="1"/>
  <c r="V1177" i="2"/>
  <c r="W1177" i="2" s="1"/>
  <c r="X1177" i="2" s="1"/>
  <c r="V1178" i="2"/>
  <c r="W1178" i="2" s="1"/>
  <c r="X1178" i="2" s="1"/>
  <c r="V1179" i="2"/>
  <c r="W1179" i="2" s="1"/>
  <c r="X1179" i="2" s="1"/>
  <c r="V1180" i="2"/>
  <c r="W1180" i="2" s="1"/>
  <c r="X1180" i="2" s="1"/>
  <c r="V1181" i="2"/>
  <c r="W1181" i="2" s="1"/>
  <c r="X1181" i="2" s="1"/>
  <c r="V1182" i="2"/>
  <c r="W1182" i="2" s="1"/>
  <c r="X1182" i="2" s="1"/>
  <c r="V1183" i="2"/>
  <c r="W1183" i="2" s="1"/>
  <c r="X1183" i="2" s="1"/>
  <c r="V1184" i="2"/>
  <c r="W1184" i="2" s="1"/>
  <c r="X1184" i="2" s="1"/>
  <c r="V1185" i="2"/>
  <c r="W1185" i="2" s="1"/>
  <c r="X1185" i="2" s="1"/>
  <c r="V1186" i="2"/>
  <c r="W1186" i="2" s="1"/>
  <c r="X1186" i="2" s="1"/>
  <c r="V1187" i="2"/>
  <c r="W1187" i="2" s="1"/>
  <c r="X1187" i="2" s="1"/>
  <c r="V1188" i="2"/>
  <c r="W1188" i="2" s="1"/>
  <c r="X1188" i="2" s="1"/>
  <c r="V1189" i="2"/>
  <c r="W1189" i="2" s="1"/>
  <c r="X1189" i="2" s="1"/>
  <c r="V1190" i="2"/>
  <c r="W1190" i="2" s="1"/>
  <c r="X1190" i="2" s="1"/>
  <c r="V1191" i="2"/>
  <c r="V1192" i="2"/>
  <c r="W1192" i="2" s="1"/>
  <c r="X1192" i="2" s="1"/>
  <c r="V1193" i="2"/>
  <c r="W1193" i="2" s="1"/>
  <c r="X1193" i="2" s="1"/>
  <c r="V1194" i="2"/>
  <c r="W1194" i="2" s="1"/>
  <c r="X1194" i="2" s="1"/>
  <c r="V1195" i="2"/>
  <c r="W1195" i="2" s="1"/>
  <c r="X1195" i="2" s="1"/>
  <c r="V1196" i="2"/>
  <c r="W1196" i="2" s="1"/>
  <c r="X1196" i="2" s="1"/>
  <c r="V1197" i="2"/>
  <c r="W1197" i="2" s="1"/>
  <c r="X1197" i="2" s="1"/>
  <c r="V1198" i="2"/>
  <c r="W1198" i="2" s="1"/>
  <c r="X1198" i="2" s="1"/>
  <c r="V1199" i="2"/>
  <c r="W1199" i="2" s="1"/>
  <c r="X1199" i="2" s="1"/>
  <c r="V1200" i="2"/>
  <c r="W1200" i="2" s="1"/>
  <c r="X1200" i="2" s="1"/>
  <c r="V1201" i="2"/>
  <c r="W1201" i="2" s="1"/>
  <c r="X1201" i="2" s="1"/>
  <c r="V1202" i="2"/>
  <c r="W1202" i="2" s="1"/>
  <c r="X1202" i="2" s="1"/>
  <c r="V1203" i="2"/>
  <c r="W1203" i="2" s="1"/>
  <c r="X1203" i="2" s="1"/>
  <c r="V1204" i="2"/>
  <c r="W1204" i="2" s="1"/>
  <c r="X1204" i="2" s="1"/>
  <c r="V1205" i="2"/>
  <c r="W1205" i="2" s="1"/>
  <c r="X1205" i="2" s="1"/>
  <c r="V1206" i="2"/>
  <c r="W1206" i="2" s="1"/>
  <c r="X1206" i="2" s="1"/>
  <c r="V1207" i="2"/>
  <c r="W1207" i="2" s="1"/>
  <c r="X1207" i="2" s="1"/>
  <c r="V1208" i="2"/>
  <c r="W1208" i="2" s="1"/>
  <c r="X1208" i="2" s="1"/>
  <c r="V1209" i="2"/>
  <c r="W1209" i="2" s="1"/>
  <c r="X1209" i="2" s="1"/>
  <c r="V1210" i="2"/>
  <c r="W1210" i="2" s="1"/>
  <c r="X1210" i="2" s="1"/>
  <c r="V1211" i="2"/>
  <c r="W1211" i="2" s="1"/>
  <c r="X1211" i="2" s="1"/>
  <c r="V1212" i="2"/>
  <c r="W1212" i="2" s="1"/>
  <c r="X1212" i="2" s="1"/>
  <c r="V1213" i="2"/>
  <c r="W1213" i="2" s="1"/>
  <c r="X1213" i="2" s="1"/>
  <c r="V1214" i="2"/>
  <c r="W1214" i="2" s="1"/>
  <c r="X1214" i="2" s="1"/>
  <c r="V1215" i="2"/>
  <c r="W1215" i="2" s="1"/>
  <c r="X1215" i="2" s="1"/>
  <c r="V1216" i="2"/>
  <c r="W1216" i="2" s="1"/>
  <c r="X1216" i="2" s="1"/>
  <c r="V1217" i="2"/>
  <c r="W1217" i="2" s="1"/>
  <c r="X1217" i="2" s="1"/>
  <c r="V1218" i="2"/>
  <c r="W1218" i="2" s="1"/>
  <c r="X1218" i="2" s="1"/>
  <c r="V1219" i="2"/>
  <c r="W1219" i="2" s="1"/>
  <c r="X1219" i="2" s="1"/>
  <c r="V1220" i="2"/>
  <c r="W1220" i="2" s="1"/>
  <c r="X1220" i="2" s="1"/>
  <c r="V1221" i="2"/>
  <c r="W1221" i="2" s="1"/>
  <c r="X1221" i="2" s="1"/>
  <c r="V1222" i="2"/>
  <c r="W1222" i="2" s="1"/>
  <c r="X1222" i="2" s="1"/>
  <c r="V1223" i="2"/>
  <c r="W1223" i="2" s="1"/>
  <c r="X1223" i="2" s="1"/>
  <c r="V1224" i="2"/>
  <c r="W1224" i="2" s="1"/>
  <c r="X1224" i="2" s="1"/>
  <c r="V1225" i="2"/>
  <c r="W1225" i="2" s="1"/>
  <c r="X1225" i="2" s="1"/>
  <c r="V1226" i="2"/>
  <c r="W1226" i="2" s="1"/>
  <c r="X1226" i="2" s="1"/>
  <c r="V1227" i="2"/>
  <c r="W1227" i="2" s="1"/>
  <c r="X1227" i="2" s="1"/>
  <c r="V1228" i="2"/>
  <c r="W1228" i="2" s="1"/>
  <c r="X1228" i="2" s="1"/>
  <c r="V1229" i="2"/>
  <c r="W1229" i="2" s="1"/>
  <c r="X1229" i="2" s="1"/>
  <c r="V1230" i="2"/>
  <c r="W1230" i="2" s="1"/>
  <c r="X1230" i="2" s="1"/>
  <c r="V1231" i="2"/>
  <c r="W1231" i="2" s="1"/>
  <c r="X1231" i="2" s="1"/>
  <c r="V1232" i="2"/>
  <c r="W1232" i="2" s="1"/>
  <c r="X1232" i="2" s="1"/>
  <c r="V1233" i="2"/>
  <c r="W1233" i="2" s="1"/>
  <c r="X1233" i="2" s="1"/>
  <c r="V1234" i="2"/>
  <c r="W1234" i="2" s="1"/>
  <c r="X1234" i="2" s="1"/>
  <c r="V1235" i="2"/>
  <c r="W1235" i="2" s="1"/>
  <c r="X1235" i="2" s="1"/>
  <c r="V1236" i="2"/>
  <c r="W1236" i="2" s="1"/>
  <c r="X1236" i="2" s="1"/>
  <c r="V1237" i="2"/>
  <c r="W1237" i="2" s="1"/>
  <c r="X1237" i="2" s="1"/>
  <c r="V1238" i="2"/>
  <c r="W1238" i="2" s="1"/>
  <c r="X1238" i="2" s="1"/>
  <c r="V1239" i="2"/>
  <c r="W1239" i="2" s="1"/>
  <c r="X1239" i="2" s="1"/>
  <c r="V1240" i="2"/>
  <c r="W1240" i="2" s="1"/>
  <c r="X1240" i="2" s="1"/>
  <c r="V1241" i="2"/>
  <c r="W1241" i="2" s="1"/>
  <c r="X1241" i="2" s="1"/>
  <c r="V1242" i="2"/>
  <c r="W1242" i="2" s="1"/>
  <c r="X1242" i="2" s="1"/>
  <c r="V1243" i="2"/>
  <c r="W1243" i="2" s="1"/>
  <c r="X1243" i="2" s="1"/>
  <c r="V1244" i="2"/>
  <c r="W1244" i="2" s="1"/>
  <c r="X1244" i="2" s="1"/>
  <c r="V1245" i="2"/>
  <c r="W1245" i="2" s="1"/>
  <c r="X1245" i="2" s="1"/>
  <c r="V1246" i="2"/>
  <c r="W1246" i="2" s="1"/>
  <c r="X1246" i="2" s="1"/>
  <c r="V1247" i="2"/>
  <c r="W1247" i="2" s="1"/>
  <c r="X1247" i="2" s="1"/>
  <c r="V1248" i="2"/>
  <c r="W1248" i="2" s="1"/>
  <c r="X1248" i="2" s="1"/>
  <c r="V1249" i="2"/>
  <c r="W1249" i="2" s="1"/>
  <c r="X1249" i="2" s="1"/>
  <c r="V1250" i="2"/>
  <c r="W1250" i="2" s="1"/>
  <c r="X1250" i="2" s="1"/>
  <c r="V1251" i="2"/>
  <c r="W1251" i="2" s="1"/>
  <c r="X1251" i="2" s="1"/>
  <c r="V1252" i="2"/>
  <c r="W1252" i="2" s="1"/>
  <c r="X1252" i="2" s="1"/>
  <c r="V1253" i="2"/>
  <c r="W1253" i="2" s="1"/>
  <c r="X1253" i="2" s="1"/>
  <c r="V1254" i="2"/>
  <c r="W1254" i="2" s="1"/>
  <c r="X1254" i="2" s="1"/>
  <c r="V1255" i="2"/>
  <c r="W1255" i="2" s="1"/>
  <c r="X1255" i="2" s="1"/>
  <c r="V1256" i="2"/>
  <c r="W1256" i="2" s="1"/>
  <c r="X1256" i="2" s="1"/>
  <c r="V1257" i="2"/>
  <c r="W1257" i="2" s="1"/>
  <c r="X1257" i="2" s="1"/>
  <c r="V1258" i="2"/>
  <c r="W1258" i="2" s="1"/>
  <c r="X1258" i="2" s="1"/>
  <c r="V1259" i="2"/>
  <c r="W1259" i="2" s="1"/>
  <c r="X1259" i="2" s="1"/>
  <c r="V1260" i="2"/>
  <c r="W1260" i="2" s="1"/>
  <c r="X1260" i="2" s="1"/>
  <c r="V1261" i="2"/>
  <c r="W1261" i="2" s="1"/>
  <c r="X1261" i="2" s="1"/>
  <c r="V1262" i="2"/>
  <c r="W1262" i="2" s="1"/>
  <c r="X1262" i="2" s="1"/>
  <c r="V1263" i="2"/>
  <c r="W1263" i="2" s="1"/>
  <c r="X1263" i="2" s="1"/>
  <c r="V1264" i="2"/>
  <c r="W1264" i="2" s="1"/>
  <c r="X1264" i="2" s="1"/>
  <c r="V1265" i="2"/>
  <c r="W1265" i="2" s="1"/>
  <c r="X1265" i="2" s="1"/>
  <c r="V1266" i="2"/>
  <c r="W1266" i="2" s="1"/>
  <c r="X1266" i="2" s="1"/>
  <c r="V1267" i="2"/>
  <c r="W1267" i="2" s="1"/>
  <c r="X1267" i="2" s="1"/>
  <c r="V1268" i="2"/>
  <c r="W1268" i="2" s="1"/>
  <c r="X1268" i="2" s="1"/>
  <c r="V1269" i="2"/>
  <c r="W1269" i="2" s="1"/>
  <c r="X1269" i="2" s="1"/>
  <c r="V1270" i="2"/>
  <c r="W1270" i="2" s="1"/>
  <c r="X1270" i="2" s="1"/>
  <c r="V1271" i="2"/>
  <c r="V1272" i="2"/>
  <c r="W1272" i="2" s="1"/>
  <c r="X1272" i="2" s="1"/>
  <c r="V1273" i="2"/>
  <c r="W1273" i="2" s="1"/>
  <c r="X1273" i="2" s="1"/>
  <c r="V1274" i="2"/>
  <c r="W1274" i="2" s="1"/>
  <c r="X1274" i="2" s="1"/>
  <c r="V1275" i="2"/>
  <c r="W1275" i="2" s="1"/>
  <c r="X1275" i="2" s="1"/>
  <c r="V1276" i="2"/>
  <c r="W1276" i="2" s="1"/>
  <c r="X1276" i="2" s="1"/>
  <c r="V1277" i="2"/>
  <c r="W1277" i="2" s="1"/>
  <c r="X1277" i="2" s="1"/>
  <c r="V1278" i="2"/>
  <c r="W1278" i="2" s="1"/>
  <c r="X1278" i="2" s="1"/>
  <c r="V1279" i="2"/>
  <c r="W1279" i="2" s="1"/>
  <c r="X1279" i="2" s="1"/>
  <c r="V1280" i="2"/>
  <c r="W1280" i="2" s="1"/>
  <c r="X1280" i="2" s="1"/>
  <c r="V1281" i="2"/>
  <c r="W1281" i="2" s="1"/>
  <c r="X1281" i="2" s="1"/>
  <c r="V1282" i="2"/>
  <c r="W1282" i="2" s="1"/>
  <c r="X1282" i="2" s="1"/>
  <c r="V1283" i="2"/>
  <c r="W1283" i="2" s="1"/>
  <c r="X1283" i="2" s="1"/>
  <c r="V1284" i="2"/>
  <c r="W1284" i="2" s="1"/>
  <c r="X1284" i="2" s="1"/>
  <c r="V1285" i="2"/>
  <c r="W1285" i="2" s="1"/>
  <c r="X1285" i="2" s="1"/>
  <c r="V1286" i="2"/>
  <c r="W1286" i="2" s="1"/>
  <c r="X1286" i="2" s="1"/>
  <c r="V1287" i="2"/>
  <c r="V1288" i="2"/>
  <c r="W1288" i="2" s="1"/>
  <c r="X1288" i="2" s="1"/>
  <c r="V1289" i="2"/>
  <c r="W1289" i="2" s="1"/>
  <c r="X1289" i="2" s="1"/>
  <c r="V1290" i="2"/>
  <c r="W1290" i="2" s="1"/>
  <c r="X1290" i="2" s="1"/>
  <c r="V1291" i="2"/>
  <c r="W1291" i="2" s="1"/>
  <c r="X1291" i="2" s="1"/>
  <c r="V1292" i="2"/>
  <c r="W1292" i="2" s="1"/>
  <c r="X1292" i="2" s="1"/>
  <c r="V1293" i="2"/>
  <c r="W1293" i="2" s="1"/>
  <c r="X1293" i="2" s="1"/>
  <c r="V1294" i="2"/>
  <c r="W1294" i="2" s="1"/>
  <c r="X1294" i="2" s="1"/>
  <c r="V1295" i="2"/>
  <c r="W1295" i="2" s="1"/>
  <c r="X1295" i="2" s="1"/>
  <c r="V1296" i="2"/>
  <c r="W1296" i="2" s="1"/>
  <c r="X1296" i="2" s="1"/>
  <c r="V1297" i="2"/>
  <c r="W1297" i="2" s="1"/>
  <c r="X1297" i="2" s="1"/>
  <c r="V1298" i="2"/>
  <c r="W1298" i="2" s="1"/>
  <c r="X1298" i="2" s="1"/>
  <c r="V1299" i="2"/>
  <c r="W1299" i="2" s="1"/>
  <c r="X1299" i="2" s="1"/>
  <c r="V1300" i="2"/>
  <c r="W1300" i="2" s="1"/>
  <c r="X1300" i="2" s="1"/>
  <c r="V1301" i="2"/>
  <c r="W1301" i="2" s="1"/>
  <c r="X1301" i="2" s="1"/>
  <c r="V1302" i="2"/>
  <c r="W1302" i="2" s="1"/>
  <c r="X1302" i="2" s="1"/>
  <c r="V1303" i="2"/>
  <c r="W1303" i="2" s="1"/>
  <c r="X1303" i="2" s="1"/>
  <c r="V1304" i="2"/>
  <c r="W1304" i="2" s="1"/>
  <c r="X1304" i="2" s="1"/>
  <c r="V1305" i="2"/>
  <c r="W1305" i="2" s="1"/>
  <c r="X1305" i="2" s="1"/>
  <c r="V1306" i="2"/>
  <c r="W1306" i="2" s="1"/>
  <c r="X1306" i="2" s="1"/>
  <c r="V1307" i="2"/>
  <c r="W1307" i="2" s="1"/>
  <c r="X1307" i="2" s="1"/>
  <c r="V1308" i="2"/>
  <c r="W1308" i="2" s="1"/>
  <c r="X1308" i="2" s="1"/>
  <c r="V1309" i="2"/>
  <c r="W1309" i="2" s="1"/>
  <c r="X1309" i="2" s="1"/>
  <c r="V1310" i="2"/>
  <c r="W1310" i="2" s="1"/>
  <c r="X1310" i="2" s="1"/>
  <c r="V1311" i="2"/>
  <c r="W1311" i="2" s="1"/>
  <c r="X1311" i="2" s="1"/>
  <c r="V1312" i="2"/>
  <c r="W1312" i="2" s="1"/>
  <c r="X1312" i="2" s="1"/>
  <c r="V1313" i="2"/>
  <c r="W1313" i="2" s="1"/>
  <c r="X1313" i="2" s="1"/>
  <c r="V1314" i="2"/>
  <c r="W1314" i="2" s="1"/>
  <c r="X1314" i="2" s="1"/>
  <c r="V1315" i="2"/>
  <c r="W1315" i="2" s="1"/>
  <c r="X1315" i="2" s="1"/>
  <c r="V1316" i="2"/>
  <c r="W1316" i="2" s="1"/>
  <c r="X1316" i="2" s="1"/>
  <c r="V1317" i="2"/>
  <c r="W1317" i="2" s="1"/>
  <c r="X1317" i="2" s="1"/>
  <c r="V1318" i="2"/>
  <c r="W1318" i="2" s="1"/>
  <c r="X1318" i="2" s="1"/>
  <c r="V1319" i="2"/>
  <c r="W1319" i="2" s="1"/>
  <c r="X1319" i="2" s="1"/>
  <c r="V1320" i="2"/>
  <c r="W1320" i="2" s="1"/>
  <c r="X1320" i="2" s="1"/>
  <c r="V1321" i="2"/>
  <c r="W1321" i="2" s="1"/>
  <c r="X1321" i="2" s="1"/>
  <c r="V1322" i="2"/>
  <c r="W1322" i="2" s="1"/>
  <c r="X1322" i="2" s="1"/>
  <c r="V1323" i="2"/>
  <c r="W1323" i="2" s="1"/>
  <c r="X1323" i="2" s="1"/>
  <c r="V1324" i="2"/>
  <c r="W1324" i="2" s="1"/>
  <c r="X1324" i="2" s="1"/>
  <c r="V1325" i="2"/>
  <c r="W1325" i="2" s="1"/>
  <c r="X1325" i="2" s="1"/>
  <c r="V1326" i="2"/>
  <c r="W1326" i="2" s="1"/>
  <c r="X1326" i="2" s="1"/>
  <c r="V1327" i="2"/>
  <c r="V1328" i="2"/>
  <c r="W1328" i="2" s="1"/>
  <c r="X1328" i="2" s="1"/>
  <c r="V1329" i="2"/>
  <c r="W1329" i="2" s="1"/>
  <c r="X1329" i="2" s="1"/>
  <c r="V1330" i="2"/>
  <c r="W1330" i="2" s="1"/>
  <c r="X1330" i="2" s="1"/>
  <c r="V1331" i="2"/>
  <c r="W1331" i="2" s="1"/>
  <c r="X1331" i="2" s="1"/>
  <c r="V1332" i="2"/>
  <c r="W1332" i="2" s="1"/>
  <c r="X1332" i="2" s="1"/>
  <c r="V1333" i="2"/>
  <c r="W1333" i="2" s="1"/>
  <c r="X1333" i="2" s="1"/>
  <c r="V1334" i="2"/>
  <c r="W1334" i="2" s="1"/>
  <c r="X1334" i="2" s="1"/>
  <c r="V1335" i="2"/>
  <c r="W1335" i="2" s="1"/>
  <c r="X1335" i="2" s="1"/>
  <c r="V1336" i="2"/>
  <c r="W1336" i="2" s="1"/>
  <c r="X1336" i="2" s="1"/>
  <c r="V1337" i="2"/>
  <c r="W1337" i="2" s="1"/>
  <c r="X1337" i="2" s="1"/>
  <c r="V1338" i="2"/>
  <c r="W1338" i="2" s="1"/>
  <c r="X1338" i="2" s="1"/>
  <c r="V1339" i="2"/>
  <c r="W1339" i="2" s="1"/>
  <c r="X1339" i="2" s="1"/>
  <c r="V1340" i="2"/>
  <c r="W1340" i="2" s="1"/>
  <c r="X1340" i="2" s="1"/>
  <c r="V1341" i="2"/>
  <c r="W1341" i="2" s="1"/>
  <c r="X1341" i="2" s="1"/>
  <c r="V1342" i="2"/>
  <c r="W1342" i="2" s="1"/>
  <c r="X1342" i="2" s="1"/>
  <c r="V1343" i="2"/>
  <c r="W1343" i="2" s="1"/>
  <c r="X1343" i="2" s="1"/>
  <c r="V1344" i="2"/>
  <c r="W1344" i="2" s="1"/>
  <c r="X1344" i="2" s="1"/>
  <c r="V1345" i="2"/>
  <c r="W1345" i="2" s="1"/>
  <c r="X1345" i="2" s="1"/>
  <c r="V1346" i="2"/>
  <c r="W1346" i="2" s="1"/>
  <c r="X1346" i="2" s="1"/>
  <c r="V1347" i="2"/>
  <c r="W1347" i="2" s="1"/>
  <c r="X1347" i="2" s="1"/>
  <c r="V1348" i="2"/>
  <c r="W1348" i="2" s="1"/>
  <c r="X1348" i="2" s="1"/>
  <c r="V1349" i="2"/>
  <c r="W1349" i="2" s="1"/>
  <c r="X1349" i="2" s="1"/>
  <c r="V1350" i="2"/>
  <c r="W1350" i="2" s="1"/>
  <c r="X1350" i="2" s="1"/>
  <c r="V1351" i="2"/>
  <c r="W1351" i="2" s="1"/>
  <c r="X1351" i="2" s="1"/>
  <c r="V1352" i="2"/>
  <c r="V1353" i="2"/>
  <c r="W1353" i="2" s="1"/>
  <c r="X1353" i="2" s="1"/>
  <c r="V1354" i="2"/>
  <c r="W1354" i="2" s="1"/>
  <c r="X1354" i="2" s="1"/>
  <c r="V1355" i="2"/>
  <c r="W1355" i="2" s="1"/>
  <c r="X1355" i="2" s="1"/>
  <c r="V1356" i="2"/>
  <c r="W1356" i="2" s="1"/>
  <c r="X1356" i="2" s="1"/>
  <c r="V1357" i="2"/>
  <c r="W1357" i="2" s="1"/>
  <c r="X1357" i="2" s="1"/>
  <c r="V1358" i="2"/>
  <c r="W1358" i="2" s="1"/>
  <c r="X1358" i="2" s="1"/>
  <c r="V1359" i="2"/>
  <c r="W1359" i="2" s="1"/>
  <c r="X1359" i="2" s="1"/>
  <c r="V1360" i="2"/>
  <c r="W1360" i="2" s="1"/>
  <c r="X1360" i="2" s="1"/>
  <c r="V1361" i="2"/>
  <c r="W1361" i="2" s="1"/>
  <c r="X1361" i="2" s="1"/>
  <c r="V1362" i="2"/>
  <c r="W1362" i="2" s="1"/>
  <c r="X1362" i="2" s="1"/>
  <c r="V1363" i="2"/>
  <c r="W1363" i="2" s="1"/>
  <c r="X1363" i="2" s="1"/>
  <c r="V1364" i="2"/>
  <c r="W1364" i="2" s="1"/>
  <c r="X1364" i="2" s="1"/>
  <c r="V1365" i="2"/>
  <c r="W1365" i="2" s="1"/>
  <c r="X1365" i="2" s="1"/>
  <c r="V1366" i="2"/>
  <c r="W1366" i="2" s="1"/>
  <c r="X1366" i="2" s="1"/>
  <c r="V1367" i="2"/>
  <c r="V1368" i="2"/>
  <c r="W1368" i="2" s="1"/>
  <c r="X1368" i="2" s="1"/>
  <c r="V1369" i="2"/>
  <c r="W1369" i="2" s="1"/>
  <c r="X1369" i="2" s="1"/>
  <c r="V1370" i="2"/>
  <c r="W1370" i="2" s="1"/>
  <c r="X1370" i="2" s="1"/>
  <c r="V1371" i="2"/>
  <c r="W1371" i="2" s="1"/>
  <c r="X1371" i="2" s="1"/>
  <c r="V1372" i="2"/>
  <c r="W1372" i="2" s="1"/>
  <c r="X1372" i="2" s="1"/>
  <c r="V1373" i="2"/>
  <c r="W1373" i="2" s="1"/>
  <c r="X1373" i="2" s="1"/>
  <c r="V1374" i="2"/>
  <c r="W1374" i="2" s="1"/>
  <c r="X1374" i="2" s="1"/>
  <c r="V1375" i="2"/>
  <c r="W1375" i="2" s="1"/>
  <c r="X1375" i="2" s="1"/>
  <c r="V1376" i="2"/>
  <c r="W1376" i="2" s="1"/>
  <c r="X1376" i="2" s="1"/>
  <c r="V1377" i="2"/>
  <c r="W1377" i="2" s="1"/>
  <c r="X1377" i="2" s="1"/>
  <c r="V1378" i="2"/>
  <c r="W1378" i="2" s="1"/>
  <c r="X1378" i="2" s="1"/>
  <c r="V1379" i="2"/>
  <c r="W1379" i="2" s="1"/>
  <c r="X1379" i="2" s="1"/>
  <c r="V1380" i="2"/>
  <c r="W1380" i="2" s="1"/>
  <c r="X1380" i="2" s="1"/>
  <c r="V1381" i="2"/>
  <c r="W1381" i="2" s="1"/>
  <c r="X1381" i="2" s="1"/>
  <c r="V1382" i="2"/>
  <c r="W1382" i="2" s="1"/>
  <c r="X1382" i="2" s="1"/>
  <c r="V1383" i="2"/>
  <c r="V1384" i="2"/>
  <c r="W1384" i="2" s="1"/>
  <c r="X1384" i="2" s="1"/>
  <c r="V1385" i="2"/>
  <c r="W1385" i="2" s="1"/>
  <c r="X1385" i="2" s="1"/>
  <c r="V1386" i="2"/>
  <c r="W1386" i="2" s="1"/>
  <c r="X1386" i="2" s="1"/>
  <c r="V1387" i="2"/>
  <c r="W1387" i="2" s="1"/>
  <c r="X1387" i="2" s="1"/>
  <c r="V1388" i="2"/>
  <c r="W1388" i="2" s="1"/>
  <c r="X1388" i="2" s="1"/>
  <c r="V1389" i="2"/>
  <c r="W1389" i="2" s="1"/>
  <c r="X1389" i="2" s="1"/>
  <c r="V1390" i="2"/>
  <c r="W1390" i="2" s="1"/>
  <c r="X1390" i="2" s="1"/>
  <c r="V1391" i="2"/>
  <c r="W1391" i="2" s="1"/>
  <c r="X1391" i="2" s="1"/>
  <c r="V1392" i="2"/>
  <c r="W1392" i="2" s="1"/>
  <c r="X1392" i="2" s="1"/>
  <c r="V1393" i="2"/>
  <c r="W1393" i="2" s="1"/>
  <c r="X1393" i="2" s="1"/>
  <c r="V1394" i="2"/>
  <c r="W1394" i="2" s="1"/>
  <c r="X1394" i="2" s="1"/>
  <c r="V1395" i="2"/>
  <c r="W1395" i="2" s="1"/>
  <c r="X1395" i="2" s="1"/>
  <c r="V1396" i="2"/>
  <c r="W1396" i="2" s="1"/>
  <c r="X1396" i="2" s="1"/>
  <c r="V1397" i="2"/>
  <c r="W1397" i="2" s="1"/>
  <c r="X1397" i="2" s="1"/>
  <c r="V1398" i="2"/>
  <c r="W1398" i="2" s="1"/>
  <c r="X1398" i="2" s="1"/>
  <c r="V1399" i="2"/>
  <c r="V1400" i="2"/>
  <c r="W1400" i="2" s="1"/>
  <c r="X1400" i="2" s="1"/>
  <c r="V1401" i="2"/>
  <c r="W1401" i="2" s="1"/>
  <c r="X1401" i="2" s="1"/>
  <c r="V1402" i="2"/>
  <c r="W1402" i="2" s="1"/>
  <c r="X1402" i="2" s="1"/>
  <c r="V1403" i="2"/>
  <c r="W1403" i="2" s="1"/>
  <c r="X1403" i="2" s="1"/>
  <c r="V1404" i="2"/>
  <c r="W1404" i="2" s="1"/>
  <c r="X1404" i="2" s="1"/>
  <c r="V1405" i="2"/>
  <c r="W1405" i="2" s="1"/>
  <c r="X1405" i="2" s="1"/>
  <c r="V1406" i="2"/>
  <c r="W1406" i="2" s="1"/>
  <c r="X1406" i="2" s="1"/>
  <c r="V1407" i="2"/>
  <c r="W1407" i="2" s="1"/>
  <c r="X1407" i="2" s="1"/>
  <c r="V1408" i="2"/>
  <c r="W1408" i="2" s="1"/>
  <c r="X1408" i="2" s="1"/>
  <c r="V1409" i="2"/>
  <c r="W1409" i="2" s="1"/>
  <c r="X1409" i="2" s="1"/>
  <c r="V1410" i="2"/>
  <c r="W1410" i="2" s="1"/>
  <c r="X1410" i="2" s="1"/>
  <c r="V1411" i="2"/>
  <c r="W1411" i="2" s="1"/>
  <c r="X1411" i="2" s="1"/>
  <c r="V1412" i="2"/>
  <c r="W1412" i="2" s="1"/>
  <c r="X1412" i="2" s="1"/>
  <c r="V1413" i="2"/>
  <c r="W1413" i="2" s="1"/>
  <c r="X1413" i="2" s="1"/>
  <c r="V1414" i="2"/>
  <c r="W1414" i="2" s="1"/>
  <c r="X1414" i="2" s="1"/>
  <c r="V1415" i="2"/>
  <c r="V1416" i="2"/>
  <c r="W1416" i="2" s="1"/>
  <c r="X1416" i="2" s="1"/>
  <c r="V1417" i="2"/>
  <c r="W1417" i="2" s="1"/>
  <c r="X1417" i="2" s="1"/>
  <c r="V1418" i="2"/>
  <c r="W1418" i="2" s="1"/>
  <c r="X1418" i="2" s="1"/>
  <c r="V1419" i="2"/>
  <c r="W1419" i="2" s="1"/>
  <c r="X1419" i="2" s="1"/>
  <c r="V1420" i="2"/>
  <c r="W1420" i="2" s="1"/>
  <c r="X1420" i="2" s="1"/>
  <c r="V1421" i="2"/>
  <c r="W1421" i="2" s="1"/>
  <c r="X1421" i="2" s="1"/>
  <c r="V1422" i="2"/>
  <c r="W1422" i="2" s="1"/>
  <c r="X1422" i="2" s="1"/>
  <c r="V1423" i="2"/>
  <c r="W1423" i="2" s="1"/>
  <c r="X1423" i="2" s="1"/>
  <c r="V1424" i="2"/>
  <c r="W1424" i="2" s="1"/>
  <c r="X1424" i="2" s="1"/>
  <c r="V1425" i="2"/>
  <c r="W1425" i="2" s="1"/>
  <c r="X1425" i="2" s="1"/>
  <c r="V1426" i="2"/>
  <c r="W1426" i="2" s="1"/>
  <c r="X1426" i="2" s="1"/>
  <c r="V1427" i="2"/>
  <c r="W1427" i="2" s="1"/>
  <c r="X1427" i="2" s="1"/>
  <c r="V1428" i="2"/>
  <c r="W1428" i="2" s="1"/>
  <c r="X1428" i="2" s="1"/>
  <c r="V1429" i="2"/>
  <c r="W1429" i="2" s="1"/>
  <c r="X1429" i="2" s="1"/>
  <c r="V1430" i="2"/>
  <c r="W1430" i="2" s="1"/>
  <c r="X1430" i="2" s="1"/>
  <c r="V1431" i="2"/>
  <c r="V1432" i="2"/>
  <c r="W1432" i="2" s="1"/>
  <c r="X1432" i="2" s="1"/>
  <c r="V1433" i="2"/>
  <c r="W1433" i="2" s="1"/>
  <c r="X1433" i="2" s="1"/>
  <c r="V1434" i="2"/>
  <c r="W1434" i="2" s="1"/>
  <c r="X1434" i="2" s="1"/>
  <c r="V1435" i="2"/>
  <c r="W1435" i="2" s="1"/>
  <c r="X1435" i="2" s="1"/>
  <c r="V1436" i="2"/>
  <c r="W1436" i="2" s="1"/>
  <c r="X1436" i="2" s="1"/>
  <c r="V1437" i="2"/>
  <c r="W1437" i="2" s="1"/>
  <c r="X1437" i="2" s="1"/>
  <c r="V1438" i="2"/>
  <c r="W1438" i="2" s="1"/>
  <c r="X1438" i="2" s="1"/>
  <c r="V1439" i="2"/>
  <c r="W1439" i="2" s="1"/>
  <c r="X1439" i="2" s="1"/>
  <c r="V1440" i="2"/>
  <c r="W1440" i="2" s="1"/>
  <c r="X1440" i="2" s="1"/>
  <c r="V1441" i="2"/>
  <c r="W1441" i="2" s="1"/>
  <c r="X1441" i="2" s="1"/>
  <c r="V1442" i="2"/>
  <c r="W1442" i="2" s="1"/>
  <c r="X1442" i="2" s="1"/>
  <c r="V1443" i="2"/>
  <c r="W1443" i="2" s="1"/>
  <c r="X1443" i="2" s="1"/>
  <c r="V1444" i="2"/>
  <c r="W1444" i="2" s="1"/>
  <c r="X1444" i="2" s="1"/>
  <c r="V1445" i="2"/>
  <c r="W1445" i="2" s="1"/>
  <c r="X1445" i="2" s="1"/>
  <c r="V1446" i="2"/>
  <c r="W1446" i="2" s="1"/>
  <c r="X1446" i="2" s="1"/>
  <c r="V1447" i="2"/>
  <c r="V1448" i="2"/>
  <c r="W1448" i="2" s="1"/>
  <c r="X1448" i="2" s="1"/>
  <c r="V1449" i="2"/>
  <c r="W1449" i="2" s="1"/>
  <c r="X1449" i="2" s="1"/>
  <c r="V1450" i="2"/>
  <c r="W1450" i="2" s="1"/>
  <c r="X1450" i="2" s="1"/>
  <c r="V1451" i="2"/>
  <c r="W1451" i="2" s="1"/>
  <c r="X1451" i="2" s="1"/>
  <c r="V1452" i="2"/>
  <c r="W1452" i="2" s="1"/>
  <c r="X1452" i="2" s="1"/>
  <c r="V1453" i="2"/>
  <c r="W1453" i="2" s="1"/>
  <c r="X1453" i="2" s="1"/>
  <c r="V1454" i="2"/>
  <c r="W1454" i="2" s="1"/>
  <c r="X1454" i="2" s="1"/>
  <c r="V1455" i="2"/>
  <c r="W1455" i="2" s="1"/>
  <c r="X1455" i="2" s="1"/>
  <c r="V1456" i="2"/>
  <c r="W1456" i="2" s="1"/>
  <c r="X1456" i="2" s="1"/>
  <c r="V1457" i="2"/>
  <c r="W1457" i="2" s="1"/>
  <c r="X1457" i="2" s="1"/>
  <c r="V1458" i="2"/>
  <c r="W1458" i="2" s="1"/>
  <c r="X1458" i="2" s="1"/>
  <c r="V1459" i="2"/>
  <c r="W1459" i="2" s="1"/>
  <c r="X1459" i="2" s="1"/>
  <c r="V1460" i="2"/>
  <c r="W1460" i="2" s="1"/>
  <c r="X1460" i="2" s="1"/>
  <c r="V1461" i="2"/>
  <c r="W1461" i="2" s="1"/>
  <c r="X1461" i="2" s="1"/>
  <c r="V1462" i="2"/>
  <c r="W1462" i="2" s="1"/>
  <c r="X1462" i="2" s="1"/>
  <c r="V1463" i="2"/>
  <c r="V1464" i="2"/>
  <c r="W1464" i="2" s="1"/>
  <c r="X1464" i="2" s="1"/>
  <c r="V1465" i="2"/>
  <c r="W1465" i="2" s="1"/>
  <c r="X1465" i="2" s="1"/>
  <c r="V1466" i="2"/>
  <c r="W1466" i="2" s="1"/>
  <c r="X1466" i="2" s="1"/>
  <c r="V1467" i="2"/>
  <c r="W1467" i="2" s="1"/>
  <c r="X1467" i="2" s="1"/>
  <c r="V1468" i="2"/>
  <c r="W1468" i="2" s="1"/>
  <c r="X1468" i="2" s="1"/>
  <c r="V1469" i="2"/>
  <c r="W1469" i="2" s="1"/>
  <c r="X1469" i="2" s="1"/>
  <c r="V1470" i="2"/>
  <c r="W1470" i="2" s="1"/>
  <c r="X1470" i="2" s="1"/>
  <c r="V1471" i="2"/>
  <c r="W1471" i="2" s="1"/>
  <c r="X1471" i="2" s="1"/>
  <c r="V1472" i="2"/>
  <c r="W1472" i="2" s="1"/>
  <c r="X1472" i="2" s="1"/>
  <c r="V1473" i="2"/>
  <c r="W1473" i="2" s="1"/>
  <c r="X1473" i="2" s="1"/>
  <c r="V1474" i="2"/>
  <c r="W1474" i="2" s="1"/>
  <c r="X1474" i="2" s="1"/>
  <c r="V1475" i="2"/>
  <c r="W1475" i="2" s="1"/>
  <c r="X1475" i="2" s="1"/>
  <c r="V1476" i="2"/>
  <c r="W1476" i="2" s="1"/>
  <c r="X1476" i="2" s="1"/>
  <c r="V1477" i="2"/>
  <c r="W1477" i="2" s="1"/>
  <c r="X1477" i="2" s="1"/>
  <c r="V1478" i="2"/>
  <c r="W1478" i="2" s="1"/>
  <c r="X1478" i="2" s="1"/>
  <c r="V1479" i="2"/>
  <c r="W1479" i="2" s="1"/>
  <c r="X1479" i="2" s="1"/>
  <c r="V1480" i="2"/>
  <c r="W1480" i="2" s="1"/>
  <c r="X1480" i="2" s="1"/>
  <c r="V1481" i="2"/>
  <c r="W1481" i="2" s="1"/>
  <c r="X1481" i="2" s="1"/>
  <c r="V1482" i="2"/>
  <c r="W1482" i="2" s="1"/>
  <c r="X1482" i="2" s="1"/>
  <c r="V1483" i="2"/>
  <c r="W1483" i="2" s="1"/>
  <c r="X1483" i="2" s="1"/>
  <c r="V1484" i="2"/>
  <c r="W1484" i="2" s="1"/>
  <c r="X1484" i="2" s="1"/>
  <c r="V1485" i="2"/>
  <c r="W1485" i="2" s="1"/>
  <c r="X1485" i="2" s="1"/>
  <c r="V1486" i="2"/>
  <c r="W1486" i="2" s="1"/>
  <c r="X1486" i="2" s="1"/>
  <c r="V1487" i="2"/>
  <c r="W1487" i="2" s="1"/>
  <c r="X1487" i="2" s="1"/>
  <c r="V1488" i="2"/>
  <c r="W1488" i="2" s="1"/>
  <c r="X1488" i="2" s="1"/>
  <c r="V1489" i="2"/>
  <c r="W1489" i="2" s="1"/>
  <c r="X1489" i="2" s="1"/>
  <c r="V1490" i="2"/>
  <c r="W1490" i="2" s="1"/>
  <c r="X1490" i="2" s="1"/>
  <c r="V1491" i="2"/>
  <c r="W1491" i="2" s="1"/>
  <c r="X1491" i="2" s="1"/>
  <c r="V1492" i="2"/>
  <c r="W1492" i="2" s="1"/>
  <c r="X1492" i="2" s="1"/>
  <c r="V1493" i="2"/>
  <c r="W1493" i="2" s="1"/>
  <c r="X1493" i="2" s="1"/>
  <c r="V1494" i="2"/>
  <c r="W1494" i="2" s="1"/>
  <c r="X1494" i="2" s="1"/>
  <c r="V1495" i="2"/>
  <c r="W1495" i="2" s="1"/>
  <c r="X1495" i="2" s="1"/>
  <c r="V1496" i="2"/>
  <c r="W1496" i="2" s="1"/>
  <c r="X1496" i="2" s="1"/>
  <c r="V1497" i="2"/>
  <c r="W1497" i="2" s="1"/>
  <c r="X1497" i="2" s="1"/>
  <c r="V1498" i="2"/>
  <c r="W1498" i="2" s="1"/>
  <c r="X1498" i="2" s="1"/>
  <c r="V1499" i="2"/>
  <c r="W1499" i="2" s="1"/>
  <c r="X1499" i="2" s="1"/>
  <c r="V1500" i="2"/>
  <c r="W1500" i="2" s="1"/>
  <c r="X1500" i="2" s="1"/>
  <c r="V1501" i="2"/>
  <c r="W1501" i="2" s="1"/>
  <c r="X1501" i="2" s="1"/>
  <c r="V1502" i="2"/>
  <c r="W1502" i="2" s="1"/>
  <c r="X1502" i="2" s="1"/>
  <c r="V1503" i="2"/>
  <c r="W1503" i="2" s="1"/>
  <c r="X1503" i="2" s="1"/>
  <c r="V1504" i="2"/>
  <c r="W1504" i="2" s="1"/>
  <c r="X1504" i="2" s="1"/>
  <c r="V1505" i="2"/>
  <c r="W1505" i="2" s="1"/>
  <c r="X1505" i="2" s="1"/>
  <c r="V1506" i="2"/>
  <c r="W1506" i="2" s="1"/>
  <c r="X1506" i="2" s="1"/>
  <c r="V1507" i="2"/>
  <c r="W1507" i="2" s="1"/>
  <c r="X1507" i="2" s="1"/>
  <c r="V1508" i="2"/>
  <c r="W1508" i="2" s="1"/>
  <c r="X1508" i="2" s="1"/>
  <c r="V1509" i="2"/>
  <c r="W1509" i="2" s="1"/>
  <c r="X1509" i="2" s="1"/>
  <c r="V1510" i="2"/>
  <c r="W1510" i="2" s="1"/>
  <c r="X1510" i="2" s="1"/>
  <c r="V1511" i="2"/>
  <c r="W1511" i="2" s="1"/>
  <c r="X1511" i="2" s="1"/>
  <c r="V1512" i="2"/>
  <c r="W1512" i="2" s="1"/>
  <c r="X1512" i="2" s="1"/>
  <c r="V1513" i="2"/>
  <c r="W1513" i="2" s="1"/>
  <c r="X1513" i="2" s="1"/>
  <c r="V1514" i="2"/>
  <c r="W1514" i="2" s="1"/>
  <c r="X1514" i="2" s="1"/>
  <c r="V1515" i="2"/>
  <c r="W1515" i="2" s="1"/>
  <c r="X1515" i="2" s="1"/>
  <c r="V1516" i="2"/>
  <c r="W1516" i="2" s="1"/>
  <c r="X1516" i="2" s="1"/>
  <c r="V1517" i="2"/>
  <c r="W1517" i="2" s="1"/>
  <c r="X1517" i="2" s="1"/>
  <c r="V1518" i="2"/>
  <c r="W1518" i="2" s="1"/>
  <c r="X1518" i="2" s="1"/>
  <c r="V1519" i="2"/>
  <c r="V1520" i="2"/>
  <c r="W1520" i="2" s="1"/>
  <c r="X1520" i="2" s="1"/>
  <c r="V1521" i="2"/>
  <c r="W1521" i="2" s="1"/>
  <c r="X1521" i="2" s="1"/>
  <c r="V1522" i="2"/>
  <c r="W1522" i="2" s="1"/>
  <c r="X1522" i="2" s="1"/>
  <c r="V1523" i="2"/>
  <c r="W1523" i="2" s="1"/>
  <c r="X1523" i="2" s="1"/>
  <c r="V1524" i="2"/>
  <c r="W1524" i="2" s="1"/>
  <c r="X1524" i="2" s="1"/>
  <c r="V1525" i="2"/>
  <c r="W1525" i="2" s="1"/>
  <c r="X1525" i="2" s="1"/>
  <c r="V1526" i="2"/>
  <c r="W1526" i="2" s="1"/>
  <c r="X1526" i="2" s="1"/>
  <c r="V1527" i="2"/>
  <c r="W1527" i="2" s="1"/>
  <c r="X1527" i="2" s="1"/>
  <c r="V1528" i="2"/>
  <c r="W1528" i="2" s="1"/>
  <c r="X1528" i="2" s="1"/>
  <c r="V1529" i="2"/>
  <c r="W1529" i="2" s="1"/>
  <c r="X1529" i="2" s="1"/>
  <c r="V1530" i="2"/>
  <c r="W1530" i="2" s="1"/>
  <c r="X1530" i="2" s="1"/>
  <c r="V1531" i="2"/>
  <c r="W1531" i="2" s="1"/>
  <c r="X1531" i="2" s="1"/>
  <c r="V1532" i="2"/>
  <c r="W1532" i="2" s="1"/>
  <c r="X1532" i="2" s="1"/>
  <c r="V1533" i="2"/>
  <c r="W1533" i="2" s="1"/>
  <c r="X1533" i="2" s="1"/>
  <c r="V1534" i="2"/>
  <c r="W1534" i="2" s="1"/>
  <c r="X1534" i="2" s="1"/>
  <c r="V1535" i="2"/>
  <c r="V1536" i="2"/>
  <c r="W1536" i="2" s="1"/>
  <c r="X1536" i="2" s="1"/>
  <c r="V1537" i="2"/>
  <c r="W1537" i="2" s="1"/>
  <c r="X1537" i="2" s="1"/>
  <c r="V1538" i="2"/>
  <c r="W1538" i="2" s="1"/>
  <c r="X1538" i="2" s="1"/>
  <c r="V1539" i="2"/>
  <c r="W1539" i="2" s="1"/>
  <c r="X1539" i="2" s="1"/>
  <c r="V1540" i="2"/>
  <c r="W1540" i="2" s="1"/>
  <c r="X1540" i="2" s="1"/>
  <c r="V1541" i="2"/>
  <c r="W1541" i="2" s="1"/>
  <c r="X1541" i="2" s="1"/>
  <c r="V1542" i="2"/>
  <c r="W1542" i="2" s="1"/>
  <c r="X1542" i="2" s="1"/>
  <c r="V1543" i="2"/>
  <c r="W1543" i="2" s="1"/>
  <c r="X1543" i="2" s="1"/>
  <c r="V1544" i="2"/>
  <c r="W1544" i="2" s="1"/>
  <c r="X1544" i="2" s="1"/>
  <c r="V1545" i="2"/>
  <c r="W1545" i="2" s="1"/>
  <c r="X1545" i="2" s="1"/>
  <c r="V1546" i="2"/>
  <c r="W1546" i="2" s="1"/>
  <c r="X1546" i="2" s="1"/>
  <c r="V1547" i="2"/>
  <c r="W1547" i="2" s="1"/>
  <c r="X1547" i="2" s="1"/>
  <c r="V1548" i="2"/>
  <c r="W1548" i="2" s="1"/>
  <c r="X1548" i="2" s="1"/>
  <c r="V1549" i="2"/>
  <c r="W1549" i="2" s="1"/>
  <c r="X1549" i="2" s="1"/>
  <c r="V1550" i="2"/>
  <c r="W1550" i="2" s="1"/>
  <c r="X1550" i="2" s="1"/>
  <c r="V1551" i="2"/>
  <c r="V1552" i="2"/>
  <c r="W1552" i="2" s="1"/>
  <c r="X1552" i="2" s="1"/>
  <c r="V1553" i="2"/>
  <c r="W1553" i="2" s="1"/>
  <c r="X1553" i="2" s="1"/>
  <c r="V1554" i="2"/>
  <c r="W1554" i="2" s="1"/>
  <c r="X1554" i="2" s="1"/>
  <c r="V1555" i="2"/>
  <c r="W1555" i="2" s="1"/>
  <c r="X1555" i="2" s="1"/>
  <c r="V1556" i="2"/>
  <c r="W1556" i="2" s="1"/>
  <c r="X1556" i="2" s="1"/>
  <c r="V1557" i="2"/>
  <c r="W1557" i="2" s="1"/>
  <c r="X1557" i="2" s="1"/>
  <c r="V1558" i="2"/>
  <c r="W1558" i="2" s="1"/>
  <c r="X1558" i="2" s="1"/>
  <c r="V1559" i="2"/>
  <c r="W1559" i="2" s="1"/>
  <c r="X1559" i="2" s="1"/>
  <c r="V1560" i="2"/>
  <c r="W1560" i="2" s="1"/>
  <c r="X1560" i="2" s="1"/>
  <c r="V1561" i="2"/>
  <c r="W1561" i="2" s="1"/>
  <c r="X1561" i="2" s="1"/>
  <c r="V1562" i="2"/>
  <c r="W1562" i="2" s="1"/>
  <c r="X1562" i="2" s="1"/>
  <c r="V1563" i="2"/>
  <c r="W1563" i="2" s="1"/>
  <c r="X1563" i="2" s="1"/>
  <c r="V1564" i="2"/>
  <c r="W1564" i="2" s="1"/>
  <c r="X1564" i="2" s="1"/>
  <c r="V1565" i="2"/>
  <c r="W1565" i="2" s="1"/>
  <c r="X1565" i="2" s="1"/>
  <c r="V1566" i="2"/>
  <c r="W1566" i="2" s="1"/>
  <c r="X1566" i="2" s="1"/>
  <c r="V1567" i="2"/>
  <c r="W1567" i="2" s="1"/>
  <c r="X1567" i="2" s="1"/>
  <c r="V1568" i="2"/>
  <c r="W1568" i="2" s="1"/>
  <c r="X1568" i="2" s="1"/>
  <c r="V1569" i="2"/>
  <c r="W1569" i="2" s="1"/>
  <c r="X1569" i="2" s="1"/>
  <c r="V1570" i="2"/>
  <c r="W1570" i="2" s="1"/>
  <c r="X1570" i="2" s="1"/>
  <c r="V1571" i="2"/>
  <c r="W1571" i="2" s="1"/>
  <c r="X1571" i="2" s="1"/>
  <c r="V1572" i="2"/>
  <c r="W1572" i="2" s="1"/>
  <c r="X1572" i="2" s="1"/>
  <c r="V1573" i="2"/>
  <c r="W1573" i="2" s="1"/>
  <c r="X1573" i="2" s="1"/>
  <c r="V1574" i="2"/>
  <c r="W1574" i="2" s="1"/>
  <c r="X1574" i="2" s="1"/>
  <c r="V1575" i="2"/>
  <c r="W1575" i="2" s="1"/>
  <c r="X1575" i="2" s="1"/>
  <c r="V1576" i="2"/>
  <c r="W1576" i="2" s="1"/>
  <c r="X1576" i="2" s="1"/>
  <c r="V1577" i="2"/>
  <c r="W1577" i="2" s="1"/>
  <c r="X1577" i="2" s="1"/>
  <c r="V1578" i="2"/>
  <c r="W1578" i="2" s="1"/>
  <c r="X1578" i="2" s="1"/>
  <c r="V1579" i="2"/>
  <c r="W1579" i="2" s="1"/>
  <c r="X1579" i="2" s="1"/>
  <c r="V1580" i="2"/>
  <c r="W1580" i="2" s="1"/>
  <c r="X1580" i="2" s="1"/>
  <c r="V1581" i="2"/>
  <c r="W1581" i="2" s="1"/>
  <c r="X1581" i="2" s="1"/>
  <c r="V1582" i="2"/>
  <c r="W1582" i="2" s="1"/>
  <c r="X1582" i="2" s="1"/>
  <c r="V1583" i="2"/>
  <c r="W1583" i="2" s="1"/>
  <c r="X1583" i="2" s="1"/>
  <c r="V1584" i="2"/>
  <c r="W1584" i="2" s="1"/>
  <c r="X1584" i="2" s="1"/>
  <c r="V1585" i="2"/>
  <c r="W1585" i="2" s="1"/>
  <c r="X1585" i="2" s="1"/>
  <c r="V1586" i="2"/>
  <c r="W1586" i="2" s="1"/>
  <c r="X1586" i="2" s="1"/>
  <c r="V1587" i="2"/>
  <c r="W1587" i="2" s="1"/>
  <c r="X1587" i="2" s="1"/>
  <c r="V1588" i="2"/>
  <c r="W1588" i="2" s="1"/>
  <c r="X1588" i="2" s="1"/>
  <c r="V1589" i="2"/>
  <c r="W1589" i="2" s="1"/>
  <c r="X1589" i="2" s="1"/>
  <c r="V1590" i="2"/>
  <c r="W1590" i="2" s="1"/>
  <c r="X1590" i="2" s="1"/>
  <c r="V1591" i="2"/>
  <c r="W1591" i="2" s="1"/>
  <c r="X1591" i="2" s="1"/>
  <c r="V1592" i="2"/>
  <c r="W1592" i="2" s="1"/>
  <c r="X1592" i="2" s="1"/>
  <c r="V1593" i="2"/>
  <c r="W1593" i="2" s="1"/>
  <c r="X1593" i="2" s="1"/>
  <c r="V1594" i="2"/>
  <c r="W1594" i="2" s="1"/>
  <c r="X1594" i="2" s="1"/>
  <c r="V1595" i="2"/>
  <c r="W1595" i="2" s="1"/>
  <c r="X1595" i="2" s="1"/>
  <c r="V1596" i="2"/>
  <c r="W1596" i="2" s="1"/>
  <c r="X1596" i="2" s="1"/>
  <c r="V1597" i="2"/>
  <c r="W1597" i="2" s="1"/>
  <c r="X1597" i="2" s="1"/>
  <c r="V1598" i="2"/>
  <c r="W1598" i="2" s="1"/>
  <c r="X1598" i="2" s="1"/>
  <c r="V1599" i="2"/>
  <c r="W1599" i="2" s="1"/>
  <c r="X1599" i="2" s="1"/>
  <c r="V1600" i="2"/>
  <c r="W1600" i="2" s="1"/>
  <c r="X1600" i="2" s="1"/>
  <c r="V1601" i="2"/>
  <c r="W1601" i="2" s="1"/>
  <c r="X1601" i="2" s="1"/>
  <c r="V1602" i="2"/>
  <c r="W1602" i="2" s="1"/>
  <c r="X1602" i="2" s="1"/>
  <c r="V1603" i="2"/>
  <c r="W1603" i="2" s="1"/>
  <c r="X1603" i="2" s="1"/>
  <c r="V1604" i="2"/>
  <c r="W1604" i="2" s="1"/>
  <c r="X1604" i="2" s="1"/>
  <c r="V1605" i="2"/>
  <c r="W1605" i="2" s="1"/>
  <c r="X1605" i="2" s="1"/>
  <c r="V1606" i="2"/>
  <c r="W1606" i="2" s="1"/>
  <c r="X1606" i="2" s="1"/>
  <c r="V1607" i="2"/>
  <c r="W1607" i="2" s="1"/>
  <c r="X1607" i="2" s="1"/>
  <c r="V1608" i="2"/>
  <c r="W1608" i="2" s="1"/>
  <c r="X1608" i="2" s="1"/>
  <c r="V1609" i="2"/>
  <c r="W1609" i="2" s="1"/>
  <c r="X1609" i="2" s="1"/>
  <c r="V1610" i="2"/>
  <c r="W1610" i="2" s="1"/>
  <c r="X1610" i="2" s="1"/>
  <c r="V1611" i="2"/>
  <c r="W1611" i="2" s="1"/>
  <c r="X1611" i="2" s="1"/>
  <c r="V1612" i="2"/>
  <c r="W1612" i="2" s="1"/>
  <c r="X1612" i="2" s="1"/>
  <c r="V1613" i="2"/>
  <c r="W1613" i="2" s="1"/>
  <c r="X1613" i="2" s="1"/>
  <c r="V1614" i="2"/>
  <c r="W1614" i="2" s="1"/>
  <c r="X1614" i="2" s="1"/>
  <c r="V1615" i="2"/>
  <c r="W1615" i="2" s="1"/>
  <c r="X1615" i="2" s="1"/>
  <c r="V1616" i="2"/>
  <c r="W1616" i="2" s="1"/>
  <c r="X1616" i="2" s="1"/>
  <c r="V1617" i="2"/>
  <c r="W1617" i="2" s="1"/>
  <c r="X1617" i="2" s="1"/>
  <c r="V1618" i="2"/>
  <c r="W1618" i="2" s="1"/>
  <c r="X1618" i="2" s="1"/>
  <c r="V1619" i="2"/>
  <c r="W1619" i="2" s="1"/>
  <c r="X1619" i="2" s="1"/>
  <c r="V1620" i="2"/>
  <c r="W1620" i="2" s="1"/>
  <c r="X1620" i="2" s="1"/>
  <c r="V1621" i="2"/>
  <c r="W1621" i="2" s="1"/>
  <c r="X1621" i="2" s="1"/>
  <c r="V1622" i="2"/>
  <c r="W1622" i="2" s="1"/>
  <c r="X1622" i="2" s="1"/>
  <c r="V1623" i="2"/>
  <c r="W1623" i="2" s="1"/>
  <c r="X1623" i="2" s="1"/>
  <c r="V1624" i="2"/>
  <c r="W1624" i="2" s="1"/>
  <c r="X1624" i="2" s="1"/>
  <c r="V1625" i="2"/>
  <c r="W1625" i="2" s="1"/>
  <c r="X1625" i="2" s="1"/>
  <c r="V1626" i="2"/>
  <c r="W1626" i="2" s="1"/>
  <c r="X1626" i="2" s="1"/>
  <c r="V1627" i="2"/>
  <c r="W1627" i="2" s="1"/>
  <c r="X1627" i="2" s="1"/>
  <c r="V1628" i="2"/>
  <c r="W1628" i="2" s="1"/>
  <c r="X1628" i="2" s="1"/>
  <c r="V1629" i="2"/>
  <c r="W1629" i="2" s="1"/>
  <c r="X1629" i="2" s="1"/>
  <c r="V1630" i="2"/>
  <c r="W1630" i="2" s="1"/>
  <c r="X1630" i="2" s="1"/>
  <c r="V1631" i="2"/>
  <c r="W1631" i="2" s="1"/>
  <c r="X1631" i="2" s="1"/>
  <c r="V1632" i="2"/>
  <c r="W1632" i="2" s="1"/>
  <c r="X1632" i="2" s="1"/>
  <c r="V1633" i="2"/>
  <c r="W1633" i="2" s="1"/>
  <c r="X1633" i="2" s="1"/>
  <c r="V1634" i="2"/>
  <c r="W1634" i="2" s="1"/>
  <c r="X1634" i="2" s="1"/>
  <c r="V1635" i="2"/>
  <c r="W1635" i="2" s="1"/>
  <c r="X1635" i="2" s="1"/>
  <c r="V1636" i="2"/>
  <c r="W1636" i="2" s="1"/>
  <c r="X1636" i="2" s="1"/>
  <c r="V1637" i="2"/>
  <c r="W1637" i="2" s="1"/>
  <c r="X1637" i="2" s="1"/>
  <c r="V1638" i="2"/>
  <c r="W1638" i="2" s="1"/>
  <c r="X1638" i="2" s="1"/>
  <c r="V1639" i="2"/>
  <c r="W1639" i="2" s="1"/>
  <c r="X1639" i="2" s="1"/>
  <c r="V1640" i="2"/>
  <c r="W1640" i="2" s="1"/>
  <c r="X1640" i="2" s="1"/>
  <c r="V1641" i="2"/>
  <c r="W1641" i="2" s="1"/>
  <c r="X1641" i="2" s="1"/>
  <c r="V1642" i="2"/>
  <c r="W1642" i="2" s="1"/>
  <c r="X1642" i="2" s="1"/>
  <c r="V1643" i="2"/>
  <c r="W1643" i="2" s="1"/>
  <c r="X1643" i="2" s="1"/>
  <c r="V1644" i="2"/>
  <c r="W1644" i="2" s="1"/>
  <c r="X1644" i="2" s="1"/>
  <c r="V1645" i="2"/>
  <c r="W1645" i="2" s="1"/>
  <c r="X1645" i="2" s="1"/>
  <c r="V1646" i="2"/>
  <c r="W1646" i="2" s="1"/>
  <c r="X1646" i="2" s="1"/>
  <c r="V1647" i="2"/>
  <c r="W1647" i="2" s="1"/>
  <c r="X1647" i="2" s="1"/>
  <c r="V1648" i="2"/>
  <c r="W1648" i="2" s="1"/>
  <c r="X1648" i="2" s="1"/>
  <c r="V1649" i="2"/>
  <c r="W1649" i="2" s="1"/>
  <c r="X1649" i="2" s="1"/>
  <c r="V1650" i="2"/>
  <c r="W1650" i="2" s="1"/>
  <c r="X1650" i="2" s="1"/>
  <c r="V1651" i="2"/>
  <c r="W1651" i="2" s="1"/>
  <c r="X1651" i="2" s="1"/>
  <c r="V1652" i="2"/>
  <c r="W1652" i="2" s="1"/>
  <c r="X1652" i="2" s="1"/>
  <c r="V1653" i="2"/>
  <c r="W1653" i="2" s="1"/>
  <c r="X1653" i="2" s="1"/>
  <c r="V1654" i="2"/>
  <c r="W1654" i="2" s="1"/>
  <c r="X1654" i="2" s="1"/>
  <c r="V1655" i="2"/>
  <c r="W1655" i="2" s="1"/>
  <c r="X1655" i="2" s="1"/>
  <c r="V1656" i="2"/>
  <c r="W1656" i="2" s="1"/>
  <c r="X1656" i="2" s="1"/>
  <c r="V1657" i="2"/>
  <c r="W1657" i="2" s="1"/>
  <c r="X1657" i="2" s="1"/>
  <c r="V1658" i="2"/>
  <c r="W1658" i="2" s="1"/>
  <c r="X1658" i="2" s="1"/>
  <c r="V1659" i="2"/>
  <c r="W1659" i="2" s="1"/>
  <c r="X1659" i="2" s="1"/>
  <c r="V1660" i="2"/>
  <c r="W1660" i="2" s="1"/>
  <c r="X1660" i="2" s="1"/>
  <c r="V1661" i="2"/>
  <c r="W1661" i="2" s="1"/>
  <c r="X1661" i="2" s="1"/>
  <c r="V1662" i="2"/>
  <c r="W1662" i="2" s="1"/>
  <c r="X1662" i="2" s="1"/>
  <c r="V1663" i="2"/>
  <c r="W1663" i="2" s="1"/>
  <c r="X1663" i="2" s="1"/>
  <c r="V1664" i="2"/>
  <c r="W1664" i="2" s="1"/>
  <c r="X1664" i="2" s="1"/>
  <c r="V1665" i="2"/>
  <c r="W1665" i="2" s="1"/>
  <c r="X1665" i="2" s="1"/>
  <c r="V1666" i="2"/>
  <c r="W1666" i="2" s="1"/>
  <c r="X1666" i="2" s="1"/>
  <c r="V1667" i="2"/>
  <c r="W1667" i="2" s="1"/>
  <c r="X1667" i="2" s="1"/>
  <c r="V1668" i="2"/>
  <c r="W1668" i="2" s="1"/>
  <c r="X1668" i="2" s="1"/>
  <c r="V1669" i="2"/>
  <c r="W1669" i="2" s="1"/>
  <c r="X1669" i="2" s="1"/>
  <c r="V1670" i="2"/>
  <c r="W1670" i="2" s="1"/>
  <c r="X1670" i="2" s="1"/>
  <c r="V1671" i="2"/>
  <c r="W1671" i="2" s="1"/>
  <c r="X1671" i="2" s="1"/>
  <c r="V1672" i="2"/>
  <c r="W1672" i="2" s="1"/>
  <c r="X1672" i="2" s="1"/>
  <c r="V1673" i="2"/>
  <c r="W1673" i="2" s="1"/>
  <c r="X1673" i="2" s="1"/>
  <c r="V1674" i="2"/>
  <c r="W1674" i="2" s="1"/>
  <c r="X1674" i="2" s="1"/>
  <c r="V1675" i="2"/>
  <c r="W1675" i="2" s="1"/>
  <c r="X1675" i="2" s="1"/>
  <c r="V1676" i="2"/>
  <c r="W1676" i="2" s="1"/>
  <c r="X1676" i="2" s="1"/>
  <c r="V1677" i="2"/>
  <c r="W1677" i="2" s="1"/>
  <c r="X1677" i="2" s="1"/>
  <c r="V1678" i="2"/>
  <c r="W1678" i="2" s="1"/>
  <c r="X1678" i="2" s="1"/>
  <c r="V1679" i="2"/>
  <c r="W1679" i="2" s="1"/>
  <c r="X1679" i="2" s="1"/>
  <c r="V1680" i="2"/>
  <c r="W1680" i="2" s="1"/>
  <c r="X1680" i="2" s="1"/>
  <c r="V1681" i="2"/>
  <c r="W1681" i="2" s="1"/>
  <c r="X1681" i="2" s="1"/>
  <c r="V1682" i="2"/>
  <c r="W1682" i="2" s="1"/>
  <c r="X1682" i="2" s="1"/>
  <c r="V1683" i="2"/>
  <c r="W1683" i="2" s="1"/>
  <c r="X1683" i="2" s="1"/>
  <c r="V1684" i="2"/>
  <c r="W1684" i="2" s="1"/>
  <c r="X1684" i="2" s="1"/>
  <c r="V1685" i="2"/>
  <c r="W1685" i="2" s="1"/>
  <c r="X1685" i="2" s="1"/>
  <c r="V1686" i="2"/>
  <c r="W1686" i="2" s="1"/>
  <c r="X1686" i="2" s="1"/>
  <c r="V1687" i="2"/>
  <c r="W1687" i="2" s="1"/>
  <c r="X1687" i="2" s="1"/>
  <c r="V1688" i="2"/>
  <c r="W1688" i="2" s="1"/>
  <c r="X1688" i="2" s="1"/>
  <c r="V1689" i="2"/>
  <c r="W1689" i="2" s="1"/>
  <c r="X1689" i="2" s="1"/>
  <c r="V1690" i="2"/>
  <c r="W1690" i="2" s="1"/>
  <c r="X1690" i="2" s="1"/>
  <c r="V1691" i="2"/>
  <c r="W1691" i="2" s="1"/>
  <c r="X1691" i="2" s="1"/>
  <c r="V1692" i="2"/>
  <c r="W1692" i="2" s="1"/>
  <c r="X1692" i="2" s="1"/>
  <c r="V1693" i="2"/>
  <c r="W1693" i="2" s="1"/>
  <c r="X1693" i="2" s="1"/>
  <c r="V1694" i="2"/>
  <c r="W1694" i="2" s="1"/>
  <c r="X1694" i="2" s="1"/>
  <c r="V1695" i="2"/>
  <c r="W1695" i="2" s="1"/>
  <c r="X1695" i="2" s="1"/>
  <c r="V1696" i="2"/>
  <c r="W1696" i="2" s="1"/>
  <c r="X1696" i="2" s="1"/>
  <c r="V1697" i="2"/>
  <c r="W1697" i="2" s="1"/>
  <c r="X1697" i="2" s="1"/>
  <c r="V1698" i="2"/>
  <c r="W1698" i="2" s="1"/>
  <c r="X1698" i="2" s="1"/>
  <c r="V1699" i="2"/>
  <c r="W1699" i="2" s="1"/>
  <c r="X1699" i="2" s="1"/>
  <c r="V1700" i="2"/>
  <c r="W1700" i="2" s="1"/>
  <c r="X1700" i="2" s="1"/>
  <c r="V1701" i="2"/>
  <c r="W1701" i="2" s="1"/>
  <c r="X1701" i="2" s="1"/>
  <c r="V1702" i="2"/>
  <c r="W1702" i="2" s="1"/>
  <c r="X1702" i="2" s="1"/>
  <c r="V1703" i="2"/>
  <c r="W1703" i="2" s="1"/>
  <c r="X1703" i="2" s="1"/>
  <c r="V1704" i="2"/>
  <c r="W1704" i="2" s="1"/>
  <c r="X1704" i="2" s="1"/>
  <c r="V1705" i="2"/>
  <c r="W1705" i="2" s="1"/>
  <c r="X1705" i="2" s="1"/>
  <c r="V1706" i="2"/>
  <c r="W1706" i="2" s="1"/>
  <c r="X1706" i="2" s="1"/>
  <c r="V1707" i="2"/>
  <c r="W1707" i="2" s="1"/>
  <c r="X1707" i="2" s="1"/>
  <c r="V1708" i="2"/>
  <c r="W1708" i="2" s="1"/>
  <c r="X1708" i="2" s="1"/>
  <c r="V1709" i="2"/>
  <c r="W1709" i="2" s="1"/>
  <c r="X1709" i="2" s="1"/>
  <c r="V1710" i="2"/>
  <c r="W1710" i="2" s="1"/>
  <c r="X1710" i="2" s="1"/>
  <c r="V1711" i="2"/>
  <c r="W1711" i="2" s="1"/>
  <c r="X1711" i="2" s="1"/>
  <c r="V1712" i="2"/>
  <c r="W1712" i="2" s="1"/>
  <c r="X1712" i="2" s="1"/>
  <c r="V1713" i="2"/>
  <c r="W1713" i="2" s="1"/>
  <c r="X1713" i="2" s="1"/>
  <c r="V1714" i="2"/>
  <c r="W1714" i="2" s="1"/>
  <c r="X1714" i="2" s="1"/>
  <c r="V1715" i="2"/>
  <c r="W1715" i="2" s="1"/>
  <c r="X1715" i="2" s="1"/>
  <c r="V1716" i="2"/>
  <c r="W1716" i="2" s="1"/>
  <c r="X1716" i="2" s="1"/>
  <c r="V1717" i="2"/>
  <c r="W1717" i="2" s="1"/>
  <c r="X1717" i="2" s="1"/>
  <c r="V1718" i="2"/>
  <c r="W1718" i="2" s="1"/>
  <c r="X1718" i="2" s="1"/>
  <c r="V1719" i="2"/>
  <c r="W1719" i="2" s="1"/>
  <c r="X1719" i="2" s="1"/>
  <c r="V1720" i="2"/>
  <c r="W1720" i="2" s="1"/>
  <c r="X1720" i="2" s="1"/>
  <c r="V1721" i="2"/>
  <c r="W1721" i="2" s="1"/>
  <c r="X1721" i="2" s="1"/>
  <c r="V1722" i="2"/>
  <c r="W1722" i="2" s="1"/>
  <c r="X1722" i="2" s="1"/>
  <c r="V1723" i="2"/>
  <c r="W1723" i="2" s="1"/>
  <c r="X1723" i="2" s="1"/>
  <c r="V1724" i="2"/>
  <c r="W1724" i="2" s="1"/>
  <c r="X1724" i="2" s="1"/>
  <c r="V1725" i="2"/>
  <c r="W1725" i="2" s="1"/>
  <c r="X1725" i="2" s="1"/>
  <c r="V1726" i="2"/>
  <c r="W1726" i="2" s="1"/>
  <c r="X1726" i="2" s="1"/>
  <c r="V1727" i="2"/>
  <c r="W1727" i="2" s="1"/>
  <c r="X1727" i="2" s="1"/>
  <c r="V1728" i="2"/>
  <c r="W1728" i="2" s="1"/>
  <c r="X1728" i="2" s="1"/>
  <c r="V1729" i="2"/>
  <c r="W1729" i="2" s="1"/>
  <c r="X1729" i="2" s="1"/>
  <c r="V1730" i="2"/>
  <c r="W1730" i="2" s="1"/>
  <c r="X1730" i="2" s="1"/>
  <c r="V1731" i="2"/>
  <c r="W1731" i="2" s="1"/>
  <c r="X1731" i="2" s="1"/>
  <c r="V1732" i="2"/>
  <c r="W1732" i="2" s="1"/>
  <c r="X1732" i="2" s="1"/>
  <c r="V1733" i="2"/>
  <c r="W1733" i="2" s="1"/>
  <c r="X1733" i="2" s="1"/>
  <c r="V1734" i="2"/>
  <c r="W1734" i="2" s="1"/>
  <c r="X1734" i="2" s="1"/>
  <c r="V1735" i="2"/>
  <c r="W1735" i="2" s="1"/>
  <c r="X1735" i="2" s="1"/>
  <c r="V1736" i="2"/>
  <c r="W1736" i="2" s="1"/>
  <c r="X1736" i="2" s="1"/>
  <c r="V1737" i="2"/>
  <c r="W1737" i="2" s="1"/>
  <c r="X1737" i="2" s="1"/>
  <c r="V1738" i="2"/>
  <c r="W1738" i="2" s="1"/>
  <c r="X1738" i="2" s="1"/>
  <c r="V1739" i="2"/>
  <c r="W1739" i="2" s="1"/>
  <c r="X1739" i="2" s="1"/>
  <c r="V1740" i="2"/>
  <c r="W1740" i="2" s="1"/>
  <c r="X1740" i="2" s="1"/>
  <c r="V1741" i="2"/>
  <c r="W1741" i="2" s="1"/>
  <c r="X1741" i="2" s="1"/>
  <c r="V1742" i="2"/>
  <c r="W1742" i="2" s="1"/>
  <c r="X1742" i="2" s="1"/>
  <c r="V1743" i="2"/>
  <c r="W1743" i="2" s="1"/>
  <c r="X1743" i="2" s="1"/>
  <c r="V1744" i="2"/>
  <c r="W1744" i="2" s="1"/>
  <c r="X1744" i="2" s="1"/>
  <c r="V1745" i="2"/>
  <c r="W1745" i="2" s="1"/>
  <c r="X1745" i="2" s="1"/>
  <c r="V1746" i="2"/>
  <c r="W1746" i="2" s="1"/>
  <c r="X1746" i="2" s="1"/>
  <c r="V1747" i="2"/>
  <c r="W1747" i="2" s="1"/>
  <c r="X1747" i="2" s="1"/>
  <c r="V1748" i="2"/>
  <c r="W1748" i="2" s="1"/>
  <c r="X1748" i="2" s="1"/>
  <c r="V1749" i="2"/>
  <c r="W1749" i="2" s="1"/>
  <c r="X1749" i="2" s="1"/>
  <c r="V1750" i="2"/>
  <c r="W1750" i="2" s="1"/>
  <c r="X1750" i="2" s="1"/>
  <c r="V1751" i="2"/>
  <c r="W1751" i="2" s="1"/>
  <c r="X1751" i="2" s="1"/>
  <c r="V1752" i="2"/>
  <c r="W1752" i="2" s="1"/>
  <c r="X1752" i="2" s="1"/>
  <c r="V1753" i="2"/>
  <c r="W1753" i="2" s="1"/>
  <c r="X1753" i="2" s="1"/>
  <c r="V1754" i="2"/>
  <c r="W1754" i="2" s="1"/>
  <c r="X1754" i="2" s="1"/>
  <c r="V1755" i="2"/>
  <c r="W1755" i="2" s="1"/>
  <c r="X1755" i="2" s="1"/>
  <c r="V1756" i="2"/>
  <c r="W1756" i="2" s="1"/>
  <c r="X1756" i="2" s="1"/>
  <c r="V1757" i="2"/>
  <c r="W1757" i="2" s="1"/>
  <c r="X1757" i="2" s="1"/>
  <c r="V1758" i="2"/>
  <c r="W1758" i="2" s="1"/>
  <c r="X1758" i="2" s="1"/>
  <c r="V1759" i="2"/>
  <c r="W1759" i="2" s="1"/>
  <c r="X1759" i="2" s="1"/>
  <c r="V1760" i="2"/>
  <c r="W1760" i="2" s="1"/>
  <c r="X1760" i="2" s="1"/>
  <c r="V1761" i="2"/>
  <c r="W1761" i="2" s="1"/>
  <c r="X1761" i="2" s="1"/>
  <c r="V1762" i="2"/>
  <c r="W1762" i="2" s="1"/>
  <c r="X1762" i="2" s="1"/>
  <c r="V1763" i="2"/>
  <c r="W1763" i="2" s="1"/>
  <c r="X1763" i="2" s="1"/>
  <c r="V1764" i="2"/>
  <c r="W1764" i="2" s="1"/>
  <c r="X1764" i="2" s="1"/>
  <c r="V1765" i="2"/>
  <c r="W1765" i="2" s="1"/>
  <c r="X1765" i="2" s="1"/>
  <c r="V1766" i="2"/>
  <c r="W1766" i="2" s="1"/>
  <c r="X1766" i="2" s="1"/>
  <c r="V1767" i="2"/>
  <c r="V1768" i="2"/>
  <c r="W1768" i="2" s="1"/>
  <c r="X1768" i="2" s="1"/>
  <c r="V1769" i="2"/>
  <c r="W1769" i="2" s="1"/>
  <c r="X1769" i="2" s="1"/>
  <c r="V1770" i="2"/>
  <c r="W1770" i="2" s="1"/>
  <c r="X1770" i="2" s="1"/>
  <c r="V1771" i="2"/>
  <c r="W1771" i="2" s="1"/>
  <c r="X1771" i="2" s="1"/>
  <c r="V1772" i="2"/>
  <c r="W1772" i="2" s="1"/>
  <c r="X1772" i="2" s="1"/>
  <c r="V1773" i="2"/>
  <c r="W1773" i="2" s="1"/>
  <c r="X1773" i="2" s="1"/>
  <c r="V1774" i="2"/>
  <c r="W1774" i="2" s="1"/>
  <c r="X1774" i="2" s="1"/>
  <c r="V1775" i="2"/>
  <c r="W1775" i="2" s="1"/>
  <c r="X1775" i="2" s="1"/>
  <c r="V1776" i="2"/>
  <c r="W1776" i="2" s="1"/>
  <c r="X1776" i="2" s="1"/>
  <c r="V1777" i="2"/>
  <c r="W1777" i="2" s="1"/>
  <c r="X1777" i="2" s="1"/>
  <c r="V1778" i="2"/>
  <c r="W1778" i="2" s="1"/>
  <c r="X1778" i="2" s="1"/>
  <c r="V1779" i="2"/>
  <c r="W1779" i="2" s="1"/>
  <c r="X1779" i="2" s="1"/>
  <c r="V1780" i="2"/>
  <c r="W1780" i="2" s="1"/>
  <c r="X1780" i="2" s="1"/>
  <c r="V1781" i="2"/>
  <c r="W1781" i="2" s="1"/>
  <c r="X1781" i="2" s="1"/>
  <c r="V1782" i="2"/>
  <c r="W1782" i="2" s="1"/>
  <c r="X1782" i="2" s="1"/>
  <c r="V1783" i="2"/>
  <c r="V1784" i="2"/>
  <c r="W1784" i="2" s="1"/>
  <c r="X1784" i="2" s="1"/>
  <c r="V1785" i="2"/>
  <c r="W1785" i="2" s="1"/>
  <c r="X1785" i="2" s="1"/>
  <c r="V1786" i="2"/>
  <c r="W1786" i="2" s="1"/>
  <c r="X1786" i="2" s="1"/>
  <c r="V1787" i="2"/>
  <c r="W1787" i="2" s="1"/>
  <c r="X1787" i="2" s="1"/>
  <c r="V1788" i="2"/>
  <c r="W1788" i="2" s="1"/>
  <c r="X1788" i="2" s="1"/>
  <c r="V1789" i="2"/>
  <c r="W1789" i="2" s="1"/>
  <c r="X1789" i="2" s="1"/>
  <c r="V1790" i="2"/>
  <c r="W1790" i="2" s="1"/>
  <c r="X1790" i="2" s="1"/>
  <c r="V1791" i="2"/>
  <c r="W1791" i="2" s="1"/>
  <c r="X1791" i="2" s="1"/>
  <c r="V1792" i="2"/>
  <c r="W1792" i="2" s="1"/>
  <c r="X1792" i="2" s="1"/>
  <c r="V1793" i="2"/>
  <c r="W1793" i="2" s="1"/>
  <c r="X1793" i="2" s="1"/>
  <c r="V1794" i="2"/>
  <c r="W1794" i="2" s="1"/>
  <c r="X1794" i="2" s="1"/>
  <c r="V1795" i="2"/>
  <c r="W1795" i="2" s="1"/>
  <c r="X1795" i="2" s="1"/>
  <c r="V1796" i="2"/>
  <c r="W1796" i="2" s="1"/>
  <c r="X1796" i="2" s="1"/>
  <c r="V1797" i="2"/>
  <c r="W1797" i="2" s="1"/>
  <c r="X1797" i="2" s="1"/>
  <c r="V1798" i="2"/>
  <c r="W1798" i="2" s="1"/>
  <c r="X1798" i="2" s="1"/>
  <c r="V1799" i="2"/>
  <c r="V1800" i="2"/>
  <c r="W1800" i="2" s="1"/>
  <c r="X1800" i="2" s="1"/>
  <c r="V1801" i="2"/>
  <c r="W1801" i="2" s="1"/>
  <c r="X1801" i="2" s="1"/>
  <c r="V1802" i="2"/>
  <c r="W1802" i="2" s="1"/>
  <c r="X1802" i="2" s="1"/>
  <c r="V1803" i="2"/>
  <c r="W1803" i="2" s="1"/>
  <c r="X1803" i="2" s="1"/>
  <c r="V1804" i="2"/>
  <c r="W1804" i="2" s="1"/>
  <c r="X1804" i="2" s="1"/>
  <c r="V1805" i="2"/>
  <c r="W1805" i="2" s="1"/>
  <c r="X1805" i="2" s="1"/>
  <c r="V1806" i="2"/>
  <c r="W1806" i="2" s="1"/>
  <c r="X1806" i="2" s="1"/>
  <c r="V1807" i="2"/>
  <c r="W1807" i="2" s="1"/>
  <c r="X1807" i="2" s="1"/>
  <c r="V1808" i="2"/>
  <c r="W1808" i="2" s="1"/>
  <c r="X1808" i="2" s="1"/>
  <c r="V1809" i="2"/>
  <c r="W1809" i="2" s="1"/>
  <c r="X1809" i="2" s="1"/>
  <c r="V1810" i="2"/>
  <c r="W1810" i="2" s="1"/>
  <c r="X1810" i="2" s="1"/>
  <c r="V1811" i="2"/>
  <c r="W1811" i="2" s="1"/>
  <c r="X1811" i="2" s="1"/>
  <c r="V1812" i="2"/>
  <c r="W1812" i="2" s="1"/>
  <c r="X1812" i="2" s="1"/>
  <c r="V1813" i="2"/>
  <c r="W1813" i="2" s="1"/>
  <c r="X1813" i="2" s="1"/>
  <c r="V1814" i="2"/>
  <c r="W1814" i="2" s="1"/>
  <c r="X1814" i="2" s="1"/>
  <c r="V1815" i="2"/>
  <c r="V1816" i="2"/>
  <c r="W1816" i="2" s="1"/>
  <c r="X1816" i="2" s="1"/>
  <c r="V1817" i="2"/>
  <c r="W1817" i="2" s="1"/>
  <c r="X1817" i="2" s="1"/>
  <c r="V1818" i="2"/>
  <c r="W1818" i="2" s="1"/>
  <c r="X1818" i="2" s="1"/>
  <c r="V1819" i="2"/>
  <c r="W1819" i="2" s="1"/>
  <c r="X1819" i="2" s="1"/>
  <c r="V1820" i="2"/>
  <c r="W1820" i="2" s="1"/>
  <c r="X1820" i="2" s="1"/>
  <c r="V1821" i="2"/>
  <c r="W1821" i="2" s="1"/>
  <c r="X1821" i="2" s="1"/>
  <c r="V1822" i="2"/>
  <c r="W1822" i="2" s="1"/>
  <c r="X1822" i="2" s="1"/>
  <c r="V1823" i="2"/>
  <c r="W1823" i="2" s="1"/>
  <c r="X1823" i="2" s="1"/>
  <c r="V1824" i="2"/>
  <c r="W1824" i="2" s="1"/>
  <c r="X1824" i="2" s="1"/>
  <c r="V1825" i="2"/>
  <c r="W1825" i="2" s="1"/>
  <c r="X1825" i="2" s="1"/>
  <c r="V1826" i="2"/>
  <c r="W1826" i="2" s="1"/>
  <c r="X1826" i="2" s="1"/>
  <c r="V1827" i="2"/>
  <c r="W1827" i="2" s="1"/>
  <c r="X1827" i="2" s="1"/>
  <c r="V1828" i="2"/>
  <c r="W1828" i="2" s="1"/>
  <c r="X1828" i="2" s="1"/>
  <c r="V1829" i="2"/>
  <c r="W1829" i="2" s="1"/>
  <c r="X1829" i="2" s="1"/>
  <c r="V1830" i="2"/>
  <c r="W1830" i="2" s="1"/>
  <c r="X1830" i="2" s="1"/>
  <c r="V1831" i="2"/>
  <c r="V1832" i="2"/>
  <c r="W1832" i="2" s="1"/>
  <c r="X1832" i="2" s="1"/>
  <c r="V1833" i="2"/>
  <c r="W1833" i="2" s="1"/>
  <c r="X1833" i="2" s="1"/>
  <c r="V1834" i="2"/>
  <c r="W1834" i="2" s="1"/>
  <c r="X1834" i="2" s="1"/>
  <c r="V1835" i="2"/>
  <c r="W1835" i="2" s="1"/>
  <c r="X1835" i="2" s="1"/>
  <c r="V1836" i="2"/>
  <c r="W1836" i="2" s="1"/>
  <c r="X1836" i="2" s="1"/>
  <c r="V1837" i="2"/>
  <c r="W1837" i="2" s="1"/>
  <c r="X1837" i="2" s="1"/>
  <c r="V1838" i="2"/>
  <c r="W1838" i="2" s="1"/>
  <c r="X1838" i="2" s="1"/>
  <c r="V1839" i="2"/>
  <c r="W1839" i="2" s="1"/>
  <c r="X1839" i="2" s="1"/>
  <c r="V1840" i="2"/>
  <c r="W1840" i="2" s="1"/>
  <c r="X1840" i="2" s="1"/>
  <c r="V1841" i="2"/>
  <c r="W1841" i="2" s="1"/>
  <c r="X1841" i="2" s="1"/>
  <c r="V1842" i="2"/>
  <c r="W1842" i="2" s="1"/>
  <c r="X1842" i="2" s="1"/>
  <c r="V1843" i="2"/>
  <c r="W1843" i="2" s="1"/>
  <c r="X1843" i="2" s="1"/>
  <c r="V1844" i="2"/>
  <c r="W1844" i="2" s="1"/>
  <c r="X1844" i="2" s="1"/>
  <c r="V1845" i="2"/>
  <c r="W1845" i="2" s="1"/>
  <c r="X1845" i="2" s="1"/>
  <c r="V1846" i="2"/>
  <c r="W1846" i="2" s="1"/>
  <c r="X1846" i="2" s="1"/>
  <c r="V1847" i="2"/>
  <c r="V1848" i="2"/>
  <c r="W1848" i="2" s="1"/>
  <c r="X1848" i="2" s="1"/>
  <c r="V1849" i="2"/>
  <c r="W1849" i="2" s="1"/>
  <c r="X1849" i="2" s="1"/>
  <c r="V1850" i="2"/>
  <c r="W1850" i="2" s="1"/>
  <c r="X1850" i="2" s="1"/>
  <c r="V1851" i="2"/>
  <c r="W1851" i="2" s="1"/>
  <c r="X1851" i="2" s="1"/>
  <c r="V1852" i="2"/>
  <c r="W1852" i="2" s="1"/>
  <c r="X1852" i="2" s="1"/>
  <c r="V1853" i="2"/>
  <c r="W1853" i="2" s="1"/>
  <c r="X1853" i="2" s="1"/>
  <c r="V1854" i="2"/>
  <c r="W1854" i="2" s="1"/>
  <c r="X1854" i="2" s="1"/>
  <c r="V1855" i="2"/>
  <c r="W1855" i="2" s="1"/>
  <c r="X1855" i="2" s="1"/>
  <c r="V1856" i="2"/>
  <c r="W1856" i="2" s="1"/>
  <c r="X1856" i="2" s="1"/>
  <c r="V1857" i="2"/>
  <c r="W1857" i="2" s="1"/>
  <c r="X1857" i="2" s="1"/>
  <c r="V1858" i="2"/>
  <c r="W1858" i="2" s="1"/>
  <c r="X1858" i="2" s="1"/>
  <c r="V1859" i="2"/>
  <c r="W1859" i="2" s="1"/>
  <c r="X1859" i="2" s="1"/>
  <c r="V1860" i="2"/>
  <c r="W1860" i="2" s="1"/>
  <c r="X1860" i="2" s="1"/>
  <c r="V1861" i="2"/>
  <c r="W1861" i="2" s="1"/>
  <c r="X1861" i="2" s="1"/>
  <c r="V1862" i="2"/>
  <c r="W1862" i="2" s="1"/>
  <c r="X1862" i="2" s="1"/>
  <c r="V1863" i="2"/>
  <c r="V1864" i="2"/>
  <c r="W1864" i="2" s="1"/>
  <c r="X1864" i="2" s="1"/>
  <c r="V1865" i="2"/>
  <c r="W1865" i="2" s="1"/>
  <c r="X1865" i="2" s="1"/>
  <c r="V1866" i="2"/>
  <c r="W1866" i="2" s="1"/>
  <c r="X1866" i="2" s="1"/>
  <c r="V1867" i="2"/>
  <c r="W1867" i="2" s="1"/>
  <c r="X1867" i="2" s="1"/>
  <c r="V1868" i="2"/>
  <c r="W1868" i="2" s="1"/>
  <c r="X1868" i="2" s="1"/>
  <c r="V1869" i="2"/>
  <c r="W1869" i="2" s="1"/>
  <c r="X1869" i="2" s="1"/>
  <c r="V1870" i="2"/>
  <c r="W1870" i="2" s="1"/>
  <c r="X1870" i="2" s="1"/>
  <c r="V1871" i="2"/>
  <c r="W1871" i="2" s="1"/>
  <c r="X1871" i="2" s="1"/>
  <c r="V1872" i="2"/>
  <c r="W1872" i="2" s="1"/>
  <c r="X1872" i="2" s="1"/>
  <c r="V1873" i="2"/>
  <c r="W1873" i="2" s="1"/>
  <c r="X1873" i="2" s="1"/>
  <c r="V1874" i="2"/>
  <c r="W1874" i="2" s="1"/>
  <c r="X1874" i="2" s="1"/>
  <c r="V1875" i="2"/>
  <c r="W1875" i="2" s="1"/>
  <c r="X1875" i="2" s="1"/>
  <c r="V1876" i="2"/>
  <c r="W1876" i="2" s="1"/>
  <c r="X1876" i="2" s="1"/>
  <c r="V1877" i="2"/>
  <c r="W1877" i="2" s="1"/>
  <c r="X1877" i="2" s="1"/>
  <c r="V1878" i="2"/>
  <c r="W1878" i="2" s="1"/>
  <c r="X1878" i="2" s="1"/>
  <c r="V1879" i="2"/>
  <c r="W1879" i="2" s="1"/>
  <c r="X1879" i="2" s="1"/>
  <c r="V1880" i="2"/>
  <c r="W1880" i="2" s="1"/>
  <c r="X1880" i="2" s="1"/>
  <c r="V1881" i="2"/>
  <c r="W1881" i="2" s="1"/>
  <c r="X1881" i="2" s="1"/>
  <c r="V1882" i="2"/>
  <c r="W1882" i="2" s="1"/>
  <c r="X1882" i="2" s="1"/>
  <c r="V1883" i="2"/>
  <c r="W1883" i="2" s="1"/>
  <c r="X1883" i="2" s="1"/>
  <c r="V1884" i="2"/>
  <c r="W1884" i="2" s="1"/>
  <c r="X1884" i="2" s="1"/>
  <c r="V1885" i="2"/>
  <c r="W1885" i="2" s="1"/>
  <c r="X1885" i="2" s="1"/>
  <c r="V1886" i="2"/>
  <c r="W1886" i="2" s="1"/>
  <c r="X1886" i="2" s="1"/>
  <c r="V1887" i="2"/>
  <c r="V1888" i="2"/>
  <c r="W1888" i="2" s="1"/>
  <c r="X1888" i="2" s="1"/>
  <c r="V1889" i="2"/>
  <c r="W1889" i="2" s="1"/>
  <c r="X1889" i="2" s="1"/>
  <c r="V1890" i="2"/>
  <c r="W1890" i="2" s="1"/>
  <c r="X1890" i="2" s="1"/>
  <c r="V1891" i="2"/>
  <c r="W1891" i="2" s="1"/>
  <c r="X1891" i="2" s="1"/>
  <c r="V1892" i="2"/>
  <c r="W1892" i="2" s="1"/>
  <c r="X1892" i="2" s="1"/>
  <c r="V1893" i="2"/>
  <c r="W1893" i="2" s="1"/>
  <c r="X1893" i="2" s="1"/>
  <c r="V1894" i="2"/>
  <c r="W1894" i="2" s="1"/>
  <c r="X1894" i="2" s="1"/>
  <c r="V1895" i="2"/>
  <c r="W1895" i="2" s="1"/>
  <c r="X1895" i="2" s="1"/>
  <c r="V1896" i="2"/>
  <c r="W1896" i="2" s="1"/>
  <c r="X1896" i="2" s="1"/>
  <c r="V1897" i="2"/>
  <c r="W1897" i="2" s="1"/>
  <c r="X1897" i="2" s="1"/>
  <c r="V1898" i="2"/>
  <c r="W1898" i="2" s="1"/>
  <c r="X1898" i="2" s="1"/>
  <c r="V1899" i="2"/>
  <c r="W1899" i="2" s="1"/>
  <c r="X1899" i="2" s="1"/>
  <c r="V1900" i="2"/>
  <c r="W1900" i="2" s="1"/>
  <c r="X1900" i="2" s="1"/>
  <c r="V1901" i="2"/>
  <c r="W1901" i="2" s="1"/>
  <c r="X1901" i="2" s="1"/>
  <c r="V1902" i="2"/>
  <c r="W1902" i="2" s="1"/>
  <c r="X1902" i="2" s="1"/>
  <c r="V1903" i="2"/>
  <c r="V1904" i="2"/>
  <c r="W1904" i="2" s="1"/>
  <c r="X1904" i="2" s="1"/>
  <c r="V1905" i="2"/>
  <c r="W1905" i="2" s="1"/>
  <c r="X1905" i="2" s="1"/>
  <c r="V1906" i="2"/>
  <c r="W1906" i="2" s="1"/>
  <c r="X1906" i="2" s="1"/>
  <c r="V1907" i="2"/>
  <c r="W1907" i="2" s="1"/>
  <c r="X1907" i="2" s="1"/>
  <c r="V1908" i="2"/>
  <c r="W1908" i="2" s="1"/>
  <c r="X1908" i="2" s="1"/>
  <c r="V1909" i="2"/>
  <c r="W1909" i="2" s="1"/>
  <c r="X1909" i="2" s="1"/>
  <c r="V1910" i="2"/>
  <c r="W1910" i="2" s="1"/>
  <c r="X1910" i="2" s="1"/>
  <c r="V1911" i="2"/>
  <c r="W1911" i="2" s="1"/>
  <c r="X1911" i="2" s="1"/>
  <c r="V1912" i="2"/>
  <c r="W1912" i="2" s="1"/>
  <c r="X1912" i="2" s="1"/>
  <c r="V1913" i="2"/>
  <c r="W1913" i="2" s="1"/>
  <c r="X1913" i="2" s="1"/>
  <c r="V1914" i="2"/>
  <c r="W1914" i="2" s="1"/>
  <c r="X1914" i="2" s="1"/>
  <c r="V1915" i="2"/>
  <c r="W1915" i="2" s="1"/>
  <c r="X1915" i="2" s="1"/>
  <c r="V1916" i="2"/>
  <c r="W1916" i="2" s="1"/>
  <c r="X1916" i="2" s="1"/>
  <c r="V1917" i="2"/>
  <c r="W1917" i="2" s="1"/>
  <c r="X1917" i="2" s="1"/>
  <c r="V1918" i="2"/>
  <c r="W1918" i="2" s="1"/>
  <c r="X1918" i="2" s="1"/>
  <c r="V1919" i="2"/>
  <c r="W1919" i="2" s="1"/>
  <c r="X1919" i="2" s="1"/>
  <c r="V1920" i="2"/>
  <c r="W1920" i="2" s="1"/>
  <c r="X1920" i="2" s="1"/>
  <c r="V1921" i="2"/>
  <c r="W1921" i="2" s="1"/>
  <c r="X1921" i="2" s="1"/>
  <c r="V1922" i="2"/>
  <c r="W1922" i="2" s="1"/>
  <c r="X1922" i="2" s="1"/>
  <c r="V1923" i="2"/>
  <c r="W1923" i="2" s="1"/>
  <c r="X1923" i="2" s="1"/>
  <c r="V1924" i="2"/>
  <c r="W1924" i="2" s="1"/>
  <c r="X1924" i="2" s="1"/>
  <c r="V1925" i="2"/>
  <c r="W1925" i="2" s="1"/>
  <c r="X1925" i="2" s="1"/>
  <c r="V1926" i="2"/>
  <c r="W1926" i="2" s="1"/>
  <c r="X1926" i="2" s="1"/>
  <c r="V1927" i="2"/>
  <c r="V1928" i="2"/>
  <c r="W1928" i="2" s="1"/>
  <c r="X1928" i="2" s="1"/>
  <c r="V1929" i="2"/>
  <c r="W1929" i="2" s="1"/>
  <c r="X1929" i="2" s="1"/>
  <c r="V1930" i="2"/>
  <c r="W1930" i="2" s="1"/>
  <c r="X1930" i="2" s="1"/>
  <c r="V1931" i="2"/>
  <c r="W1931" i="2" s="1"/>
  <c r="X1931" i="2" s="1"/>
  <c r="V1932" i="2"/>
  <c r="W1932" i="2" s="1"/>
  <c r="X1932" i="2" s="1"/>
  <c r="V1933" i="2"/>
  <c r="W1933" i="2" s="1"/>
  <c r="X1933" i="2" s="1"/>
  <c r="V1934" i="2"/>
  <c r="W1934" i="2" s="1"/>
  <c r="X1934" i="2" s="1"/>
  <c r="V1935" i="2"/>
  <c r="W1935" i="2" s="1"/>
  <c r="X1935" i="2" s="1"/>
  <c r="V1936" i="2"/>
  <c r="W1936" i="2" s="1"/>
  <c r="X1936" i="2" s="1"/>
  <c r="V1937" i="2"/>
  <c r="W1937" i="2" s="1"/>
  <c r="X1937" i="2" s="1"/>
  <c r="V1938" i="2"/>
  <c r="W1938" i="2" s="1"/>
  <c r="X1938" i="2" s="1"/>
  <c r="V1939" i="2"/>
  <c r="W1939" i="2" s="1"/>
  <c r="X1939" i="2" s="1"/>
  <c r="V1940" i="2"/>
  <c r="W1940" i="2" s="1"/>
  <c r="X1940" i="2" s="1"/>
  <c r="V1941" i="2"/>
  <c r="W1941" i="2" s="1"/>
  <c r="X1941" i="2" s="1"/>
  <c r="V1942" i="2"/>
  <c r="W1942" i="2" s="1"/>
  <c r="X1942" i="2" s="1"/>
  <c r="V1943" i="2"/>
  <c r="W1943" i="2" s="1"/>
  <c r="X1943" i="2" s="1"/>
  <c r="V1944" i="2"/>
  <c r="W1944" i="2" s="1"/>
  <c r="X1944" i="2" s="1"/>
  <c r="V1945" i="2"/>
  <c r="W1945" i="2" s="1"/>
  <c r="X1945" i="2" s="1"/>
  <c r="V1946" i="2"/>
  <c r="W1946" i="2" s="1"/>
  <c r="X1946" i="2" s="1"/>
  <c r="V1947" i="2"/>
  <c r="W1947" i="2" s="1"/>
  <c r="X1947" i="2" s="1"/>
  <c r="V1948" i="2"/>
  <c r="W1948" i="2" s="1"/>
  <c r="X1948" i="2" s="1"/>
  <c r="V1949" i="2"/>
  <c r="W1949" i="2" s="1"/>
  <c r="X1949" i="2" s="1"/>
  <c r="V1950" i="2"/>
  <c r="W1950" i="2" s="1"/>
  <c r="X1950" i="2" s="1"/>
  <c r="V1951" i="2"/>
  <c r="W1951" i="2" s="1"/>
  <c r="X1951" i="2" s="1"/>
  <c r="V1952" i="2"/>
  <c r="W1952" i="2" s="1"/>
  <c r="X1952" i="2" s="1"/>
  <c r="V1953" i="2"/>
  <c r="W1953" i="2" s="1"/>
  <c r="X1953" i="2" s="1"/>
  <c r="V1954" i="2"/>
  <c r="W1954" i="2" s="1"/>
  <c r="X1954" i="2" s="1"/>
  <c r="V1955" i="2"/>
  <c r="W1955" i="2" s="1"/>
  <c r="X1955" i="2" s="1"/>
  <c r="V1956" i="2"/>
  <c r="W1956" i="2" s="1"/>
  <c r="X1956" i="2" s="1"/>
  <c r="V1957" i="2"/>
  <c r="W1957" i="2" s="1"/>
  <c r="X1957" i="2" s="1"/>
  <c r="V1958" i="2"/>
  <c r="W1958" i="2" s="1"/>
  <c r="X1958" i="2" s="1"/>
  <c r="V1959" i="2"/>
  <c r="W1959" i="2" s="1"/>
  <c r="X1959" i="2" s="1"/>
  <c r="V1960" i="2"/>
  <c r="W1960" i="2" s="1"/>
  <c r="X1960" i="2" s="1"/>
  <c r="V1961" i="2"/>
  <c r="W1961" i="2" s="1"/>
  <c r="X1961" i="2" s="1"/>
  <c r="V1962" i="2"/>
  <c r="W1962" i="2" s="1"/>
  <c r="X1962" i="2" s="1"/>
  <c r="V1963" i="2"/>
  <c r="W1963" i="2" s="1"/>
  <c r="X1963" i="2" s="1"/>
  <c r="V1964" i="2"/>
  <c r="W1964" i="2" s="1"/>
  <c r="X1964" i="2" s="1"/>
  <c r="V1965" i="2"/>
  <c r="W1965" i="2" s="1"/>
  <c r="X1965" i="2" s="1"/>
  <c r="V1966" i="2"/>
  <c r="W1966" i="2" s="1"/>
  <c r="X1966" i="2" s="1"/>
  <c r="V1967" i="2"/>
  <c r="W1967" i="2" s="1"/>
  <c r="X1967" i="2" s="1"/>
  <c r="V1968" i="2"/>
  <c r="W1968" i="2" s="1"/>
  <c r="X1968" i="2" s="1"/>
  <c r="V1969" i="2"/>
  <c r="W1969" i="2" s="1"/>
  <c r="X1969" i="2" s="1"/>
  <c r="V1970" i="2"/>
  <c r="W1970" i="2" s="1"/>
  <c r="X1970" i="2" s="1"/>
  <c r="V1971" i="2"/>
  <c r="W1971" i="2" s="1"/>
  <c r="X1971" i="2" s="1"/>
  <c r="V1972" i="2"/>
  <c r="W1972" i="2" s="1"/>
  <c r="X1972" i="2" s="1"/>
  <c r="V1973" i="2"/>
  <c r="W1973" i="2" s="1"/>
  <c r="X1973" i="2" s="1"/>
  <c r="V1974" i="2"/>
  <c r="W1974" i="2" s="1"/>
  <c r="X1974" i="2" s="1"/>
  <c r="V1975" i="2"/>
  <c r="W1975" i="2" s="1"/>
  <c r="X1975" i="2" s="1"/>
  <c r="V1976" i="2"/>
  <c r="W1976" i="2" s="1"/>
  <c r="X1976" i="2" s="1"/>
  <c r="V1977" i="2"/>
  <c r="W1977" i="2" s="1"/>
  <c r="X1977" i="2" s="1"/>
  <c r="V1978" i="2"/>
  <c r="W1978" i="2" s="1"/>
  <c r="X1978" i="2" s="1"/>
  <c r="V1979" i="2"/>
  <c r="W1979" i="2" s="1"/>
  <c r="X1979" i="2" s="1"/>
  <c r="V1980" i="2"/>
  <c r="W1980" i="2" s="1"/>
  <c r="X1980" i="2" s="1"/>
  <c r="V1981" i="2"/>
  <c r="W1981" i="2" s="1"/>
  <c r="X1981" i="2" s="1"/>
  <c r="V1982" i="2"/>
  <c r="W1982" i="2" s="1"/>
  <c r="X1982" i="2" s="1"/>
  <c r="V1983" i="2"/>
  <c r="W1983" i="2" s="1"/>
  <c r="X1983" i="2" s="1"/>
  <c r="V1984" i="2"/>
  <c r="W1984" i="2" s="1"/>
  <c r="X1984" i="2" s="1"/>
  <c r="V1985" i="2"/>
  <c r="W1985" i="2" s="1"/>
  <c r="X1985" i="2" s="1"/>
  <c r="V1986" i="2"/>
  <c r="W1986" i="2" s="1"/>
  <c r="X1986" i="2" s="1"/>
  <c r="V1987" i="2"/>
  <c r="W1987" i="2" s="1"/>
  <c r="X1987" i="2" s="1"/>
  <c r="V1988" i="2"/>
  <c r="W1988" i="2" s="1"/>
  <c r="X1988" i="2" s="1"/>
  <c r="V1989" i="2"/>
  <c r="W1989" i="2" s="1"/>
  <c r="X1989" i="2" s="1"/>
  <c r="V1990" i="2"/>
  <c r="W1990" i="2" s="1"/>
  <c r="X1990" i="2" s="1"/>
  <c r="V1991" i="2"/>
  <c r="W1991" i="2" s="1"/>
  <c r="X1991" i="2" s="1"/>
  <c r="V1992" i="2"/>
  <c r="W1992" i="2" s="1"/>
  <c r="X1992" i="2" s="1"/>
  <c r="V1993" i="2"/>
  <c r="W1993" i="2" s="1"/>
  <c r="X1993" i="2" s="1"/>
  <c r="V1994" i="2"/>
  <c r="W1994" i="2" s="1"/>
  <c r="X1994" i="2" s="1"/>
  <c r="V1995" i="2"/>
  <c r="W1995" i="2" s="1"/>
  <c r="X1995" i="2" s="1"/>
  <c r="V1996" i="2"/>
  <c r="W1996" i="2" s="1"/>
  <c r="X1996" i="2" s="1"/>
  <c r="V1997" i="2"/>
  <c r="W1997" i="2" s="1"/>
  <c r="X1997" i="2" s="1"/>
  <c r="V1998" i="2"/>
  <c r="W1998" i="2" s="1"/>
  <c r="X1998" i="2" s="1"/>
  <c r="V1999" i="2"/>
  <c r="W1999" i="2" s="1"/>
  <c r="X1999" i="2" s="1"/>
  <c r="V2000" i="2"/>
  <c r="W2000" i="2" s="1"/>
  <c r="X2000" i="2" s="1"/>
  <c r="V2001" i="2"/>
  <c r="W2001" i="2" s="1"/>
  <c r="X2001" i="2" s="1"/>
  <c r="V2002" i="2"/>
  <c r="W2002" i="2" s="1"/>
  <c r="X2002" i="2" s="1"/>
  <c r="V2003" i="2"/>
  <c r="W2003" i="2" s="1"/>
  <c r="X2003" i="2" s="1"/>
  <c r="V2004" i="2"/>
  <c r="W2004" i="2" s="1"/>
  <c r="X2004" i="2" s="1"/>
  <c r="V2005" i="2"/>
  <c r="W2005" i="2" s="1"/>
  <c r="X2005" i="2" s="1"/>
  <c r="V2006" i="2"/>
  <c r="W2006" i="2" s="1"/>
  <c r="X2006" i="2" s="1"/>
  <c r="V2007" i="2"/>
  <c r="W2007" i="2" s="1"/>
  <c r="X2007" i="2" s="1"/>
  <c r="V2008" i="2"/>
  <c r="W2008" i="2" s="1"/>
  <c r="X2008" i="2" s="1"/>
  <c r="V2009" i="2"/>
  <c r="W2009" i="2" s="1"/>
  <c r="X2009" i="2" s="1"/>
  <c r="V2010" i="2"/>
  <c r="W2010" i="2" s="1"/>
  <c r="X2010" i="2" s="1"/>
  <c r="V2011" i="2"/>
  <c r="W2011" i="2" s="1"/>
  <c r="X2011" i="2" s="1"/>
  <c r="V2012" i="2"/>
  <c r="W2012" i="2" s="1"/>
  <c r="X2012" i="2" s="1"/>
  <c r="V2013" i="2"/>
  <c r="W2013" i="2" s="1"/>
  <c r="X2013" i="2" s="1"/>
  <c r="V2014" i="2"/>
  <c r="W2014" i="2" s="1"/>
  <c r="X2014" i="2" s="1"/>
  <c r="V2015" i="2"/>
  <c r="W2015" i="2" s="1"/>
  <c r="X2015" i="2" s="1"/>
  <c r="V2016" i="2"/>
  <c r="W2016" i="2" s="1"/>
  <c r="X2016" i="2" s="1"/>
  <c r="V2017" i="2"/>
  <c r="W2017" i="2" s="1"/>
  <c r="X2017" i="2" s="1"/>
  <c r="V2018" i="2"/>
  <c r="W2018" i="2" s="1"/>
  <c r="X2018" i="2" s="1"/>
  <c r="V2019" i="2"/>
  <c r="W2019" i="2" s="1"/>
  <c r="X2019" i="2" s="1"/>
  <c r="V2020" i="2"/>
  <c r="W2020" i="2" s="1"/>
  <c r="X2020" i="2" s="1"/>
  <c r="V2021" i="2"/>
  <c r="W2021" i="2" s="1"/>
  <c r="X2021" i="2" s="1"/>
  <c r="V2022" i="2"/>
  <c r="W2022" i="2" s="1"/>
  <c r="X2022" i="2" s="1"/>
  <c r="V2023" i="2"/>
  <c r="W2023" i="2" s="1"/>
  <c r="X2023" i="2" s="1"/>
  <c r="V2024" i="2"/>
  <c r="W2024" i="2" s="1"/>
  <c r="X2024" i="2" s="1"/>
  <c r="V2025" i="2"/>
  <c r="W2025" i="2" s="1"/>
  <c r="X2025" i="2" s="1"/>
  <c r="V2026" i="2"/>
  <c r="W2026" i="2" s="1"/>
  <c r="X2026" i="2" s="1"/>
  <c r="V2027" i="2"/>
  <c r="W2027" i="2" s="1"/>
  <c r="X2027" i="2" s="1"/>
  <c r="V2028" i="2"/>
  <c r="W2028" i="2" s="1"/>
  <c r="X2028" i="2" s="1"/>
  <c r="V2029" i="2"/>
  <c r="W2029" i="2" s="1"/>
  <c r="X2029" i="2" s="1"/>
  <c r="V2030" i="2"/>
  <c r="W2030" i="2" s="1"/>
  <c r="X2030" i="2" s="1"/>
  <c r="V2031" i="2"/>
  <c r="W2031" i="2" s="1"/>
  <c r="X2031" i="2" s="1"/>
  <c r="V2032" i="2"/>
  <c r="W2032" i="2" s="1"/>
  <c r="X2032" i="2" s="1"/>
  <c r="V2033" i="2"/>
  <c r="W2033" i="2" s="1"/>
  <c r="X2033" i="2" s="1"/>
  <c r="V2034" i="2"/>
  <c r="W2034" i="2" s="1"/>
  <c r="X2034" i="2" s="1"/>
  <c r="V2035" i="2"/>
  <c r="W2035" i="2" s="1"/>
  <c r="X2035" i="2" s="1"/>
  <c r="V2036" i="2"/>
  <c r="W2036" i="2" s="1"/>
  <c r="X2036" i="2" s="1"/>
  <c r="V2037" i="2"/>
  <c r="W2037" i="2" s="1"/>
  <c r="X2037" i="2" s="1"/>
  <c r="V2038" i="2"/>
  <c r="W2038" i="2" s="1"/>
  <c r="X2038" i="2" s="1"/>
  <c r="V2039" i="2"/>
  <c r="W2039" i="2" s="1"/>
  <c r="X2039" i="2" s="1"/>
  <c r="V2040" i="2"/>
  <c r="W2040" i="2" s="1"/>
  <c r="X2040" i="2" s="1"/>
  <c r="V2041" i="2"/>
  <c r="W2041" i="2" s="1"/>
  <c r="X2041" i="2" s="1"/>
  <c r="V2042" i="2"/>
  <c r="W2042" i="2" s="1"/>
  <c r="X2042" i="2" s="1"/>
  <c r="V2043" i="2"/>
  <c r="W2043" i="2" s="1"/>
  <c r="X2043" i="2" s="1"/>
  <c r="V2044" i="2"/>
  <c r="W2044" i="2" s="1"/>
  <c r="X2044" i="2" s="1"/>
  <c r="V2045" i="2"/>
  <c r="W2045" i="2" s="1"/>
  <c r="X2045" i="2" s="1"/>
  <c r="V2046" i="2"/>
  <c r="W2046" i="2" s="1"/>
  <c r="X2046" i="2" s="1"/>
  <c r="V2047" i="2"/>
  <c r="W2047" i="2" s="1"/>
  <c r="X2047" i="2" s="1"/>
  <c r="V2048" i="2"/>
  <c r="W2048" i="2" s="1"/>
  <c r="X2048" i="2" s="1"/>
  <c r="V2049" i="2"/>
  <c r="W2049" i="2" s="1"/>
  <c r="X2049" i="2" s="1"/>
  <c r="V2050" i="2"/>
  <c r="W2050" i="2" s="1"/>
  <c r="X2050" i="2" s="1"/>
  <c r="V2051" i="2"/>
  <c r="W2051" i="2" s="1"/>
  <c r="X2051" i="2" s="1"/>
  <c r="V2052" i="2"/>
  <c r="W2052" i="2" s="1"/>
  <c r="X2052" i="2" s="1"/>
  <c r="V2053" i="2"/>
  <c r="W2053" i="2" s="1"/>
  <c r="X2053" i="2" s="1"/>
  <c r="V2054" i="2"/>
  <c r="W2054" i="2" s="1"/>
  <c r="X2054" i="2" s="1"/>
  <c r="V2055" i="2"/>
  <c r="W2055" i="2" s="1"/>
  <c r="X2055" i="2" s="1"/>
  <c r="V2056" i="2"/>
  <c r="W2056" i="2" s="1"/>
  <c r="X2056" i="2" s="1"/>
  <c r="V2057" i="2"/>
  <c r="W2057" i="2" s="1"/>
  <c r="X2057" i="2" s="1"/>
  <c r="V2058" i="2"/>
  <c r="W2058" i="2" s="1"/>
  <c r="X2058" i="2" s="1"/>
  <c r="V2059" i="2"/>
  <c r="W2059" i="2" s="1"/>
  <c r="X2059" i="2" s="1"/>
  <c r="V2060" i="2"/>
  <c r="W2060" i="2" s="1"/>
  <c r="X2060" i="2" s="1"/>
  <c r="V2061" i="2"/>
  <c r="W2061" i="2" s="1"/>
  <c r="X2061" i="2" s="1"/>
  <c r="V2062" i="2"/>
  <c r="W2062" i="2" s="1"/>
  <c r="X2062" i="2" s="1"/>
  <c r="V2063" i="2"/>
  <c r="W2063" i="2" s="1"/>
  <c r="X2063" i="2" s="1"/>
  <c r="V2064" i="2"/>
  <c r="W2064" i="2" s="1"/>
  <c r="X2064" i="2" s="1"/>
  <c r="V2065" i="2"/>
  <c r="W2065" i="2" s="1"/>
  <c r="X2065" i="2" s="1"/>
  <c r="V2066" i="2"/>
  <c r="W2066" i="2" s="1"/>
  <c r="X2066" i="2" s="1"/>
  <c r="V2067" i="2"/>
  <c r="W2067" i="2" s="1"/>
  <c r="X2067" i="2" s="1"/>
  <c r="V2068" i="2"/>
  <c r="W2068" i="2" s="1"/>
  <c r="X2068" i="2" s="1"/>
  <c r="V2069" i="2"/>
  <c r="W2069" i="2" s="1"/>
  <c r="X2069" i="2" s="1"/>
  <c r="V2070" i="2"/>
  <c r="W2070" i="2" s="1"/>
  <c r="X2070" i="2" s="1"/>
  <c r="V2071" i="2"/>
  <c r="W2071" i="2" s="1"/>
  <c r="X2071" i="2" s="1"/>
  <c r="V2072" i="2"/>
  <c r="W2072" i="2" s="1"/>
  <c r="X2072" i="2" s="1"/>
  <c r="V2073" i="2"/>
  <c r="W2073" i="2" s="1"/>
  <c r="X2073" i="2" s="1"/>
  <c r="V2074" i="2"/>
  <c r="W2074" i="2" s="1"/>
  <c r="X2074" i="2" s="1"/>
  <c r="V2075" i="2"/>
  <c r="W2075" i="2" s="1"/>
  <c r="X2075" i="2" s="1"/>
  <c r="V2076" i="2"/>
  <c r="W2076" i="2" s="1"/>
  <c r="X2076" i="2" s="1"/>
  <c r="V2077" i="2"/>
  <c r="W2077" i="2" s="1"/>
  <c r="X2077" i="2" s="1"/>
  <c r="V2078" i="2"/>
  <c r="W2078" i="2" s="1"/>
  <c r="X2078" i="2" s="1"/>
  <c r="V2079" i="2"/>
  <c r="W2079" i="2" s="1"/>
  <c r="X2079" i="2" s="1"/>
  <c r="V2080" i="2"/>
  <c r="W2080" i="2" s="1"/>
  <c r="X2080" i="2" s="1"/>
  <c r="V2081" i="2"/>
  <c r="W2081" i="2" s="1"/>
  <c r="X2081" i="2" s="1"/>
  <c r="V2082" i="2"/>
  <c r="W2082" i="2" s="1"/>
  <c r="X2082" i="2" s="1"/>
  <c r="V2083" i="2"/>
  <c r="W2083" i="2" s="1"/>
  <c r="X2083" i="2" s="1"/>
  <c r="V2084" i="2"/>
  <c r="W2084" i="2" s="1"/>
  <c r="X2084" i="2" s="1"/>
  <c r="V2085" i="2"/>
  <c r="W2085" i="2" s="1"/>
  <c r="X2085" i="2" s="1"/>
  <c r="V2086" i="2"/>
  <c r="W2086" i="2" s="1"/>
  <c r="X2086" i="2" s="1"/>
  <c r="V2087" i="2"/>
  <c r="W2087" i="2" s="1"/>
  <c r="X2087" i="2" s="1"/>
  <c r="V2088" i="2"/>
  <c r="W2088" i="2" s="1"/>
  <c r="X2088" i="2" s="1"/>
  <c r="V2089" i="2"/>
  <c r="W2089" i="2" s="1"/>
  <c r="X2089" i="2" s="1"/>
  <c r="V2090" i="2"/>
  <c r="W2090" i="2" s="1"/>
  <c r="X2090" i="2" s="1"/>
  <c r="V2091" i="2"/>
  <c r="W2091" i="2" s="1"/>
  <c r="X2091" i="2" s="1"/>
  <c r="V2092" i="2"/>
  <c r="W2092" i="2" s="1"/>
  <c r="X2092" i="2" s="1"/>
  <c r="V2093" i="2"/>
  <c r="W2093" i="2" s="1"/>
  <c r="X2093" i="2" s="1"/>
  <c r="V2094" i="2"/>
  <c r="W2094" i="2" s="1"/>
  <c r="X2094" i="2" s="1"/>
  <c r="V2095" i="2"/>
  <c r="W2095" i="2" s="1"/>
  <c r="X2095" i="2" s="1"/>
  <c r="V2096" i="2"/>
  <c r="W2096" i="2" s="1"/>
  <c r="X2096" i="2" s="1"/>
  <c r="V2097" i="2"/>
  <c r="W2097" i="2" s="1"/>
  <c r="X2097" i="2" s="1"/>
  <c r="V2098" i="2"/>
  <c r="W2098" i="2" s="1"/>
  <c r="X2098" i="2" s="1"/>
  <c r="V2099" i="2"/>
  <c r="W2099" i="2" s="1"/>
  <c r="X2099" i="2" s="1"/>
  <c r="V2100" i="2"/>
  <c r="W2100" i="2" s="1"/>
  <c r="X2100" i="2" s="1"/>
  <c r="V2101" i="2"/>
  <c r="W2101" i="2" s="1"/>
  <c r="X2101" i="2" s="1"/>
  <c r="V2102" i="2"/>
  <c r="W2102" i="2" s="1"/>
  <c r="X2102" i="2" s="1"/>
  <c r="V2103" i="2"/>
  <c r="W2103" i="2" s="1"/>
  <c r="X2103" i="2" s="1"/>
  <c r="V2104" i="2"/>
  <c r="W2104" i="2" s="1"/>
  <c r="X2104" i="2" s="1"/>
  <c r="V2105" i="2"/>
  <c r="W2105" i="2" s="1"/>
  <c r="X2105" i="2" s="1"/>
  <c r="V2106" i="2"/>
  <c r="W2106" i="2" s="1"/>
  <c r="X2106" i="2" s="1"/>
  <c r="V2107" i="2"/>
  <c r="W2107" i="2" s="1"/>
  <c r="X2107" i="2" s="1"/>
  <c r="V2108" i="2"/>
  <c r="W2108" i="2" s="1"/>
  <c r="X2108" i="2" s="1"/>
  <c r="V2109" i="2"/>
  <c r="W2109" i="2" s="1"/>
  <c r="X2109" i="2" s="1"/>
  <c r="V2110" i="2"/>
  <c r="W2110" i="2" s="1"/>
  <c r="X2110" i="2" s="1"/>
  <c r="V2111" i="2"/>
  <c r="W2111" i="2" s="1"/>
  <c r="X2111" i="2" s="1"/>
  <c r="V2112" i="2"/>
  <c r="W2112" i="2" s="1"/>
  <c r="X2112" i="2" s="1"/>
  <c r="V2113" i="2"/>
  <c r="W2113" i="2" s="1"/>
  <c r="X2113" i="2" s="1"/>
  <c r="V2114" i="2"/>
  <c r="W2114" i="2" s="1"/>
  <c r="X2114" i="2" s="1"/>
  <c r="V2115" i="2"/>
  <c r="W2115" i="2" s="1"/>
  <c r="X2115" i="2" s="1"/>
  <c r="V2116" i="2"/>
  <c r="W2116" i="2" s="1"/>
  <c r="X2116" i="2" s="1"/>
  <c r="V2117" i="2"/>
  <c r="W2117" i="2" s="1"/>
  <c r="X2117" i="2" s="1"/>
  <c r="V2118" i="2"/>
  <c r="W2118" i="2" s="1"/>
  <c r="X2118" i="2" s="1"/>
  <c r="V2119" i="2"/>
  <c r="W2119" i="2" s="1"/>
  <c r="X2119" i="2" s="1"/>
  <c r="V2120" i="2"/>
  <c r="W2120" i="2" s="1"/>
  <c r="X2120" i="2" s="1"/>
  <c r="V2121" i="2"/>
  <c r="W2121" i="2" s="1"/>
  <c r="X2121" i="2" s="1"/>
  <c r="V2122" i="2"/>
  <c r="W2122" i="2" s="1"/>
  <c r="X2122" i="2" s="1"/>
  <c r="V2123" i="2"/>
  <c r="W2123" i="2" s="1"/>
  <c r="X2123" i="2" s="1"/>
  <c r="V2124" i="2"/>
  <c r="W2124" i="2" s="1"/>
  <c r="X2124" i="2" s="1"/>
  <c r="V2125" i="2"/>
  <c r="W2125" i="2" s="1"/>
  <c r="X2125" i="2" s="1"/>
  <c r="V2126" i="2"/>
  <c r="W2126" i="2" s="1"/>
  <c r="X2126" i="2" s="1"/>
  <c r="V2127" i="2"/>
  <c r="W2127" i="2" s="1"/>
  <c r="X2127" i="2" s="1"/>
  <c r="V2128" i="2"/>
  <c r="W2128" i="2" s="1"/>
  <c r="X2128" i="2" s="1"/>
  <c r="V2129" i="2"/>
  <c r="W2129" i="2" s="1"/>
  <c r="X2129" i="2" s="1"/>
  <c r="V2130" i="2"/>
  <c r="W2130" i="2" s="1"/>
  <c r="X2130" i="2" s="1"/>
  <c r="V2131" i="2"/>
  <c r="W2131" i="2" s="1"/>
  <c r="X2131" i="2" s="1"/>
  <c r="V2132" i="2"/>
  <c r="W2132" i="2" s="1"/>
  <c r="X2132" i="2" s="1"/>
  <c r="V2133" i="2"/>
  <c r="W2133" i="2" s="1"/>
  <c r="X2133" i="2" s="1"/>
  <c r="V2134" i="2"/>
  <c r="W2134" i="2" s="1"/>
  <c r="X2134" i="2" s="1"/>
  <c r="V2135" i="2"/>
  <c r="W2135" i="2" s="1"/>
  <c r="X2135" i="2" s="1"/>
  <c r="V2136" i="2"/>
  <c r="W2136" i="2" s="1"/>
  <c r="X2136" i="2" s="1"/>
  <c r="V2137" i="2"/>
  <c r="W2137" i="2" s="1"/>
  <c r="X2137" i="2" s="1"/>
  <c r="V2138" i="2"/>
  <c r="W2138" i="2" s="1"/>
  <c r="X2138" i="2" s="1"/>
  <c r="V2139" i="2"/>
  <c r="W2139" i="2" s="1"/>
  <c r="X2139" i="2" s="1"/>
  <c r="V2140" i="2"/>
  <c r="W2140" i="2" s="1"/>
  <c r="X2140" i="2" s="1"/>
  <c r="V2141" i="2"/>
  <c r="W2141" i="2" s="1"/>
  <c r="X2141" i="2" s="1"/>
  <c r="V2142" i="2"/>
  <c r="W2142" i="2" s="1"/>
  <c r="X2142" i="2" s="1"/>
  <c r="V2143" i="2"/>
  <c r="W2143" i="2" s="1"/>
  <c r="X2143" i="2" s="1"/>
  <c r="V2144" i="2"/>
  <c r="W2144" i="2" s="1"/>
  <c r="X2144" i="2" s="1"/>
  <c r="V2145" i="2"/>
  <c r="W2145" i="2" s="1"/>
  <c r="X2145" i="2" s="1"/>
  <c r="V2146" i="2"/>
  <c r="W2146" i="2" s="1"/>
  <c r="X2146" i="2" s="1"/>
  <c r="V2147" i="2"/>
  <c r="W2147" i="2" s="1"/>
  <c r="X2147" i="2" s="1"/>
  <c r="V2148" i="2"/>
  <c r="W2148" i="2" s="1"/>
  <c r="X2148" i="2" s="1"/>
  <c r="V2149" i="2"/>
  <c r="W2149" i="2" s="1"/>
  <c r="X2149" i="2" s="1"/>
  <c r="V2150" i="2"/>
  <c r="W2150" i="2" s="1"/>
  <c r="X2150" i="2" s="1"/>
  <c r="V2151" i="2"/>
  <c r="W2151" i="2" s="1"/>
  <c r="X2151" i="2" s="1"/>
  <c r="V2152" i="2"/>
  <c r="W2152" i="2" s="1"/>
  <c r="X2152" i="2" s="1"/>
  <c r="V2153" i="2"/>
  <c r="W2153" i="2" s="1"/>
  <c r="X2153" i="2" s="1"/>
  <c r="V2154" i="2"/>
  <c r="W2154" i="2" s="1"/>
  <c r="X2154" i="2" s="1"/>
  <c r="V2155" i="2"/>
  <c r="W2155" i="2" s="1"/>
  <c r="X2155" i="2" s="1"/>
  <c r="V2156" i="2"/>
  <c r="W2156" i="2" s="1"/>
  <c r="X2156" i="2" s="1"/>
  <c r="V2157" i="2"/>
  <c r="W2157" i="2" s="1"/>
  <c r="X2157" i="2" s="1"/>
  <c r="V2158" i="2"/>
  <c r="W2158" i="2" s="1"/>
  <c r="X2158" i="2" s="1"/>
  <c r="V2159" i="2"/>
  <c r="W2159" i="2" s="1"/>
  <c r="X2159" i="2" s="1"/>
  <c r="V2160" i="2"/>
  <c r="W2160" i="2" s="1"/>
  <c r="X2160" i="2" s="1"/>
  <c r="V2161" i="2"/>
  <c r="W2161" i="2" s="1"/>
  <c r="X2161" i="2" s="1"/>
  <c r="V2162" i="2"/>
  <c r="W2162" i="2" s="1"/>
  <c r="X2162" i="2" s="1"/>
  <c r="V2163" i="2"/>
  <c r="W2163" i="2" s="1"/>
  <c r="X2163" i="2" s="1"/>
  <c r="V2164" i="2"/>
  <c r="W2164" i="2" s="1"/>
  <c r="X2164" i="2" s="1"/>
  <c r="V2165" i="2"/>
  <c r="W2165" i="2" s="1"/>
  <c r="X2165" i="2" s="1"/>
  <c r="V2166" i="2"/>
  <c r="W2166" i="2" s="1"/>
  <c r="X2166" i="2" s="1"/>
  <c r="V2167" i="2"/>
  <c r="W2167" i="2" s="1"/>
  <c r="X2167" i="2" s="1"/>
  <c r="V2168" i="2"/>
  <c r="W2168" i="2" s="1"/>
  <c r="X2168" i="2" s="1"/>
  <c r="V2169" i="2"/>
  <c r="W2169" i="2" s="1"/>
  <c r="X2169" i="2" s="1"/>
  <c r="V2170" i="2"/>
  <c r="W2170" i="2" s="1"/>
  <c r="X2170" i="2" s="1"/>
  <c r="V2171" i="2"/>
  <c r="W2171" i="2" s="1"/>
  <c r="X2171" i="2" s="1"/>
  <c r="V2172" i="2"/>
  <c r="W2172" i="2" s="1"/>
  <c r="X2172" i="2" s="1"/>
  <c r="V2173" i="2"/>
  <c r="W2173" i="2" s="1"/>
  <c r="X2173" i="2" s="1"/>
  <c r="V2174" i="2"/>
  <c r="W2174" i="2" s="1"/>
  <c r="X2174" i="2" s="1"/>
  <c r="V2175" i="2"/>
  <c r="W2175" i="2" s="1"/>
  <c r="X2175" i="2" s="1"/>
  <c r="V2176" i="2"/>
  <c r="W2176" i="2" s="1"/>
  <c r="X2176" i="2" s="1"/>
  <c r="V2177" i="2"/>
  <c r="W2177" i="2" s="1"/>
  <c r="X2177" i="2" s="1"/>
  <c r="V2178" i="2"/>
  <c r="W2178" i="2" s="1"/>
  <c r="X2178" i="2" s="1"/>
  <c r="V2179" i="2"/>
  <c r="W2179" i="2" s="1"/>
  <c r="X2179" i="2" s="1"/>
  <c r="V2180" i="2"/>
  <c r="W2180" i="2" s="1"/>
  <c r="X2180" i="2" s="1"/>
  <c r="V2181" i="2"/>
  <c r="W2181" i="2" s="1"/>
  <c r="X2181" i="2" s="1"/>
  <c r="V2182" i="2"/>
  <c r="W2182" i="2" s="1"/>
  <c r="X2182" i="2" s="1"/>
  <c r="V2183" i="2"/>
  <c r="W2183" i="2" s="1"/>
  <c r="X2183" i="2" s="1"/>
  <c r="V2184" i="2"/>
  <c r="W2184" i="2" s="1"/>
  <c r="X2184" i="2" s="1"/>
  <c r="V2185" i="2"/>
  <c r="W2185" i="2" s="1"/>
  <c r="X2185" i="2" s="1"/>
  <c r="V2186" i="2"/>
  <c r="W2186" i="2" s="1"/>
  <c r="X2186" i="2" s="1"/>
  <c r="V2187" i="2"/>
  <c r="W2187" i="2" s="1"/>
  <c r="X2187" i="2" s="1"/>
  <c r="V2188" i="2"/>
  <c r="W2188" i="2" s="1"/>
  <c r="X2188" i="2" s="1"/>
  <c r="V2189" i="2"/>
  <c r="W2189" i="2" s="1"/>
  <c r="X2189" i="2" s="1"/>
  <c r="V2190" i="2"/>
  <c r="W2190" i="2" s="1"/>
  <c r="X2190" i="2" s="1"/>
  <c r="V2191" i="2"/>
  <c r="W2191" i="2" s="1"/>
  <c r="X2191" i="2" s="1"/>
  <c r="V2192" i="2"/>
  <c r="W2192" i="2" s="1"/>
  <c r="X2192" i="2" s="1"/>
  <c r="V2193" i="2"/>
  <c r="W2193" i="2" s="1"/>
  <c r="X2193" i="2" s="1"/>
  <c r="V2194" i="2"/>
  <c r="W2194" i="2" s="1"/>
  <c r="X2194" i="2" s="1"/>
  <c r="V2195" i="2"/>
  <c r="W2195" i="2" s="1"/>
  <c r="X2195" i="2" s="1"/>
  <c r="V2196" i="2"/>
  <c r="W2196" i="2" s="1"/>
  <c r="X2196" i="2" s="1"/>
  <c r="V2197" i="2"/>
  <c r="W2197" i="2" s="1"/>
  <c r="X2197" i="2" s="1"/>
  <c r="V2198" i="2"/>
  <c r="W2198" i="2" s="1"/>
  <c r="X2198" i="2" s="1"/>
  <c r="V2199" i="2"/>
  <c r="W2199" i="2" s="1"/>
  <c r="X2199" i="2" s="1"/>
  <c r="V2200" i="2"/>
  <c r="W2200" i="2" s="1"/>
  <c r="X2200" i="2" s="1"/>
  <c r="V2201" i="2"/>
  <c r="W2201" i="2" s="1"/>
  <c r="X2201" i="2" s="1"/>
  <c r="V2202" i="2"/>
  <c r="W2202" i="2" s="1"/>
  <c r="X2202" i="2" s="1"/>
  <c r="V2203" i="2"/>
  <c r="W2203" i="2" s="1"/>
  <c r="X2203" i="2" s="1"/>
  <c r="V2204" i="2"/>
  <c r="W2204" i="2" s="1"/>
  <c r="X2204" i="2" s="1"/>
  <c r="V2205" i="2"/>
  <c r="W2205" i="2" s="1"/>
  <c r="X2205" i="2" s="1"/>
  <c r="V2206" i="2"/>
  <c r="W2206" i="2" s="1"/>
  <c r="X2206" i="2" s="1"/>
  <c r="V2207" i="2"/>
  <c r="W2207" i="2" s="1"/>
  <c r="X2207" i="2" s="1"/>
  <c r="V2208" i="2"/>
  <c r="W2208" i="2" s="1"/>
  <c r="X2208" i="2" s="1"/>
  <c r="V2209" i="2"/>
  <c r="W2209" i="2" s="1"/>
  <c r="X2209" i="2" s="1"/>
  <c r="V2210" i="2"/>
  <c r="W2210" i="2" s="1"/>
  <c r="X2210" i="2" s="1"/>
  <c r="V2211" i="2"/>
  <c r="W2211" i="2" s="1"/>
  <c r="X2211" i="2" s="1"/>
  <c r="V2212" i="2"/>
  <c r="W2212" i="2" s="1"/>
  <c r="X2212" i="2" s="1"/>
  <c r="V2213" i="2"/>
  <c r="W2213" i="2" s="1"/>
  <c r="X2213" i="2" s="1"/>
  <c r="V2214" i="2"/>
  <c r="W2214" i="2" s="1"/>
  <c r="X2214" i="2" s="1"/>
  <c r="V2215" i="2"/>
  <c r="W2215" i="2" s="1"/>
  <c r="X2215" i="2" s="1"/>
  <c r="V2216" i="2"/>
  <c r="W2216" i="2" s="1"/>
  <c r="X2216" i="2" s="1"/>
  <c r="V2217" i="2"/>
  <c r="W2217" i="2" s="1"/>
  <c r="X2217" i="2" s="1"/>
  <c r="V2218" i="2"/>
  <c r="W2218" i="2" s="1"/>
  <c r="X2218" i="2" s="1"/>
  <c r="V2219" i="2"/>
  <c r="W2219" i="2" s="1"/>
  <c r="X2219" i="2" s="1"/>
  <c r="V2220" i="2"/>
  <c r="W2220" i="2" s="1"/>
  <c r="X2220" i="2" s="1"/>
  <c r="V2221" i="2"/>
  <c r="W2221" i="2" s="1"/>
  <c r="X2221" i="2" s="1"/>
  <c r="V2222" i="2"/>
  <c r="W2222" i="2" s="1"/>
  <c r="X2222" i="2" s="1"/>
  <c r="V2223" i="2"/>
  <c r="W2223" i="2" s="1"/>
  <c r="X2223" i="2" s="1"/>
  <c r="V2224" i="2"/>
  <c r="W2224" i="2" s="1"/>
  <c r="X2224" i="2" s="1"/>
  <c r="V2225" i="2"/>
  <c r="W2225" i="2" s="1"/>
  <c r="X2225" i="2" s="1"/>
  <c r="V2226" i="2"/>
  <c r="W2226" i="2" s="1"/>
  <c r="X2226" i="2" s="1"/>
  <c r="V2227" i="2"/>
  <c r="W2227" i="2" s="1"/>
  <c r="X2227" i="2" s="1"/>
  <c r="V2228" i="2"/>
  <c r="W2228" i="2" s="1"/>
  <c r="X2228" i="2" s="1"/>
  <c r="V2229" i="2"/>
  <c r="W2229" i="2" s="1"/>
  <c r="X2229" i="2" s="1"/>
  <c r="V2230" i="2"/>
  <c r="W2230" i="2" s="1"/>
  <c r="X2230" i="2" s="1"/>
  <c r="V2231" i="2"/>
  <c r="W2231" i="2" s="1"/>
  <c r="X2231" i="2" s="1"/>
  <c r="V2232" i="2"/>
  <c r="W2232" i="2" s="1"/>
  <c r="X2232" i="2" s="1"/>
  <c r="V2233" i="2"/>
  <c r="W2233" i="2" s="1"/>
  <c r="X2233" i="2" s="1"/>
  <c r="V2234" i="2"/>
  <c r="W2234" i="2" s="1"/>
  <c r="X2234" i="2" s="1"/>
  <c r="V2235" i="2"/>
  <c r="W2235" i="2" s="1"/>
  <c r="X2235" i="2" s="1"/>
  <c r="V2236" i="2"/>
  <c r="W2236" i="2" s="1"/>
  <c r="X2236" i="2" s="1"/>
  <c r="V2237" i="2"/>
  <c r="W2237" i="2" s="1"/>
  <c r="X2237" i="2" s="1"/>
  <c r="V2238" i="2"/>
  <c r="W2238" i="2" s="1"/>
  <c r="X2238" i="2" s="1"/>
  <c r="V2239" i="2"/>
  <c r="W2239" i="2" s="1"/>
  <c r="X2239" i="2" s="1"/>
  <c r="V2240" i="2"/>
  <c r="W2240" i="2" s="1"/>
  <c r="X2240" i="2" s="1"/>
  <c r="V2241" i="2"/>
  <c r="W2241" i="2" s="1"/>
  <c r="X2241" i="2" s="1"/>
  <c r="V2242" i="2"/>
  <c r="W2242" i="2" s="1"/>
  <c r="X2242" i="2" s="1"/>
  <c r="V2243" i="2"/>
  <c r="W2243" i="2" s="1"/>
  <c r="X2243" i="2" s="1"/>
  <c r="V2244" i="2"/>
  <c r="W2244" i="2" s="1"/>
  <c r="X2244" i="2" s="1"/>
  <c r="V2245" i="2"/>
  <c r="W2245" i="2" s="1"/>
  <c r="X2245" i="2" s="1"/>
  <c r="V2246" i="2"/>
  <c r="W2246" i="2" s="1"/>
  <c r="X2246" i="2" s="1"/>
  <c r="V2247" i="2"/>
  <c r="W2247" i="2" s="1"/>
  <c r="X2247" i="2" s="1"/>
  <c r="V2248" i="2"/>
  <c r="W2248" i="2" s="1"/>
  <c r="X2248" i="2" s="1"/>
  <c r="V2249" i="2"/>
  <c r="W2249" i="2" s="1"/>
  <c r="X2249" i="2" s="1"/>
  <c r="V2250" i="2"/>
  <c r="W2250" i="2" s="1"/>
  <c r="X2250" i="2" s="1"/>
  <c r="V2251" i="2"/>
  <c r="W2251" i="2" s="1"/>
  <c r="X2251" i="2" s="1"/>
  <c r="V2252" i="2"/>
  <c r="W2252" i="2" s="1"/>
  <c r="X2252" i="2" s="1"/>
  <c r="V2253" i="2"/>
  <c r="W2253" i="2" s="1"/>
  <c r="X2253" i="2" s="1"/>
  <c r="V2254" i="2"/>
  <c r="W2254" i="2" s="1"/>
  <c r="X2254" i="2" s="1"/>
  <c r="V2255" i="2"/>
  <c r="W2255" i="2" s="1"/>
  <c r="X2255" i="2" s="1"/>
  <c r="V2256" i="2"/>
  <c r="W2256" i="2" s="1"/>
  <c r="X2256" i="2" s="1"/>
  <c r="V2257" i="2"/>
  <c r="W2257" i="2" s="1"/>
  <c r="X2257" i="2" s="1"/>
  <c r="V2258" i="2"/>
  <c r="W2258" i="2" s="1"/>
  <c r="X2258" i="2" s="1"/>
  <c r="V2259" i="2"/>
  <c r="W2259" i="2" s="1"/>
  <c r="X2259" i="2" s="1"/>
  <c r="V2260" i="2"/>
  <c r="W2260" i="2" s="1"/>
  <c r="X2260" i="2" s="1"/>
  <c r="V2261" i="2"/>
  <c r="W2261" i="2" s="1"/>
  <c r="X2261" i="2" s="1"/>
  <c r="V2262" i="2"/>
  <c r="W2262" i="2" s="1"/>
  <c r="X2262" i="2" s="1"/>
  <c r="V2263" i="2"/>
  <c r="W2263" i="2" s="1"/>
  <c r="X2263" i="2" s="1"/>
  <c r="V2264" i="2"/>
  <c r="W2264" i="2" s="1"/>
  <c r="X2264" i="2" s="1"/>
  <c r="V2265" i="2"/>
  <c r="W2265" i="2" s="1"/>
  <c r="X2265" i="2" s="1"/>
  <c r="V2266" i="2"/>
  <c r="W2266" i="2" s="1"/>
  <c r="X2266" i="2" s="1"/>
  <c r="V2267" i="2"/>
  <c r="W2267" i="2" s="1"/>
  <c r="X2267" i="2" s="1"/>
  <c r="V2268" i="2"/>
  <c r="W2268" i="2" s="1"/>
  <c r="X2268" i="2" s="1"/>
  <c r="V2269" i="2"/>
  <c r="W2269" i="2" s="1"/>
  <c r="X2269" i="2" s="1"/>
  <c r="V2270" i="2"/>
  <c r="W2270" i="2" s="1"/>
  <c r="X2270" i="2" s="1"/>
  <c r="V2271" i="2"/>
  <c r="W2271" i="2" s="1"/>
  <c r="X2271" i="2" s="1"/>
  <c r="V2272" i="2"/>
  <c r="W2272" i="2" s="1"/>
  <c r="X2272" i="2" s="1"/>
  <c r="V2273" i="2"/>
  <c r="W2273" i="2" s="1"/>
  <c r="X2273" i="2" s="1"/>
  <c r="V2274" i="2"/>
  <c r="W2274" i="2" s="1"/>
  <c r="X2274" i="2" s="1"/>
  <c r="V2275" i="2"/>
  <c r="W2275" i="2" s="1"/>
  <c r="X2275" i="2" s="1"/>
  <c r="V2276" i="2"/>
  <c r="W2276" i="2" s="1"/>
  <c r="X2276" i="2" s="1"/>
  <c r="V2277" i="2"/>
  <c r="W2277" i="2" s="1"/>
  <c r="X2277" i="2" s="1"/>
  <c r="V2278" i="2"/>
  <c r="W2278" i="2" s="1"/>
  <c r="X2278" i="2" s="1"/>
  <c r="V2279" i="2"/>
  <c r="W2279" i="2" s="1"/>
  <c r="X2279" i="2" s="1"/>
  <c r="V2280" i="2"/>
  <c r="W2280" i="2" s="1"/>
  <c r="X2280" i="2" s="1"/>
  <c r="V2281" i="2"/>
  <c r="W2281" i="2" s="1"/>
  <c r="X2281" i="2" s="1"/>
  <c r="V2282" i="2"/>
  <c r="W2282" i="2" s="1"/>
  <c r="X2282" i="2" s="1"/>
  <c r="V2283" i="2"/>
  <c r="W2283" i="2" s="1"/>
  <c r="X2283" i="2" s="1"/>
  <c r="V2284" i="2"/>
  <c r="W2284" i="2" s="1"/>
  <c r="X2284" i="2" s="1"/>
  <c r="V2285" i="2"/>
  <c r="W2285" i="2" s="1"/>
  <c r="X2285" i="2" s="1"/>
  <c r="V2286" i="2"/>
  <c r="W2286" i="2" s="1"/>
  <c r="X2286" i="2" s="1"/>
  <c r="V2287" i="2"/>
  <c r="W2287" i="2" s="1"/>
  <c r="X2287" i="2" s="1"/>
  <c r="V2288" i="2"/>
  <c r="W2288" i="2" s="1"/>
  <c r="X2288" i="2" s="1"/>
  <c r="V2289" i="2"/>
  <c r="W2289" i="2" s="1"/>
  <c r="X2289" i="2" s="1"/>
  <c r="V2290" i="2"/>
  <c r="W2290" i="2" s="1"/>
  <c r="X2290" i="2" s="1"/>
  <c r="V2291" i="2"/>
  <c r="W2291" i="2" s="1"/>
  <c r="X2291" i="2" s="1"/>
  <c r="V2292" i="2"/>
  <c r="W2292" i="2" s="1"/>
  <c r="X2292" i="2" s="1"/>
  <c r="V2293" i="2"/>
  <c r="W2293" i="2" s="1"/>
  <c r="X2293" i="2" s="1"/>
  <c r="V2294" i="2"/>
  <c r="W2294" i="2" s="1"/>
  <c r="X2294" i="2" s="1"/>
  <c r="V2295" i="2"/>
  <c r="W2295" i="2" s="1"/>
  <c r="X2295" i="2" s="1"/>
  <c r="V2296" i="2"/>
  <c r="W2296" i="2" s="1"/>
  <c r="X2296" i="2" s="1"/>
  <c r="V2297" i="2"/>
  <c r="W2297" i="2" s="1"/>
  <c r="X2297" i="2" s="1"/>
  <c r="V2298" i="2"/>
  <c r="W2298" i="2" s="1"/>
  <c r="X2298" i="2" s="1"/>
  <c r="V2299" i="2"/>
  <c r="W2299" i="2" s="1"/>
  <c r="X2299" i="2" s="1"/>
  <c r="V2300" i="2"/>
  <c r="W2300" i="2" s="1"/>
  <c r="X2300" i="2" s="1"/>
  <c r="V2301" i="2"/>
  <c r="W2301" i="2" s="1"/>
  <c r="X2301" i="2" s="1"/>
  <c r="V2302" i="2"/>
  <c r="W2302" i="2" s="1"/>
  <c r="X2302" i="2" s="1"/>
  <c r="V2303" i="2"/>
  <c r="W2303" i="2" s="1"/>
  <c r="X2303" i="2" s="1"/>
  <c r="V2304" i="2"/>
  <c r="W2304" i="2" s="1"/>
  <c r="X2304" i="2" s="1"/>
  <c r="V2305" i="2"/>
  <c r="W2305" i="2" s="1"/>
  <c r="X2305" i="2" s="1"/>
  <c r="V2306" i="2"/>
  <c r="W2306" i="2" s="1"/>
  <c r="X2306" i="2" s="1"/>
  <c r="V2307" i="2"/>
  <c r="W2307" i="2" s="1"/>
  <c r="X2307" i="2" s="1"/>
  <c r="V2308" i="2"/>
  <c r="W2308" i="2" s="1"/>
  <c r="X2308" i="2" s="1"/>
  <c r="V2309" i="2"/>
  <c r="W2309" i="2" s="1"/>
  <c r="X2309" i="2" s="1"/>
  <c r="V2310" i="2"/>
  <c r="W2310" i="2" s="1"/>
  <c r="X2310" i="2" s="1"/>
  <c r="V2311" i="2"/>
  <c r="W2311" i="2" s="1"/>
  <c r="X2311" i="2" s="1"/>
  <c r="V2312" i="2"/>
  <c r="W2312" i="2" s="1"/>
  <c r="X2312" i="2" s="1"/>
  <c r="V2313" i="2"/>
  <c r="W2313" i="2" s="1"/>
  <c r="X2313" i="2" s="1"/>
  <c r="V2314" i="2"/>
  <c r="W2314" i="2" s="1"/>
  <c r="X2314" i="2" s="1"/>
  <c r="V2315" i="2"/>
  <c r="W2315" i="2" s="1"/>
  <c r="X2315" i="2" s="1"/>
  <c r="V2316" i="2"/>
  <c r="W2316" i="2" s="1"/>
  <c r="X2316" i="2" s="1"/>
  <c r="V2317" i="2"/>
  <c r="W2317" i="2" s="1"/>
  <c r="X2317" i="2" s="1"/>
  <c r="V2318" i="2"/>
  <c r="W2318" i="2" s="1"/>
  <c r="X2318" i="2" s="1"/>
  <c r="V2319" i="2"/>
  <c r="W2319" i="2" s="1"/>
  <c r="X2319" i="2" s="1"/>
  <c r="V2320" i="2"/>
  <c r="W2320" i="2" s="1"/>
  <c r="X2320" i="2" s="1"/>
  <c r="V2321" i="2"/>
  <c r="W2321" i="2" s="1"/>
  <c r="X2321" i="2" s="1"/>
  <c r="V2322" i="2"/>
  <c r="W2322" i="2" s="1"/>
  <c r="X2322" i="2" s="1"/>
  <c r="V2323" i="2"/>
  <c r="W2323" i="2" s="1"/>
  <c r="X2323" i="2" s="1"/>
  <c r="V2324" i="2"/>
  <c r="W2324" i="2" s="1"/>
  <c r="X2324" i="2" s="1"/>
  <c r="V2325" i="2"/>
  <c r="W2325" i="2" s="1"/>
  <c r="X2325" i="2" s="1"/>
  <c r="V2326" i="2"/>
  <c r="W2326" i="2" s="1"/>
  <c r="X2326" i="2" s="1"/>
  <c r="V2327" i="2"/>
  <c r="W2327" i="2" s="1"/>
  <c r="X2327" i="2" s="1"/>
  <c r="V2328" i="2"/>
  <c r="W2328" i="2" s="1"/>
  <c r="X2328" i="2" s="1"/>
  <c r="V2329" i="2"/>
  <c r="W2329" i="2" s="1"/>
  <c r="X2329" i="2" s="1"/>
  <c r="V2330" i="2"/>
  <c r="W2330" i="2" s="1"/>
  <c r="X2330" i="2" s="1"/>
  <c r="V2331" i="2"/>
  <c r="W2331" i="2" s="1"/>
  <c r="X2331" i="2" s="1"/>
  <c r="V2332" i="2"/>
  <c r="W2332" i="2" s="1"/>
  <c r="X2332" i="2" s="1"/>
  <c r="V2333" i="2"/>
  <c r="W2333" i="2" s="1"/>
  <c r="X2333" i="2" s="1"/>
  <c r="V2334" i="2"/>
  <c r="W2334" i="2" s="1"/>
  <c r="X2334" i="2" s="1"/>
  <c r="V2335" i="2"/>
  <c r="W2335" i="2" s="1"/>
  <c r="X2335" i="2" s="1"/>
  <c r="V2336" i="2"/>
  <c r="W2336" i="2" s="1"/>
  <c r="X2336" i="2" s="1"/>
  <c r="V2337" i="2"/>
  <c r="W2337" i="2" s="1"/>
  <c r="X2337" i="2" s="1"/>
  <c r="V2338" i="2"/>
  <c r="W2338" i="2" s="1"/>
  <c r="X2338" i="2" s="1"/>
  <c r="V2339" i="2"/>
  <c r="W2339" i="2" s="1"/>
  <c r="X2339" i="2" s="1"/>
  <c r="V2340" i="2"/>
  <c r="W2340" i="2" s="1"/>
  <c r="X2340" i="2" s="1"/>
  <c r="V2341" i="2"/>
  <c r="W2341" i="2" s="1"/>
  <c r="X2341" i="2" s="1"/>
  <c r="V2342" i="2"/>
  <c r="W2342" i="2" s="1"/>
  <c r="X2342" i="2" s="1"/>
  <c r="V2343" i="2"/>
  <c r="W2343" i="2" s="1"/>
  <c r="X2343" i="2" s="1"/>
  <c r="V2344" i="2"/>
  <c r="W2344" i="2" s="1"/>
  <c r="X2344" i="2" s="1"/>
  <c r="V2345" i="2"/>
  <c r="W2345" i="2" s="1"/>
  <c r="X2345" i="2" s="1"/>
  <c r="V2346" i="2"/>
  <c r="W2346" i="2" s="1"/>
  <c r="X2346" i="2" s="1"/>
  <c r="V2347" i="2"/>
  <c r="W2347" i="2" s="1"/>
  <c r="X2347" i="2" s="1"/>
  <c r="V2348" i="2"/>
  <c r="W2348" i="2" s="1"/>
  <c r="X2348" i="2" s="1"/>
  <c r="V2349" i="2"/>
  <c r="W2349" i="2" s="1"/>
  <c r="X2349" i="2" s="1"/>
  <c r="V2350" i="2"/>
  <c r="W2350" i="2" s="1"/>
  <c r="X2350" i="2" s="1"/>
  <c r="V2351" i="2"/>
  <c r="W2351" i="2" s="1"/>
  <c r="X2351" i="2" s="1"/>
  <c r="V2352" i="2"/>
  <c r="W2352" i="2" s="1"/>
  <c r="X2352" i="2" s="1"/>
  <c r="V2353" i="2"/>
  <c r="W2353" i="2" s="1"/>
  <c r="X2353" i="2" s="1"/>
  <c r="V2354" i="2"/>
  <c r="W2354" i="2" s="1"/>
  <c r="X2354" i="2" s="1"/>
  <c r="V2355" i="2"/>
  <c r="W2355" i="2" s="1"/>
  <c r="X2355" i="2" s="1"/>
  <c r="V2356" i="2"/>
  <c r="W2356" i="2" s="1"/>
  <c r="X2356" i="2" s="1"/>
  <c r="V2357" i="2"/>
  <c r="W2357" i="2" s="1"/>
  <c r="X2357" i="2" s="1"/>
  <c r="V2358" i="2"/>
  <c r="W2358" i="2" s="1"/>
  <c r="X2358" i="2" s="1"/>
  <c r="V2359" i="2"/>
  <c r="W2359" i="2" s="1"/>
  <c r="X2359" i="2" s="1"/>
  <c r="V2360" i="2"/>
  <c r="W2360" i="2" s="1"/>
  <c r="X2360" i="2" s="1"/>
  <c r="V2361" i="2"/>
  <c r="W2361" i="2" s="1"/>
  <c r="X2361" i="2" s="1"/>
  <c r="V2362" i="2"/>
  <c r="W2362" i="2" s="1"/>
  <c r="X2362" i="2" s="1"/>
  <c r="V2363" i="2"/>
  <c r="W2363" i="2" s="1"/>
  <c r="X2363" i="2" s="1"/>
  <c r="V2364" i="2"/>
  <c r="W2364" i="2" s="1"/>
  <c r="X2364" i="2" s="1"/>
  <c r="V2365" i="2"/>
  <c r="W2365" i="2" s="1"/>
  <c r="X2365" i="2" s="1"/>
  <c r="V2366" i="2"/>
  <c r="W2366" i="2" s="1"/>
  <c r="X2366" i="2" s="1"/>
  <c r="V2367" i="2"/>
  <c r="W2367" i="2" s="1"/>
  <c r="X2367" i="2" s="1"/>
  <c r="V2368" i="2"/>
  <c r="W2368" i="2" s="1"/>
  <c r="X2368" i="2" s="1"/>
  <c r="V2369" i="2"/>
  <c r="W2369" i="2" s="1"/>
  <c r="X2369" i="2" s="1"/>
  <c r="V2370" i="2"/>
  <c r="W2370" i="2" s="1"/>
  <c r="X2370" i="2" s="1"/>
  <c r="V2371" i="2"/>
  <c r="W2371" i="2" s="1"/>
  <c r="X2371" i="2" s="1"/>
  <c r="V2372" i="2"/>
  <c r="W2372" i="2" s="1"/>
  <c r="X2372" i="2" s="1"/>
  <c r="V2373" i="2"/>
  <c r="W2373" i="2" s="1"/>
  <c r="X2373" i="2" s="1"/>
  <c r="V2374" i="2"/>
  <c r="W2374" i="2" s="1"/>
  <c r="X2374" i="2" s="1"/>
  <c r="V2375" i="2"/>
  <c r="W2375" i="2" s="1"/>
  <c r="X2375" i="2" s="1"/>
  <c r="V2376" i="2"/>
  <c r="W2376" i="2" s="1"/>
  <c r="X2376" i="2" s="1"/>
  <c r="V2377" i="2"/>
  <c r="W2377" i="2" s="1"/>
  <c r="X2377" i="2" s="1"/>
  <c r="V2378" i="2"/>
  <c r="W2378" i="2" s="1"/>
  <c r="X2378" i="2" s="1"/>
  <c r="V2379" i="2"/>
  <c r="W2379" i="2" s="1"/>
  <c r="X2379" i="2" s="1"/>
  <c r="V2380" i="2"/>
  <c r="W2380" i="2" s="1"/>
  <c r="X2380" i="2" s="1"/>
  <c r="V2381" i="2"/>
  <c r="W2381" i="2" s="1"/>
  <c r="X2381" i="2" s="1"/>
  <c r="V2382" i="2"/>
  <c r="W2382" i="2" s="1"/>
  <c r="X2382" i="2" s="1"/>
  <c r="V2383" i="2"/>
  <c r="W2383" i="2" s="1"/>
  <c r="X2383" i="2" s="1"/>
  <c r="V2384" i="2"/>
  <c r="W2384" i="2" s="1"/>
  <c r="X2384" i="2" s="1"/>
  <c r="V2385" i="2"/>
  <c r="W2385" i="2" s="1"/>
  <c r="X2385" i="2" s="1"/>
  <c r="V2386" i="2"/>
  <c r="W2386" i="2" s="1"/>
  <c r="X2386" i="2" s="1"/>
  <c r="V2387" i="2"/>
  <c r="W2387" i="2" s="1"/>
  <c r="X2387" i="2" s="1"/>
  <c r="V2388" i="2"/>
  <c r="W2388" i="2" s="1"/>
  <c r="X2388" i="2" s="1"/>
  <c r="V2389" i="2"/>
  <c r="W2389" i="2" s="1"/>
  <c r="X2389" i="2" s="1"/>
  <c r="V2390" i="2"/>
  <c r="W2390" i="2" s="1"/>
  <c r="X2390" i="2" s="1"/>
  <c r="V2391" i="2"/>
  <c r="W2391" i="2" s="1"/>
  <c r="X2391" i="2" s="1"/>
  <c r="V2392" i="2"/>
  <c r="W2392" i="2" s="1"/>
  <c r="X2392" i="2" s="1"/>
  <c r="V2393" i="2"/>
  <c r="W2393" i="2" s="1"/>
  <c r="X2393" i="2" s="1"/>
  <c r="V2394" i="2"/>
  <c r="W2394" i="2" s="1"/>
  <c r="X2394" i="2" s="1"/>
  <c r="V2395" i="2"/>
  <c r="W2395" i="2" s="1"/>
  <c r="X2395" i="2" s="1"/>
  <c r="V2396" i="2"/>
  <c r="W2396" i="2" s="1"/>
  <c r="X2396" i="2" s="1"/>
  <c r="V2397" i="2"/>
  <c r="W2397" i="2" s="1"/>
  <c r="X2397" i="2" s="1"/>
  <c r="V2398" i="2"/>
  <c r="W2398" i="2" s="1"/>
  <c r="X2398" i="2" s="1"/>
  <c r="V2399" i="2"/>
  <c r="W2399" i="2" s="1"/>
  <c r="X2399" i="2" s="1"/>
  <c r="V2400" i="2"/>
  <c r="W2400" i="2" s="1"/>
  <c r="X2400" i="2" s="1"/>
  <c r="V2401" i="2"/>
  <c r="W2401" i="2" s="1"/>
  <c r="X2401" i="2" s="1"/>
  <c r="V2402" i="2"/>
  <c r="W2402" i="2" s="1"/>
  <c r="X2402" i="2" s="1"/>
  <c r="V2403" i="2"/>
  <c r="W2403" i="2" s="1"/>
  <c r="X2403" i="2" s="1"/>
  <c r="V2404" i="2"/>
  <c r="W2404" i="2" s="1"/>
  <c r="X2404" i="2" s="1"/>
  <c r="V2405" i="2"/>
  <c r="W2405" i="2" s="1"/>
  <c r="X2405" i="2" s="1"/>
  <c r="V2406" i="2"/>
  <c r="W2406" i="2" s="1"/>
  <c r="X2406" i="2" s="1"/>
  <c r="V2407" i="2"/>
  <c r="W2407" i="2" s="1"/>
  <c r="X2407" i="2" s="1"/>
  <c r="V2408" i="2"/>
  <c r="W2408" i="2" s="1"/>
  <c r="X2408" i="2" s="1"/>
  <c r="V2409" i="2"/>
  <c r="W2409" i="2" s="1"/>
  <c r="X2409" i="2" s="1"/>
  <c r="V2410" i="2"/>
  <c r="W2410" i="2" s="1"/>
  <c r="X2410" i="2" s="1"/>
  <c r="V2411" i="2"/>
  <c r="W2411" i="2" s="1"/>
  <c r="X2411" i="2" s="1"/>
  <c r="V2412" i="2"/>
  <c r="W2412" i="2" s="1"/>
  <c r="X2412" i="2" s="1"/>
  <c r="V2413" i="2"/>
  <c r="W2413" i="2" s="1"/>
  <c r="X2413" i="2" s="1"/>
  <c r="V2414" i="2"/>
  <c r="W2414" i="2" s="1"/>
  <c r="X2414" i="2" s="1"/>
  <c r="V2415" i="2"/>
  <c r="W2415" i="2" s="1"/>
  <c r="X2415" i="2" s="1"/>
  <c r="V2416" i="2"/>
  <c r="W2416" i="2" s="1"/>
  <c r="X2416" i="2" s="1"/>
  <c r="V2417" i="2"/>
  <c r="W2417" i="2" s="1"/>
  <c r="X2417" i="2" s="1"/>
  <c r="V2418" i="2"/>
  <c r="W2418" i="2" s="1"/>
  <c r="X2418" i="2" s="1"/>
  <c r="V2419" i="2"/>
  <c r="W2419" i="2" s="1"/>
  <c r="X2419" i="2" s="1"/>
  <c r="V2420" i="2"/>
  <c r="W2420" i="2" s="1"/>
  <c r="X2420" i="2" s="1"/>
  <c r="V2421" i="2"/>
  <c r="W2421" i="2" s="1"/>
  <c r="X2421" i="2" s="1"/>
  <c r="V2422" i="2"/>
  <c r="W2422" i="2" s="1"/>
  <c r="X2422" i="2" s="1"/>
  <c r="V2423" i="2"/>
  <c r="W2423" i="2" s="1"/>
  <c r="X2423" i="2" s="1"/>
  <c r="V2424" i="2"/>
  <c r="W2424" i="2" s="1"/>
  <c r="X2424" i="2" s="1"/>
  <c r="V2425" i="2"/>
  <c r="W2425" i="2" s="1"/>
  <c r="X2425" i="2" s="1"/>
  <c r="V2426" i="2"/>
  <c r="W2426" i="2" s="1"/>
  <c r="X2426" i="2" s="1"/>
  <c r="V2427" i="2"/>
  <c r="W2427" i="2" s="1"/>
  <c r="X2427" i="2" s="1"/>
  <c r="V2428" i="2"/>
  <c r="W2428" i="2" s="1"/>
  <c r="X2428" i="2" s="1"/>
  <c r="V2429" i="2"/>
  <c r="W2429" i="2" s="1"/>
  <c r="X2429" i="2" s="1"/>
  <c r="V2430" i="2"/>
  <c r="W2430" i="2" s="1"/>
  <c r="X2430" i="2" s="1"/>
  <c r="V2431" i="2"/>
  <c r="W2431" i="2" s="1"/>
  <c r="X2431" i="2" s="1"/>
  <c r="V2432" i="2"/>
  <c r="W2432" i="2" s="1"/>
  <c r="X2432" i="2" s="1"/>
  <c r="V2433" i="2"/>
  <c r="W2433" i="2" s="1"/>
  <c r="X2433" i="2" s="1"/>
  <c r="V2434" i="2"/>
  <c r="W2434" i="2" s="1"/>
  <c r="X2434" i="2" s="1"/>
  <c r="V2435" i="2"/>
  <c r="W2435" i="2" s="1"/>
  <c r="X2435" i="2" s="1"/>
  <c r="V2436" i="2"/>
  <c r="W2436" i="2" s="1"/>
  <c r="X2436" i="2" s="1"/>
  <c r="V2437" i="2"/>
  <c r="W2437" i="2" s="1"/>
  <c r="X2437" i="2" s="1"/>
  <c r="V2438" i="2"/>
  <c r="W2438" i="2" s="1"/>
  <c r="X2438" i="2" s="1"/>
  <c r="V2439" i="2"/>
  <c r="W2439" i="2" s="1"/>
  <c r="X2439" i="2" s="1"/>
  <c r="V2440" i="2"/>
  <c r="W2440" i="2" s="1"/>
  <c r="X2440" i="2" s="1"/>
  <c r="V2441" i="2"/>
  <c r="W2441" i="2" s="1"/>
  <c r="X2441" i="2" s="1"/>
  <c r="V2442" i="2"/>
  <c r="W2442" i="2" s="1"/>
  <c r="X2442" i="2" s="1"/>
  <c r="V2443" i="2"/>
  <c r="W2443" i="2" s="1"/>
  <c r="X2443" i="2" s="1"/>
  <c r="V2444" i="2"/>
  <c r="W2444" i="2" s="1"/>
  <c r="X2444" i="2" s="1"/>
  <c r="V2445" i="2"/>
  <c r="W2445" i="2" s="1"/>
  <c r="X2445" i="2" s="1"/>
  <c r="V2446" i="2"/>
  <c r="W2446" i="2" s="1"/>
  <c r="X2446" i="2" s="1"/>
  <c r="V2447" i="2"/>
  <c r="W2447" i="2" s="1"/>
  <c r="X2447" i="2" s="1"/>
  <c r="V2448" i="2"/>
  <c r="W2448" i="2" s="1"/>
  <c r="X2448" i="2" s="1"/>
  <c r="V2449" i="2"/>
  <c r="W2449" i="2" s="1"/>
  <c r="X2449" i="2" s="1"/>
  <c r="V2450" i="2"/>
  <c r="W2450" i="2" s="1"/>
  <c r="X2450" i="2" s="1"/>
  <c r="V2451" i="2"/>
  <c r="W2451" i="2" s="1"/>
  <c r="X2451" i="2" s="1"/>
  <c r="V2452" i="2"/>
  <c r="W2452" i="2" s="1"/>
  <c r="X2452" i="2" s="1"/>
  <c r="V2453" i="2"/>
  <c r="W2453" i="2" s="1"/>
  <c r="X2453" i="2" s="1"/>
  <c r="V2454" i="2"/>
  <c r="W2454" i="2" s="1"/>
  <c r="X2454" i="2" s="1"/>
  <c r="V2455" i="2"/>
  <c r="W2455" i="2" s="1"/>
  <c r="X2455" i="2" s="1"/>
  <c r="V2456" i="2"/>
  <c r="W2456" i="2" s="1"/>
  <c r="X2456" i="2" s="1"/>
  <c r="V2457" i="2"/>
  <c r="W2457" i="2" s="1"/>
  <c r="X2457" i="2" s="1"/>
  <c r="V2458" i="2"/>
  <c r="W2458" i="2" s="1"/>
  <c r="X2458" i="2" s="1"/>
  <c r="V2459" i="2"/>
  <c r="W2459" i="2" s="1"/>
  <c r="X2459" i="2" s="1"/>
  <c r="V2460" i="2"/>
  <c r="W2460" i="2" s="1"/>
  <c r="X2460" i="2" s="1"/>
  <c r="V2461" i="2"/>
  <c r="W2461" i="2" s="1"/>
  <c r="X2461" i="2" s="1"/>
  <c r="V2462" i="2"/>
  <c r="W2462" i="2" s="1"/>
  <c r="X2462" i="2" s="1"/>
  <c r="V2463" i="2"/>
  <c r="W2463" i="2" s="1"/>
  <c r="X2463" i="2" s="1"/>
  <c r="V2464" i="2"/>
  <c r="W2464" i="2" s="1"/>
  <c r="X2464" i="2" s="1"/>
  <c r="V2465" i="2"/>
  <c r="W2465" i="2" s="1"/>
  <c r="X2465" i="2" s="1"/>
  <c r="V2466" i="2"/>
  <c r="W2466" i="2" s="1"/>
  <c r="X2466" i="2" s="1"/>
  <c r="V2467" i="2"/>
  <c r="W2467" i="2" s="1"/>
  <c r="X2467" i="2" s="1"/>
  <c r="V2468" i="2"/>
  <c r="W2468" i="2" s="1"/>
  <c r="X2468" i="2" s="1"/>
  <c r="V2469" i="2"/>
  <c r="W2469" i="2" s="1"/>
  <c r="X2469" i="2" s="1"/>
  <c r="V2470" i="2"/>
  <c r="W2470" i="2" s="1"/>
  <c r="X2470" i="2" s="1"/>
  <c r="V2471" i="2"/>
  <c r="W2471" i="2" s="1"/>
  <c r="X2471" i="2" s="1"/>
  <c r="V2472" i="2"/>
  <c r="W2472" i="2" s="1"/>
  <c r="X2472" i="2" s="1"/>
  <c r="V2473" i="2"/>
  <c r="W2473" i="2" s="1"/>
  <c r="X2473" i="2" s="1"/>
  <c r="V2474" i="2"/>
  <c r="W2474" i="2" s="1"/>
  <c r="X2474" i="2" s="1"/>
  <c r="V2475" i="2"/>
  <c r="W2475" i="2" s="1"/>
  <c r="X2475" i="2" s="1"/>
  <c r="V2476" i="2"/>
  <c r="W2476" i="2" s="1"/>
  <c r="X2476" i="2" s="1"/>
  <c r="V2477" i="2"/>
  <c r="W2477" i="2" s="1"/>
  <c r="X2477" i="2" s="1"/>
  <c r="V2478" i="2"/>
  <c r="W2478" i="2" s="1"/>
  <c r="X2478" i="2" s="1"/>
  <c r="V2479" i="2"/>
  <c r="W2479" i="2" s="1"/>
  <c r="X2479" i="2" s="1"/>
  <c r="V2480" i="2"/>
  <c r="W2480" i="2" s="1"/>
  <c r="X2480" i="2" s="1"/>
  <c r="V2481" i="2"/>
  <c r="W2481" i="2" s="1"/>
  <c r="X2481" i="2" s="1"/>
  <c r="V2482" i="2"/>
  <c r="W2482" i="2" s="1"/>
  <c r="X2482" i="2" s="1"/>
  <c r="V2483" i="2"/>
  <c r="W2483" i="2" s="1"/>
  <c r="X2483" i="2" s="1"/>
  <c r="V2484" i="2"/>
  <c r="W2484" i="2" s="1"/>
  <c r="X2484" i="2" s="1"/>
  <c r="V2485" i="2"/>
  <c r="W2485" i="2" s="1"/>
  <c r="X2485" i="2" s="1"/>
  <c r="V2486" i="2"/>
  <c r="W2486" i="2" s="1"/>
  <c r="X2486" i="2" s="1"/>
  <c r="V2487" i="2"/>
  <c r="W2487" i="2" s="1"/>
  <c r="X2487" i="2" s="1"/>
  <c r="V2488" i="2"/>
  <c r="W2488" i="2" s="1"/>
  <c r="X2488" i="2" s="1"/>
  <c r="V2489" i="2"/>
  <c r="W2489" i="2" s="1"/>
  <c r="X2489" i="2" s="1"/>
  <c r="V2490" i="2"/>
  <c r="W2490" i="2" s="1"/>
  <c r="X2490" i="2" s="1"/>
  <c r="V2491" i="2"/>
  <c r="W2491" i="2" s="1"/>
  <c r="X2491" i="2" s="1"/>
  <c r="V2492" i="2"/>
  <c r="W2492" i="2" s="1"/>
  <c r="X2492" i="2" s="1"/>
  <c r="V2493" i="2"/>
  <c r="W2493" i="2" s="1"/>
  <c r="X2493" i="2" s="1"/>
  <c r="V2494" i="2"/>
  <c r="W2494" i="2" s="1"/>
  <c r="X2494" i="2" s="1"/>
  <c r="V2495" i="2"/>
  <c r="W2495" i="2" s="1"/>
  <c r="X2495" i="2" s="1"/>
  <c r="V2496" i="2"/>
  <c r="W2496" i="2" s="1"/>
  <c r="X2496" i="2" s="1"/>
  <c r="V2497" i="2"/>
  <c r="W2497" i="2" s="1"/>
  <c r="X2497" i="2" s="1"/>
  <c r="V2498" i="2"/>
  <c r="W2498" i="2" s="1"/>
  <c r="X2498" i="2" s="1"/>
  <c r="V2499" i="2"/>
  <c r="W2499" i="2" s="1"/>
  <c r="X2499" i="2" s="1"/>
  <c r="V2500" i="2"/>
  <c r="W2500" i="2" s="1"/>
  <c r="X2500" i="2" s="1"/>
  <c r="V2501" i="2"/>
  <c r="W2501" i="2" s="1"/>
  <c r="X2501" i="2" s="1"/>
  <c r="W575" i="2"/>
  <c r="X575" i="2" s="1"/>
  <c r="W584" i="2"/>
  <c r="X584" i="2" s="1"/>
  <c r="W591" i="2"/>
  <c r="X591" i="2" s="1"/>
  <c r="W647" i="2"/>
  <c r="X647" i="2" s="1"/>
  <c r="W648" i="2"/>
  <c r="X648" i="2" s="1"/>
  <c r="W656" i="2"/>
  <c r="X656" i="2" s="1"/>
  <c r="W663" i="2"/>
  <c r="X663" i="2" s="1"/>
  <c r="W703" i="2"/>
  <c r="X703" i="2" s="1"/>
  <c r="W719" i="2"/>
  <c r="X719" i="2" s="1"/>
  <c r="W775" i="2"/>
  <c r="X775" i="2" s="1"/>
  <c r="W776" i="2"/>
  <c r="X776" i="2" s="1"/>
  <c r="W791" i="2"/>
  <c r="X791" i="2" s="1"/>
  <c r="W831" i="2"/>
  <c r="X831" i="2" s="1"/>
  <c r="W847" i="2"/>
  <c r="X847" i="2" s="1"/>
  <c r="W903" i="2"/>
  <c r="X903" i="2" s="1"/>
  <c r="W904" i="2"/>
  <c r="X904" i="2" s="1"/>
  <c r="W912" i="2"/>
  <c r="X912" i="2" s="1"/>
  <c r="W919" i="2"/>
  <c r="X919" i="2" s="1"/>
  <c r="W959" i="2"/>
  <c r="X959" i="2" s="1"/>
  <c r="W975" i="2"/>
  <c r="X975" i="2" s="1"/>
  <c r="W1031" i="2"/>
  <c r="X1031" i="2" s="1"/>
  <c r="W1040" i="2"/>
  <c r="X1040" i="2" s="1"/>
  <c r="W1047" i="2"/>
  <c r="X1047" i="2" s="1"/>
  <c r="W1087" i="2"/>
  <c r="X1087" i="2" s="1"/>
  <c r="W1119" i="2"/>
  <c r="X1119" i="2" s="1"/>
  <c r="W1159" i="2"/>
  <c r="X1159" i="2" s="1"/>
  <c r="W1175" i="2"/>
  <c r="X1175" i="2" s="1"/>
  <c r="W1191" i="2"/>
  <c r="X1191" i="2" s="1"/>
  <c r="W1271" i="2"/>
  <c r="X1271" i="2" s="1"/>
  <c r="W1287" i="2"/>
  <c r="X1287" i="2" s="1"/>
  <c r="W1327" i="2"/>
  <c r="X1327" i="2" s="1"/>
  <c r="W1352" i="2"/>
  <c r="X1352" i="2" s="1"/>
  <c r="W1367" i="2"/>
  <c r="X1367" i="2" s="1"/>
  <c r="W1383" i="2"/>
  <c r="X1383" i="2" s="1"/>
  <c r="W1399" i="2"/>
  <c r="X1399" i="2" s="1"/>
  <c r="W1415" i="2"/>
  <c r="X1415" i="2" s="1"/>
  <c r="W1431" i="2"/>
  <c r="X1431" i="2" s="1"/>
  <c r="W1447" i="2"/>
  <c r="X1447" i="2" s="1"/>
  <c r="W1463" i="2"/>
  <c r="X1463" i="2" s="1"/>
  <c r="W1519" i="2"/>
  <c r="X1519" i="2" s="1"/>
  <c r="W1535" i="2"/>
  <c r="X1535" i="2" s="1"/>
  <c r="W1551" i="2"/>
  <c r="X1551" i="2" s="1"/>
  <c r="W1767" i="2"/>
  <c r="X1767" i="2" s="1"/>
  <c r="W1783" i="2"/>
  <c r="X1783" i="2" s="1"/>
  <c r="W1799" i="2"/>
  <c r="X1799" i="2" s="1"/>
  <c r="W1815" i="2"/>
  <c r="X1815" i="2" s="1"/>
  <c r="W1831" i="2"/>
  <c r="X1831" i="2" s="1"/>
  <c r="W1847" i="2"/>
  <c r="X1847" i="2" s="1"/>
  <c r="W1863" i="2"/>
  <c r="X1863" i="2" s="1"/>
  <c r="W1887" i="2"/>
  <c r="X1887" i="2" s="1"/>
  <c r="W1903" i="2"/>
  <c r="X1903" i="2" s="1"/>
  <c r="W1927" i="2"/>
  <c r="X1927" i="2" s="1"/>
  <c r="Y564" i="2"/>
  <c r="Z564" i="2" s="1"/>
  <c r="Y565" i="2"/>
  <c r="Z565" i="2" s="1"/>
  <c r="Y566" i="2"/>
  <c r="Z566" i="2" s="1"/>
  <c r="Y567" i="2"/>
  <c r="Z567" i="2" s="1"/>
  <c r="Y568" i="2"/>
  <c r="Z568" i="2" s="1"/>
  <c r="Y569" i="2"/>
  <c r="Z569" i="2" s="1"/>
  <c r="Y570" i="2"/>
  <c r="Z570" i="2" s="1"/>
  <c r="Y571" i="2"/>
  <c r="Z571" i="2" s="1"/>
  <c r="Y572" i="2"/>
  <c r="Z572" i="2" s="1"/>
  <c r="Y573" i="2"/>
  <c r="Z573" i="2" s="1"/>
  <c r="Y574" i="2"/>
  <c r="Z574" i="2" s="1"/>
  <c r="Y575" i="2"/>
  <c r="Z575" i="2" s="1"/>
  <c r="Y576" i="2"/>
  <c r="Z576" i="2" s="1"/>
  <c r="Y577" i="2"/>
  <c r="Z577" i="2" s="1"/>
  <c r="Y578" i="2"/>
  <c r="Z578" i="2" s="1"/>
  <c r="Y579" i="2"/>
  <c r="Z579" i="2" s="1"/>
  <c r="Y580" i="2"/>
  <c r="Z580" i="2" s="1"/>
  <c r="Y581" i="2"/>
  <c r="Z581" i="2" s="1"/>
  <c r="Y582" i="2"/>
  <c r="Z582" i="2" s="1"/>
  <c r="Y583" i="2"/>
  <c r="Z583" i="2" s="1"/>
  <c r="Y584" i="2"/>
  <c r="Z584" i="2" s="1"/>
  <c r="Y585" i="2"/>
  <c r="Z585" i="2" s="1"/>
  <c r="Y586" i="2"/>
  <c r="Z586" i="2" s="1"/>
  <c r="Y587" i="2"/>
  <c r="Z587" i="2" s="1"/>
  <c r="Y588" i="2"/>
  <c r="Z588" i="2" s="1"/>
  <c r="Y589" i="2"/>
  <c r="Z589" i="2" s="1"/>
  <c r="Y590" i="2"/>
  <c r="Z590" i="2" s="1"/>
  <c r="Y591" i="2"/>
  <c r="Z591" i="2" s="1"/>
  <c r="Y592" i="2"/>
  <c r="Z592" i="2" s="1"/>
  <c r="Y593" i="2"/>
  <c r="Z593" i="2" s="1"/>
  <c r="Y594" i="2"/>
  <c r="Z594" i="2" s="1"/>
  <c r="Y595" i="2"/>
  <c r="Z595" i="2" s="1"/>
  <c r="Y596" i="2"/>
  <c r="Z596" i="2" s="1"/>
  <c r="Y597" i="2"/>
  <c r="Z597" i="2" s="1"/>
  <c r="Y598" i="2"/>
  <c r="Z598" i="2" s="1"/>
  <c r="Y599" i="2"/>
  <c r="Z599" i="2" s="1"/>
  <c r="Y600" i="2"/>
  <c r="Z600" i="2" s="1"/>
  <c r="Y601" i="2"/>
  <c r="Z601" i="2" s="1"/>
  <c r="Y602" i="2"/>
  <c r="Z602" i="2" s="1"/>
  <c r="Y603" i="2"/>
  <c r="Z603" i="2" s="1"/>
  <c r="Y604" i="2"/>
  <c r="Z604" i="2" s="1"/>
  <c r="Y605" i="2"/>
  <c r="Z605" i="2" s="1"/>
  <c r="Y606" i="2"/>
  <c r="Z606" i="2" s="1"/>
  <c r="Y607" i="2"/>
  <c r="Z607" i="2" s="1"/>
  <c r="Y608" i="2"/>
  <c r="Z608" i="2" s="1"/>
  <c r="Y609" i="2"/>
  <c r="Z609" i="2" s="1"/>
  <c r="Y610" i="2"/>
  <c r="Z610" i="2" s="1"/>
  <c r="Y611" i="2"/>
  <c r="Z611" i="2" s="1"/>
  <c r="Y612" i="2"/>
  <c r="Z612" i="2" s="1"/>
  <c r="Y613" i="2"/>
  <c r="Z613" i="2" s="1"/>
  <c r="Y614" i="2"/>
  <c r="Z614" i="2" s="1"/>
  <c r="Y615" i="2"/>
  <c r="Z615" i="2" s="1"/>
  <c r="Y616" i="2"/>
  <c r="Z616" i="2" s="1"/>
  <c r="Y617" i="2"/>
  <c r="Z617" i="2" s="1"/>
  <c r="Y618" i="2"/>
  <c r="Z618" i="2" s="1"/>
  <c r="Y619" i="2"/>
  <c r="Z619" i="2" s="1"/>
  <c r="Y620" i="2"/>
  <c r="Z620" i="2" s="1"/>
  <c r="Y621" i="2"/>
  <c r="Z621" i="2" s="1"/>
  <c r="Y622" i="2"/>
  <c r="Z622" i="2" s="1"/>
  <c r="Y623" i="2"/>
  <c r="Z623" i="2" s="1"/>
  <c r="Y624" i="2"/>
  <c r="Z624" i="2" s="1"/>
  <c r="Y625" i="2"/>
  <c r="Z625" i="2" s="1"/>
  <c r="Y626" i="2"/>
  <c r="Z626" i="2" s="1"/>
  <c r="Y627" i="2"/>
  <c r="Z627" i="2" s="1"/>
  <c r="Y628" i="2"/>
  <c r="Z628" i="2" s="1"/>
  <c r="Y629" i="2"/>
  <c r="Z629" i="2" s="1"/>
  <c r="Y630" i="2"/>
  <c r="Z630" i="2" s="1"/>
  <c r="Y631" i="2"/>
  <c r="Z631" i="2" s="1"/>
  <c r="Y632" i="2"/>
  <c r="Z632" i="2" s="1"/>
  <c r="Y633" i="2"/>
  <c r="Z633" i="2" s="1"/>
  <c r="Y634" i="2"/>
  <c r="Z634" i="2" s="1"/>
  <c r="Y635" i="2"/>
  <c r="Z635" i="2" s="1"/>
  <c r="Y636" i="2"/>
  <c r="Z636" i="2" s="1"/>
  <c r="Y637" i="2"/>
  <c r="Z637" i="2" s="1"/>
  <c r="Y638" i="2"/>
  <c r="Z638" i="2" s="1"/>
  <c r="Y639" i="2"/>
  <c r="Z639" i="2" s="1"/>
  <c r="Y640" i="2"/>
  <c r="Z640" i="2" s="1"/>
  <c r="Y641" i="2"/>
  <c r="Z641" i="2" s="1"/>
  <c r="Y642" i="2"/>
  <c r="Z642" i="2" s="1"/>
  <c r="Y643" i="2"/>
  <c r="Z643" i="2" s="1"/>
  <c r="Y644" i="2"/>
  <c r="Z644" i="2" s="1"/>
  <c r="Y645" i="2"/>
  <c r="Z645" i="2" s="1"/>
  <c r="Y646" i="2"/>
  <c r="Z646" i="2" s="1"/>
  <c r="Y647" i="2"/>
  <c r="Z647" i="2" s="1"/>
  <c r="Y648" i="2"/>
  <c r="Z648" i="2" s="1"/>
  <c r="Y649" i="2"/>
  <c r="Z649" i="2" s="1"/>
  <c r="Y650" i="2"/>
  <c r="Z650" i="2" s="1"/>
  <c r="Y651" i="2"/>
  <c r="Z651" i="2" s="1"/>
  <c r="Y652" i="2"/>
  <c r="Z652" i="2" s="1"/>
  <c r="Y653" i="2"/>
  <c r="Z653" i="2" s="1"/>
  <c r="Y654" i="2"/>
  <c r="Z654" i="2" s="1"/>
  <c r="Y655" i="2"/>
  <c r="Z655" i="2" s="1"/>
  <c r="Y656" i="2"/>
  <c r="Z656" i="2" s="1"/>
  <c r="Y657" i="2"/>
  <c r="Z657" i="2" s="1"/>
  <c r="Y658" i="2"/>
  <c r="Z658" i="2" s="1"/>
  <c r="Y659" i="2"/>
  <c r="Z659" i="2" s="1"/>
  <c r="Y660" i="2"/>
  <c r="Z660" i="2" s="1"/>
  <c r="Y661" i="2"/>
  <c r="Z661" i="2" s="1"/>
  <c r="Y662" i="2"/>
  <c r="Z662" i="2" s="1"/>
  <c r="Y663" i="2"/>
  <c r="Z663" i="2" s="1"/>
  <c r="Y664" i="2"/>
  <c r="Z664" i="2" s="1"/>
  <c r="Y665" i="2"/>
  <c r="Z665" i="2" s="1"/>
  <c r="Y666" i="2"/>
  <c r="Z666" i="2" s="1"/>
  <c r="Y667" i="2"/>
  <c r="Z667" i="2" s="1"/>
  <c r="Y668" i="2"/>
  <c r="Z668" i="2" s="1"/>
  <c r="Y669" i="2"/>
  <c r="Z669" i="2" s="1"/>
  <c r="Y670" i="2"/>
  <c r="Z670" i="2" s="1"/>
  <c r="Y671" i="2"/>
  <c r="Z671" i="2" s="1"/>
  <c r="Y672" i="2"/>
  <c r="Z672" i="2" s="1"/>
  <c r="Y673" i="2"/>
  <c r="Z673" i="2" s="1"/>
  <c r="Y674" i="2"/>
  <c r="Z674" i="2" s="1"/>
  <c r="Y675" i="2"/>
  <c r="Z675" i="2" s="1"/>
  <c r="Y676" i="2"/>
  <c r="Z676" i="2" s="1"/>
  <c r="Y677" i="2"/>
  <c r="Z677" i="2" s="1"/>
  <c r="Y678" i="2"/>
  <c r="Z678" i="2" s="1"/>
  <c r="Y679" i="2"/>
  <c r="Z679" i="2" s="1"/>
  <c r="Y680" i="2"/>
  <c r="Z680" i="2" s="1"/>
  <c r="Y681" i="2"/>
  <c r="Z681" i="2" s="1"/>
  <c r="Y682" i="2"/>
  <c r="Z682" i="2" s="1"/>
  <c r="Y683" i="2"/>
  <c r="Z683" i="2" s="1"/>
  <c r="Y684" i="2"/>
  <c r="Z684" i="2" s="1"/>
  <c r="Y685" i="2"/>
  <c r="Z685" i="2" s="1"/>
  <c r="Y686" i="2"/>
  <c r="Z686" i="2" s="1"/>
  <c r="Y687" i="2"/>
  <c r="Z687" i="2" s="1"/>
  <c r="Y688" i="2"/>
  <c r="Z688" i="2" s="1"/>
  <c r="Y689" i="2"/>
  <c r="Z689" i="2" s="1"/>
  <c r="Y690" i="2"/>
  <c r="Z690" i="2" s="1"/>
  <c r="Y691" i="2"/>
  <c r="Z691" i="2" s="1"/>
  <c r="Y692" i="2"/>
  <c r="Z692" i="2" s="1"/>
  <c r="Y693" i="2"/>
  <c r="Z693" i="2" s="1"/>
  <c r="Y694" i="2"/>
  <c r="Z694" i="2" s="1"/>
  <c r="Y695" i="2"/>
  <c r="Z695" i="2" s="1"/>
  <c r="Y696" i="2"/>
  <c r="Z696" i="2" s="1"/>
  <c r="Y697" i="2"/>
  <c r="Z697" i="2" s="1"/>
  <c r="Y698" i="2"/>
  <c r="Z698" i="2" s="1"/>
  <c r="Y699" i="2"/>
  <c r="Z699" i="2" s="1"/>
  <c r="Y700" i="2"/>
  <c r="Z700" i="2" s="1"/>
  <c r="Y701" i="2"/>
  <c r="Z701" i="2" s="1"/>
  <c r="Y702" i="2"/>
  <c r="Z702" i="2" s="1"/>
  <c r="Y703" i="2"/>
  <c r="Z703" i="2" s="1"/>
  <c r="Y704" i="2"/>
  <c r="Z704" i="2" s="1"/>
  <c r="Y705" i="2"/>
  <c r="Z705" i="2" s="1"/>
  <c r="Y706" i="2"/>
  <c r="Z706" i="2" s="1"/>
  <c r="Y707" i="2"/>
  <c r="Z707" i="2" s="1"/>
  <c r="Y708" i="2"/>
  <c r="Z708" i="2" s="1"/>
  <c r="Y709" i="2"/>
  <c r="Z709" i="2" s="1"/>
  <c r="Y710" i="2"/>
  <c r="Z710" i="2" s="1"/>
  <c r="Y711" i="2"/>
  <c r="Z711" i="2" s="1"/>
  <c r="Y712" i="2"/>
  <c r="Z712" i="2" s="1"/>
  <c r="Y713" i="2"/>
  <c r="Z713" i="2" s="1"/>
  <c r="Y714" i="2"/>
  <c r="Z714" i="2" s="1"/>
  <c r="Y715" i="2"/>
  <c r="Z715" i="2" s="1"/>
  <c r="Y716" i="2"/>
  <c r="Z716" i="2" s="1"/>
  <c r="Y717" i="2"/>
  <c r="Z717" i="2" s="1"/>
  <c r="Y718" i="2"/>
  <c r="Z718" i="2" s="1"/>
  <c r="Y719" i="2"/>
  <c r="Z719" i="2" s="1"/>
  <c r="Y720" i="2"/>
  <c r="Z720" i="2" s="1"/>
  <c r="Y721" i="2"/>
  <c r="Z721" i="2" s="1"/>
  <c r="Y722" i="2"/>
  <c r="Z722" i="2" s="1"/>
  <c r="Y723" i="2"/>
  <c r="Z723" i="2" s="1"/>
  <c r="Y724" i="2"/>
  <c r="Z724" i="2" s="1"/>
  <c r="Y725" i="2"/>
  <c r="Z725" i="2" s="1"/>
  <c r="Y726" i="2"/>
  <c r="Z726" i="2" s="1"/>
  <c r="Y727" i="2"/>
  <c r="Z727" i="2" s="1"/>
  <c r="Y728" i="2"/>
  <c r="Z728" i="2" s="1"/>
  <c r="Y729" i="2"/>
  <c r="Z729" i="2" s="1"/>
  <c r="Y730" i="2"/>
  <c r="Z730" i="2" s="1"/>
  <c r="Y731" i="2"/>
  <c r="Z731" i="2" s="1"/>
  <c r="Y732" i="2"/>
  <c r="Z732" i="2" s="1"/>
  <c r="Y733" i="2"/>
  <c r="Z733" i="2" s="1"/>
  <c r="Y734" i="2"/>
  <c r="Z734" i="2" s="1"/>
  <c r="Y735" i="2"/>
  <c r="Z735" i="2" s="1"/>
  <c r="Y736" i="2"/>
  <c r="Z736" i="2" s="1"/>
  <c r="Y737" i="2"/>
  <c r="Z737" i="2" s="1"/>
  <c r="Y738" i="2"/>
  <c r="Z738" i="2" s="1"/>
  <c r="Y739" i="2"/>
  <c r="Z739" i="2" s="1"/>
  <c r="Y740" i="2"/>
  <c r="Z740" i="2" s="1"/>
  <c r="Y741" i="2"/>
  <c r="Z741" i="2" s="1"/>
  <c r="Y742" i="2"/>
  <c r="Z742" i="2" s="1"/>
  <c r="Y743" i="2"/>
  <c r="Z743" i="2" s="1"/>
  <c r="Y744" i="2"/>
  <c r="Z744" i="2" s="1"/>
  <c r="Y745" i="2"/>
  <c r="Z745" i="2" s="1"/>
  <c r="Y746" i="2"/>
  <c r="Z746" i="2" s="1"/>
  <c r="Y747" i="2"/>
  <c r="Z747" i="2" s="1"/>
  <c r="Y748" i="2"/>
  <c r="Z748" i="2" s="1"/>
  <c r="Y749" i="2"/>
  <c r="Z749" i="2" s="1"/>
  <c r="Y750" i="2"/>
  <c r="Z750" i="2" s="1"/>
  <c r="Y751" i="2"/>
  <c r="Z751" i="2" s="1"/>
  <c r="Y752" i="2"/>
  <c r="Z752" i="2" s="1"/>
  <c r="Y753" i="2"/>
  <c r="Z753" i="2" s="1"/>
  <c r="Y754" i="2"/>
  <c r="Z754" i="2" s="1"/>
  <c r="Y755" i="2"/>
  <c r="Z755" i="2" s="1"/>
  <c r="Y756" i="2"/>
  <c r="Z756" i="2" s="1"/>
  <c r="Y757" i="2"/>
  <c r="Z757" i="2" s="1"/>
  <c r="Y758" i="2"/>
  <c r="Z758" i="2" s="1"/>
  <c r="Y759" i="2"/>
  <c r="Z759" i="2" s="1"/>
  <c r="Y760" i="2"/>
  <c r="Z760" i="2" s="1"/>
  <c r="Y761" i="2"/>
  <c r="Z761" i="2" s="1"/>
  <c r="Y762" i="2"/>
  <c r="Z762" i="2" s="1"/>
  <c r="Y763" i="2"/>
  <c r="Z763" i="2" s="1"/>
  <c r="Y764" i="2"/>
  <c r="Z764" i="2" s="1"/>
  <c r="Y765" i="2"/>
  <c r="Z765" i="2" s="1"/>
  <c r="Y766" i="2"/>
  <c r="Z766" i="2" s="1"/>
  <c r="Y767" i="2"/>
  <c r="Z767" i="2" s="1"/>
  <c r="Y768" i="2"/>
  <c r="Z768" i="2" s="1"/>
  <c r="Y769" i="2"/>
  <c r="Z769" i="2" s="1"/>
  <c r="Y770" i="2"/>
  <c r="Z770" i="2" s="1"/>
  <c r="Y771" i="2"/>
  <c r="Z771" i="2" s="1"/>
  <c r="Y772" i="2"/>
  <c r="Z772" i="2" s="1"/>
  <c r="Y773" i="2"/>
  <c r="Z773" i="2" s="1"/>
  <c r="Y774" i="2"/>
  <c r="Z774" i="2" s="1"/>
  <c r="Y775" i="2"/>
  <c r="Z775" i="2" s="1"/>
  <c r="Y776" i="2"/>
  <c r="Z776" i="2" s="1"/>
  <c r="Y777" i="2"/>
  <c r="Z777" i="2" s="1"/>
  <c r="Y778" i="2"/>
  <c r="Z778" i="2" s="1"/>
  <c r="Y779" i="2"/>
  <c r="Z779" i="2" s="1"/>
  <c r="Y780" i="2"/>
  <c r="Z780" i="2" s="1"/>
  <c r="Y781" i="2"/>
  <c r="Z781" i="2" s="1"/>
  <c r="Y782" i="2"/>
  <c r="Z782" i="2" s="1"/>
  <c r="Y783" i="2"/>
  <c r="Z783" i="2" s="1"/>
  <c r="Y784" i="2"/>
  <c r="Z784" i="2" s="1"/>
  <c r="Y785" i="2"/>
  <c r="Z785" i="2" s="1"/>
  <c r="Y786" i="2"/>
  <c r="Z786" i="2" s="1"/>
  <c r="Y787" i="2"/>
  <c r="Z787" i="2" s="1"/>
  <c r="Y788" i="2"/>
  <c r="Z788" i="2" s="1"/>
  <c r="Y789" i="2"/>
  <c r="Z789" i="2" s="1"/>
  <c r="Y790" i="2"/>
  <c r="Z790" i="2" s="1"/>
  <c r="Y791" i="2"/>
  <c r="Z791" i="2" s="1"/>
  <c r="Y792" i="2"/>
  <c r="Z792" i="2" s="1"/>
  <c r="Y793" i="2"/>
  <c r="Z793" i="2" s="1"/>
  <c r="Y794" i="2"/>
  <c r="Z794" i="2" s="1"/>
  <c r="Y795" i="2"/>
  <c r="Z795" i="2" s="1"/>
  <c r="Y796" i="2"/>
  <c r="Z796" i="2" s="1"/>
  <c r="Y797" i="2"/>
  <c r="Z797" i="2" s="1"/>
  <c r="Y798" i="2"/>
  <c r="Z798" i="2" s="1"/>
  <c r="Y799" i="2"/>
  <c r="Z799" i="2" s="1"/>
  <c r="Y800" i="2"/>
  <c r="Z800" i="2" s="1"/>
  <c r="Y801" i="2"/>
  <c r="Z801" i="2" s="1"/>
  <c r="Y802" i="2"/>
  <c r="Z802" i="2" s="1"/>
  <c r="Y803" i="2"/>
  <c r="Z803" i="2" s="1"/>
  <c r="Y804" i="2"/>
  <c r="Z804" i="2" s="1"/>
  <c r="Y805" i="2"/>
  <c r="Z805" i="2" s="1"/>
  <c r="Y806" i="2"/>
  <c r="Z806" i="2" s="1"/>
  <c r="Y807" i="2"/>
  <c r="Z807" i="2" s="1"/>
  <c r="Y808" i="2"/>
  <c r="Z808" i="2" s="1"/>
  <c r="Y809" i="2"/>
  <c r="Z809" i="2" s="1"/>
  <c r="Y810" i="2"/>
  <c r="Z810" i="2" s="1"/>
  <c r="Y811" i="2"/>
  <c r="Z811" i="2" s="1"/>
  <c r="Y812" i="2"/>
  <c r="Z812" i="2" s="1"/>
  <c r="Y813" i="2"/>
  <c r="Z813" i="2" s="1"/>
  <c r="Y814" i="2"/>
  <c r="Z814" i="2" s="1"/>
  <c r="Y815" i="2"/>
  <c r="Z815" i="2" s="1"/>
  <c r="Y816" i="2"/>
  <c r="Z816" i="2" s="1"/>
  <c r="Y817" i="2"/>
  <c r="Z817" i="2" s="1"/>
  <c r="Y818" i="2"/>
  <c r="Z818" i="2" s="1"/>
  <c r="Y819" i="2"/>
  <c r="Z819" i="2" s="1"/>
  <c r="Y820" i="2"/>
  <c r="Z820" i="2" s="1"/>
  <c r="Y821" i="2"/>
  <c r="Z821" i="2" s="1"/>
  <c r="Y822" i="2"/>
  <c r="Z822" i="2" s="1"/>
  <c r="Y823" i="2"/>
  <c r="Z823" i="2" s="1"/>
  <c r="Y824" i="2"/>
  <c r="Z824" i="2" s="1"/>
  <c r="Y825" i="2"/>
  <c r="Z825" i="2" s="1"/>
  <c r="Y826" i="2"/>
  <c r="Z826" i="2" s="1"/>
  <c r="Y827" i="2"/>
  <c r="Z827" i="2" s="1"/>
  <c r="Y828" i="2"/>
  <c r="Z828" i="2" s="1"/>
  <c r="Y829" i="2"/>
  <c r="Z829" i="2" s="1"/>
  <c r="Y830" i="2"/>
  <c r="Z830" i="2" s="1"/>
  <c r="Y831" i="2"/>
  <c r="Z831" i="2" s="1"/>
  <c r="Y832" i="2"/>
  <c r="Z832" i="2" s="1"/>
  <c r="Y833" i="2"/>
  <c r="Z833" i="2" s="1"/>
  <c r="Y834" i="2"/>
  <c r="Z834" i="2" s="1"/>
  <c r="Y835" i="2"/>
  <c r="Z835" i="2" s="1"/>
  <c r="Y836" i="2"/>
  <c r="Z836" i="2" s="1"/>
  <c r="Y837" i="2"/>
  <c r="Z837" i="2" s="1"/>
  <c r="Y838" i="2"/>
  <c r="Z838" i="2" s="1"/>
  <c r="Y839" i="2"/>
  <c r="Z839" i="2" s="1"/>
  <c r="Y840" i="2"/>
  <c r="Z840" i="2" s="1"/>
  <c r="Y841" i="2"/>
  <c r="Z841" i="2" s="1"/>
  <c r="Y842" i="2"/>
  <c r="Z842" i="2" s="1"/>
  <c r="Y843" i="2"/>
  <c r="Z843" i="2" s="1"/>
  <c r="Y844" i="2"/>
  <c r="Z844" i="2" s="1"/>
  <c r="Y845" i="2"/>
  <c r="Z845" i="2" s="1"/>
  <c r="Y846" i="2"/>
  <c r="Z846" i="2" s="1"/>
  <c r="Y847" i="2"/>
  <c r="Z847" i="2" s="1"/>
  <c r="Y848" i="2"/>
  <c r="Z848" i="2" s="1"/>
  <c r="Y849" i="2"/>
  <c r="Z849" i="2" s="1"/>
  <c r="Y850" i="2"/>
  <c r="Z850" i="2" s="1"/>
  <c r="Y851" i="2"/>
  <c r="Z851" i="2" s="1"/>
  <c r="Y852" i="2"/>
  <c r="Z852" i="2" s="1"/>
  <c r="Y853" i="2"/>
  <c r="Z853" i="2" s="1"/>
  <c r="Y854" i="2"/>
  <c r="Z854" i="2" s="1"/>
  <c r="Y855" i="2"/>
  <c r="Z855" i="2" s="1"/>
  <c r="Y856" i="2"/>
  <c r="Z856" i="2" s="1"/>
  <c r="Y857" i="2"/>
  <c r="Z857" i="2" s="1"/>
  <c r="Y858" i="2"/>
  <c r="Z858" i="2" s="1"/>
  <c r="Y859" i="2"/>
  <c r="Z859" i="2" s="1"/>
  <c r="Y860" i="2"/>
  <c r="Z860" i="2" s="1"/>
  <c r="Y861" i="2"/>
  <c r="Z861" i="2" s="1"/>
  <c r="Y862" i="2"/>
  <c r="Z862" i="2" s="1"/>
  <c r="Y863" i="2"/>
  <c r="Z863" i="2" s="1"/>
  <c r="Y864" i="2"/>
  <c r="Z864" i="2" s="1"/>
  <c r="Y865" i="2"/>
  <c r="Z865" i="2" s="1"/>
  <c r="Y866" i="2"/>
  <c r="Z866" i="2" s="1"/>
  <c r="Y867" i="2"/>
  <c r="Z867" i="2" s="1"/>
  <c r="Y868" i="2"/>
  <c r="Z868" i="2" s="1"/>
  <c r="Y869" i="2"/>
  <c r="Z869" i="2" s="1"/>
  <c r="Y870" i="2"/>
  <c r="Z870" i="2" s="1"/>
  <c r="Y871" i="2"/>
  <c r="Z871" i="2" s="1"/>
  <c r="Y872" i="2"/>
  <c r="Z872" i="2" s="1"/>
  <c r="Y873" i="2"/>
  <c r="Z873" i="2" s="1"/>
  <c r="Y874" i="2"/>
  <c r="Z874" i="2" s="1"/>
  <c r="Y875" i="2"/>
  <c r="Z875" i="2" s="1"/>
  <c r="Y876" i="2"/>
  <c r="Z876" i="2" s="1"/>
  <c r="Y877" i="2"/>
  <c r="Z877" i="2" s="1"/>
  <c r="Y878" i="2"/>
  <c r="Z878" i="2" s="1"/>
  <c r="Y879" i="2"/>
  <c r="Z879" i="2" s="1"/>
  <c r="Y880" i="2"/>
  <c r="Z880" i="2" s="1"/>
  <c r="Y881" i="2"/>
  <c r="Z881" i="2" s="1"/>
  <c r="Y882" i="2"/>
  <c r="Z882" i="2" s="1"/>
  <c r="Y883" i="2"/>
  <c r="Z883" i="2" s="1"/>
  <c r="Y884" i="2"/>
  <c r="Z884" i="2" s="1"/>
  <c r="Y885" i="2"/>
  <c r="Z885" i="2" s="1"/>
  <c r="Y886" i="2"/>
  <c r="Z886" i="2" s="1"/>
  <c r="Y887" i="2"/>
  <c r="Z887" i="2" s="1"/>
  <c r="Y888" i="2"/>
  <c r="Z888" i="2" s="1"/>
  <c r="Y889" i="2"/>
  <c r="Z889" i="2" s="1"/>
  <c r="Y890" i="2"/>
  <c r="Z890" i="2" s="1"/>
  <c r="Y891" i="2"/>
  <c r="Z891" i="2" s="1"/>
  <c r="Y892" i="2"/>
  <c r="Z892" i="2" s="1"/>
  <c r="Y893" i="2"/>
  <c r="Z893" i="2" s="1"/>
  <c r="Y894" i="2"/>
  <c r="Z894" i="2" s="1"/>
  <c r="Y895" i="2"/>
  <c r="Z895" i="2" s="1"/>
  <c r="Y896" i="2"/>
  <c r="Z896" i="2" s="1"/>
  <c r="Y897" i="2"/>
  <c r="Z897" i="2" s="1"/>
  <c r="Y898" i="2"/>
  <c r="Z898" i="2" s="1"/>
  <c r="Y899" i="2"/>
  <c r="Z899" i="2" s="1"/>
  <c r="Y900" i="2"/>
  <c r="Z900" i="2" s="1"/>
  <c r="Y901" i="2"/>
  <c r="Z901" i="2" s="1"/>
  <c r="Y902" i="2"/>
  <c r="Z902" i="2" s="1"/>
  <c r="Y903" i="2"/>
  <c r="Z903" i="2" s="1"/>
  <c r="Y904" i="2"/>
  <c r="Z904" i="2" s="1"/>
  <c r="Y905" i="2"/>
  <c r="Z905" i="2" s="1"/>
  <c r="Y906" i="2"/>
  <c r="Z906" i="2" s="1"/>
  <c r="Y907" i="2"/>
  <c r="Z907" i="2" s="1"/>
  <c r="Y908" i="2"/>
  <c r="Z908" i="2" s="1"/>
  <c r="Y909" i="2"/>
  <c r="Z909" i="2" s="1"/>
  <c r="Y910" i="2"/>
  <c r="Z910" i="2" s="1"/>
  <c r="Y911" i="2"/>
  <c r="Z911" i="2" s="1"/>
  <c r="Y912" i="2"/>
  <c r="Z912" i="2" s="1"/>
  <c r="Y913" i="2"/>
  <c r="Z913" i="2" s="1"/>
  <c r="Y914" i="2"/>
  <c r="Z914" i="2" s="1"/>
  <c r="Y915" i="2"/>
  <c r="Z915" i="2" s="1"/>
  <c r="Y916" i="2"/>
  <c r="Z916" i="2" s="1"/>
  <c r="Y917" i="2"/>
  <c r="Z917" i="2" s="1"/>
  <c r="Y918" i="2"/>
  <c r="Z918" i="2" s="1"/>
  <c r="Y919" i="2"/>
  <c r="Z919" i="2" s="1"/>
  <c r="Y920" i="2"/>
  <c r="Z920" i="2" s="1"/>
  <c r="Y921" i="2"/>
  <c r="Z921" i="2" s="1"/>
  <c r="Y922" i="2"/>
  <c r="Z922" i="2" s="1"/>
  <c r="Y923" i="2"/>
  <c r="Z923" i="2" s="1"/>
  <c r="Y924" i="2"/>
  <c r="Z924" i="2" s="1"/>
  <c r="Y925" i="2"/>
  <c r="Z925" i="2" s="1"/>
  <c r="Y926" i="2"/>
  <c r="Z926" i="2" s="1"/>
  <c r="Y927" i="2"/>
  <c r="Z927" i="2" s="1"/>
  <c r="Y928" i="2"/>
  <c r="Z928" i="2" s="1"/>
  <c r="Y929" i="2"/>
  <c r="Z929" i="2" s="1"/>
  <c r="Y930" i="2"/>
  <c r="Z930" i="2" s="1"/>
  <c r="Y931" i="2"/>
  <c r="Z931" i="2" s="1"/>
  <c r="Y932" i="2"/>
  <c r="Z932" i="2" s="1"/>
  <c r="Y933" i="2"/>
  <c r="Z933" i="2" s="1"/>
  <c r="Y934" i="2"/>
  <c r="Z934" i="2" s="1"/>
  <c r="Y935" i="2"/>
  <c r="Z935" i="2" s="1"/>
  <c r="Y936" i="2"/>
  <c r="Z936" i="2" s="1"/>
  <c r="Y937" i="2"/>
  <c r="Z937" i="2" s="1"/>
  <c r="Y938" i="2"/>
  <c r="Z938" i="2" s="1"/>
  <c r="Y939" i="2"/>
  <c r="Z939" i="2" s="1"/>
  <c r="Y940" i="2"/>
  <c r="Z940" i="2" s="1"/>
  <c r="Y941" i="2"/>
  <c r="Z941" i="2" s="1"/>
  <c r="Y942" i="2"/>
  <c r="Z942" i="2" s="1"/>
  <c r="Y943" i="2"/>
  <c r="Z943" i="2" s="1"/>
  <c r="Y944" i="2"/>
  <c r="Z944" i="2" s="1"/>
  <c r="Y945" i="2"/>
  <c r="Z945" i="2" s="1"/>
  <c r="Y946" i="2"/>
  <c r="Z946" i="2" s="1"/>
  <c r="Y947" i="2"/>
  <c r="Z947" i="2" s="1"/>
  <c r="Y948" i="2"/>
  <c r="Z948" i="2" s="1"/>
  <c r="Y949" i="2"/>
  <c r="Z949" i="2" s="1"/>
  <c r="Y950" i="2"/>
  <c r="Z950" i="2" s="1"/>
  <c r="Y951" i="2"/>
  <c r="Z951" i="2" s="1"/>
  <c r="Y952" i="2"/>
  <c r="Z952" i="2" s="1"/>
  <c r="Y953" i="2"/>
  <c r="Z953" i="2" s="1"/>
  <c r="Y954" i="2"/>
  <c r="Z954" i="2" s="1"/>
  <c r="Y955" i="2"/>
  <c r="Z955" i="2" s="1"/>
  <c r="Y956" i="2"/>
  <c r="Z956" i="2" s="1"/>
  <c r="Y957" i="2"/>
  <c r="Z957" i="2" s="1"/>
  <c r="Y958" i="2"/>
  <c r="Z958" i="2" s="1"/>
  <c r="Y959" i="2"/>
  <c r="Z959" i="2" s="1"/>
  <c r="Y960" i="2"/>
  <c r="Z960" i="2" s="1"/>
  <c r="Y961" i="2"/>
  <c r="Z961" i="2" s="1"/>
  <c r="Y962" i="2"/>
  <c r="Z962" i="2" s="1"/>
  <c r="Y963" i="2"/>
  <c r="Z963" i="2" s="1"/>
  <c r="Y964" i="2"/>
  <c r="Z964" i="2" s="1"/>
  <c r="Y965" i="2"/>
  <c r="Z965" i="2" s="1"/>
  <c r="Y966" i="2"/>
  <c r="Z966" i="2" s="1"/>
  <c r="Y967" i="2"/>
  <c r="Z967" i="2" s="1"/>
  <c r="Y968" i="2"/>
  <c r="Z968" i="2" s="1"/>
  <c r="Y969" i="2"/>
  <c r="Z969" i="2" s="1"/>
  <c r="Y970" i="2"/>
  <c r="Z970" i="2" s="1"/>
  <c r="Y971" i="2"/>
  <c r="Z971" i="2" s="1"/>
  <c r="Y972" i="2"/>
  <c r="Z972" i="2" s="1"/>
  <c r="Y973" i="2"/>
  <c r="Z973" i="2" s="1"/>
  <c r="Y974" i="2"/>
  <c r="Z974" i="2" s="1"/>
  <c r="Y975" i="2"/>
  <c r="Z975" i="2" s="1"/>
  <c r="Y976" i="2"/>
  <c r="Z976" i="2" s="1"/>
  <c r="Y977" i="2"/>
  <c r="Z977" i="2" s="1"/>
  <c r="Y978" i="2"/>
  <c r="Z978" i="2" s="1"/>
  <c r="Y979" i="2"/>
  <c r="Z979" i="2" s="1"/>
  <c r="Y980" i="2"/>
  <c r="Z980" i="2" s="1"/>
  <c r="Y981" i="2"/>
  <c r="Z981" i="2" s="1"/>
  <c r="Y982" i="2"/>
  <c r="Z982" i="2" s="1"/>
  <c r="Y983" i="2"/>
  <c r="Z983" i="2" s="1"/>
  <c r="Y984" i="2"/>
  <c r="Z984" i="2" s="1"/>
  <c r="Y985" i="2"/>
  <c r="Z985" i="2" s="1"/>
  <c r="Y986" i="2"/>
  <c r="Z986" i="2" s="1"/>
  <c r="Y987" i="2"/>
  <c r="Z987" i="2" s="1"/>
  <c r="Y988" i="2"/>
  <c r="Z988" i="2" s="1"/>
  <c r="Y989" i="2"/>
  <c r="Z989" i="2" s="1"/>
  <c r="Y990" i="2"/>
  <c r="Z990" i="2" s="1"/>
  <c r="Y991" i="2"/>
  <c r="Z991" i="2" s="1"/>
  <c r="Y992" i="2"/>
  <c r="Z992" i="2" s="1"/>
  <c r="Y993" i="2"/>
  <c r="Z993" i="2" s="1"/>
  <c r="Y994" i="2"/>
  <c r="Z994" i="2" s="1"/>
  <c r="Y995" i="2"/>
  <c r="Z995" i="2" s="1"/>
  <c r="Y996" i="2"/>
  <c r="Z996" i="2" s="1"/>
  <c r="Y997" i="2"/>
  <c r="Z997" i="2" s="1"/>
  <c r="Y998" i="2"/>
  <c r="Z998" i="2" s="1"/>
  <c r="Y999" i="2"/>
  <c r="Z999" i="2" s="1"/>
  <c r="Y1000" i="2"/>
  <c r="Z1000" i="2" s="1"/>
  <c r="Y1001" i="2"/>
  <c r="Z1001" i="2" s="1"/>
  <c r="Y1002" i="2"/>
  <c r="Z1002" i="2" s="1"/>
  <c r="Y1003" i="2"/>
  <c r="Z1003" i="2" s="1"/>
  <c r="Y1004" i="2"/>
  <c r="Z1004" i="2" s="1"/>
  <c r="Y1005" i="2"/>
  <c r="Z1005" i="2" s="1"/>
  <c r="Y1006" i="2"/>
  <c r="Z1006" i="2" s="1"/>
  <c r="Y1007" i="2"/>
  <c r="Z1007" i="2" s="1"/>
  <c r="Y1008" i="2"/>
  <c r="Z1008" i="2" s="1"/>
  <c r="Y1009" i="2"/>
  <c r="Z1009" i="2" s="1"/>
  <c r="Y1010" i="2"/>
  <c r="Z1010" i="2" s="1"/>
  <c r="Y1011" i="2"/>
  <c r="Z1011" i="2" s="1"/>
  <c r="Y1012" i="2"/>
  <c r="Z1012" i="2" s="1"/>
  <c r="Y1013" i="2"/>
  <c r="Z1013" i="2" s="1"/>
  <c r="Y1014" i="2"/>
  <c r="Z1014" i="2" s="1"/>
  <c r="Y1015" i="2"/>
  <c r="Z1015" i="2" s="1"/>
  <c r="Y1016" i="2"/>
  <c r="Z1016" i="2" s="1"/>
  <c r="Y1017" i="2"/>
  <c r="Z1017" i="2" s="1"/>
  <c r="Y1018" i="2"/>
  <c r="Z1018" i="2" s="1"/>
  <c r="Y1019" i="2"/>
  <c r="Z1019" i="2" s="1"/>
  <c r="Y1020" i="2"/>
  <c r="Z1020" i="2" s="1"/>
  <c r="Y1021" i="2"/>
  <c r="Z1021" i="2" s="1"/>
  <c r="Y1022" i="2"/>
  <c r="Z1022" i="2" s="1"/>
  <c r="Y1023" i="2"/>
  <c r="Z1023" i="2" s="1"/>
  <c r="Y1024" i="2"/>
  <c r="Z1024" i="2" s="1"/>
  <c r="Y1025" i="2"/>
  <c r="Z1025" i="2" s="1"/>
  <c r="Y1026" i="2"/>
  <c r="Z1026" i="2" s="1"/>
  <c r="Y1027" i="2"/>
  <c r="Z1027" i="2" s="1"/>
  <c r="Y1028" i="2"/>
  <c r="Z1028" i="2" s="1"/>
  <c r="Y1029" i="2"/>
  <c r="Z1029" i="2" s="1"/>
  <c r="Y1030" i="2"/>
  <c r="Z1030" i="2" s="1"/>
  <c r="Y1031" i="2"/>
  <c r="Z1031" i="2" s="1"/>
  <c r="Y1032" i="2"/>
  <c r="Z1032" i="2" s="1"/>
  <c r="Y1033" i="2"/>
  <c r="Z1033" i="2" s="1"/>
  <c r="Y1034" i="2"/>
  <c r="Z1034" i="2" s="1"/>
  <c r="Y1035" i="2"/>
  <c r="Z1035" i="2" s="1"/>
  <c r="Y1036" i="2"/>
  <c r="Z1036" i="2" s="1"/>
  <c r="Y1037" i="2"/>
  <c r="Z1037" i="2" s="1"/>
  <c r="Y1038" i="2"/>
  <c r="Z1038" i="2" s="1"/>
  <c r="Y1039" i="2"/>
  <c r="Z1039" i="2" s="1"/>
  <c r="Y1040" i="2"/>
  <c r="Z1040" i="2" s="1"/>
  <c r="Y1041" i="2"/>
  <c r="Z1041" i="2" s="1"/>
  <c r="Y1042" i="2"/>
  <c r="Z1042" i="2" s="1"/>
  <c r="Y1043" i="2"/>
  <c r="Z1043" i="2" s="1"/>
  <c r="Y1044" i="2"/>
  <c r="Z1044" i="2" s="1"/>
  <c r="Y1045" i="2"/>
  <c r="Z1045" i="2" s="1"/>
  <c r="Y1046" i="2"/>
  <c r="Z1046" i="2" s="1"/>
  <c r="Y1047" i="2"/>
  <c r="Z1047" i="2" s="1"/>
  <c r="Y1048" i="2"/>
  <c r="Z1048" i="2" s="1"/>
  <c r="Y1049" i="2"/>
  <c r="Z1049" i="2" s="1"/>
  <c r="Y1050" i="2"/>
  <c r="Z1050" i="2" s="1"/>
  <c r="Y1051" i="2"/>
  <c r="Z1051" i="2" s="1"/>
  <c r="Y1052" i="2"/>
  <c r="Z1052" i="2" s="1"/>
  <c r="Y1053" i="2"/>
  <c r="Z1053" i="2" s="1"/>
  <c r="Y1054" i="2"/>
  <c r="Z1054" i="2" s="1"/>
  <c r="Y1055" i="2"/>
  <c r="Z1055" i="2" s="1"/>
  <c r="Y1056" i="2"/>
  <c r="Z1056" i="2" s="1"/>
  <c r="Y1057" i="2"/>
  <c r="Z1057" i="2" s="1"/>
  <c r="Y1058" i="2"/>
  <c r="Z1058" i="2" s="1"/>
  <c r="Y1059" i="2"/>
  <c r="Z1059" i="2" s="1"/>
  <c r="Y1060" i="2"/>
  <c r="Z1060" i="2" s="1"/>
  <c r="Y1061" i="2"/>
  <c r="Z1061" i="2" s="1"/>
  <c r="Y1062" i="2"/>
  <c r="Z1062" i="2" s="1"/>
  <c r="Y1063" i="2"/>
  <c r="Z1063" i="2" s="1"/>
  <c r="Y1064" i="2"/>
  <c r="Z1064" i="2" s="1"/>
  <c r="Y1065" i="2"/>
  <c r="Z1065" i="2" s="1"/>
  <c r="Y1066" i="2"/>
  <c r="Z1066" i="2" s="1"/>
  <c r="Y1067" i="2"/>
  <c r="Z1067" i="2" s="1"/>
  <c r="Y1068" i="2"/>
  <c r="Z1068" i="2" s="1"/>
  <c r="Y1069" i="2"/>
  <c r="Z1069" i="2" s="1"/>
  <c r="Y1070" i="2"/>
  <c r="Z1070" i="2" s="1"/>
  <c r="Y1071" i="2"/>
  <c r="Z1071" i="2" s="1"/>
  <c r="Y1072" i="2"/>
  <c r="Z1072" i="2" s="1"/>
  <c r="Y1073" i="2"/>
  <c r="Z1073" i="2" s="1"/>
  <c r="Y1074" i="2"/>
  <c r="Z1074" i="2" s="1"/>
  <c r="Y1075" i="2"/>
  <c r="Z1075" i="2" s="1"/>
  <c r="Y1076" i="2"/>
  <c r="Z1076" i="2" s="1"/>
  <c r="Y1077" i="2"/>
  <c r="Z1077" i="2" s="1"/>
  <c r="Y1078" i="2"/>
  <c r="Z1078" i="2" s="1"/>
  <c r="Y1079" i="2"/>
  <c r="Z1079" i="2" s="1"/>
  <c r="Y1080" i="2"/>
  <c r="Z1080" i="2" s="1"/>
  <c r="Y1081" i="2"/>
  <c r="Z1081" i="2" s="1"/>
  <c r="Y1082" i="2"/>
  <c r="Z1082" i="2" s="1"/>
  <c r="Y1083" i="2"/>
  <c r="Z1083" i="2" s="1"/>
  <c r="Y1084" i="2"/>
  <c r="Z1084" i="2" s="1"/>
  <c r="Y1085" i="2"/>
  <c r="Z1085" i="2" s="1"/>
  <c r="Y1086" i="2"/>
  <c r="Z1086" i="2" s="1"/>
  <c r="Y1087" i="2"/>
  <c r="Z1087" i="2" s="1"/>
  <c r="Y1088" i="2"/>
  <c r="Z1088" i="2" s="1"/>
  <c r="Y1089" i="2"/>
  <c r="Z1089" i="2" s="1"/>
  <c r="Y1090" i="2"/>
  <c r="Z1090" i="2" s="1"/>
  <c r="Y1091" i="2"/>
  <c r="Z1091" i="2" s="1"/>
  <c r="Y1092" i="2"/>
  <c r="Z1092" i="2" s="1"/>
  <c r="Y1093" i="2"/>
  <c r="Z1093" i="2" s="1"/>
  <c r="Y1094" i="2"/>
  <c r="Z1094" i="2" s="1"/>
  <c r="Y1095" i="2"/>
  <c r="Z1095" i="2" s="1"/>
  <c r="Y1096" i="2"/>
  <c r="Z1096" i="2" s="1"/>
  <c r="Y1097" i="2"/>
  <c r="Z1097" i="2" s="1"/>
  <c r="Y1098" i="2"/>
  <c r="Z1098" i="2" s="1"/>
  <c r="Y1099" i="2"/>
  <c r="Z1099" i="2" s="1"/>
  <c r="Y1100" i="2"/>
  <c r="Z1100" i="2" s="1"/>
  <c r="Y1101" i="2"/>
  <c r="Z1101" i="2" s="1"/>
  <c r="Y1102" i="2"/>
  <c r="Z1102" i="2" s="1"/>
  <c r="Y1103" i="2"/>
  <c r="Z1103" i="2" s="1"/>
  <c r="Y1104" i="2"/>
  <c r="Z1104" i="2" s="1"/>
  <c r="Y1105" i="2"/>
  <c r="Z1105" i="2" s="1"/>
  <c r="Y1106" i="2"/>
  <c r="Z1106" i="2" s="1"/>
  <c r="Y1107" i="2"/>
  <c r="Z1107" i="2" s="1"/>
  <c r="Y1108" i="2"/>
  <c r="Z1108" i="2" s="1"/>
  <c r="Y1109" i="2"/>
  <c r="Z1109" i="2" s="1"/>
  <c r="Y1110" i="2"/>
  <c r="Z1110" i="2" s="1"/>
  <c r="Y1111" i="2"/>
  <c r="Z1111" i="2" s="1"/>
  <c r="Y1112" i="2"/>
  <c r="Z1112" i="2" s="1"/>
  <c r="Y1113" i="2"/>
  <c r="Z1113" i="2" s="1"/>
  <c r="Y1114" i="2"/>
  <c r="Z1114" i="2" s="1"/>
  <c r="Y1115" i="2"/>
  <c r="Z1115" i="2" s="1"/>
  <c r="Y1116" i="2"/>
  <c r="Z1116" i="2" s="1"/>
  <c r="Y1117" i="2"/>
  <c r="Z1117" i="2" s="1"/>
  <c r="Y1118" i="2"/>
  <c r="Z1118" i="2" s="1"/>
  <c r="Y1119" i="2"/>
  <c r="Z1119" i="2" s="1"/>
  <c r="Y1120" i="2"/>
  <c r="Z1120" i="2" s="1"/>
  <c r="Y1121" i="2"/>
  <c r="Z1121" i="2" s="1"/>
  <c r="Y1122" i="2"/>
  <c r="Z1122" i="2" s="1"/>
  <c r="Y1123" i="2"/>
  <c r="Z1123" i="2" s="1"/>
  <c r="Y1124" i="2"/>
  <c r="Z1124" i="2" s="1"/>
  <c r="Y1125" i="2"/>
  <c r="Z1125" i="2" s="1"/>
  <c r="Y1126" i="2"/>
  <c r="Z1126" i="2" s="1"/>
  <c r="Y1127" i="2"/>
  <c r="Z1127" i="2" s="1"/>
  <c r="Y1128" i="2"/>
  <c r="Z1128" i="2" s="1"/>
  <c r="Y1129" i="2"/>
  <c r="Z1129" i="2" s="1"/>
  <c r="Y1130" i="2"/>
  <c r="Z1130" i="2" s="1"/>
  <c r="Y1131" i="2"/>
  <c r="Z1131" i="2" s="1"/>
  <c r="Y1132" i="2"/>
  <c r="Z1132" i="2" s="1"/>
  <c r="Y1133" i="2"/>
  <c r="Z1133" i="2" s="1"/>
  <c r="Y1134" i="2"/>
  <c r="Z1134" i="2" s="1"/>
  <c r="Y1135" i="2"/>
  <c r="Z1135" i="2" s="1"/>
  <c r="Y1136" i="2"/>
  <c r="Z1136" i="2" s="1"/>
  <c r="Y1137" i="2"/>
  <c r="Z1137" i="2" s="1"/>
  <c r="Y1138" i="2"/>
  <c r="Z1138" i="2" s="1"/>
  <c r="Y1139" i="2"/>
  <c r="Z1139" i="2" s="1"/>
  <c r="Y1140" i="2"/>
  <c r="Z1140" i="2" s="1"/>
  <c r="Y1141" i="2"/>
  <c r="Z1141" i="2" s="1"/>
  <c r="Y1142" i="2"/>
  <c r="Z1142" i="2" s="1"/>
  <c r="Y1143" i="2"/>
  <c r="Z1143" i="2" s="1"/>
  <c r="Y1144" i="2"/>
  <c r="Z1144" i="2" s="1"/>
  <c r="Y1145" i="2"/>
  <c r="Z1145" i="2" s="1"/>
  <c r="Y1146" i="2"/>
  <c r="Z1146" i="2" s="1"/>
  <c r="Y1147" i="2"/>
  <c r="Z1147" i="2" s="1"/>
  <c r="Y1148" i="2"/>
  <c r="Z1148" i="2" s="1"/>
  <c r="Y1149" i="2"/>
  <c r="Z1149" i="2" s="1"/>
  <c r="Y1150" i="2"/>
  <c r="Z1150" i="2" s="1"/>
  <c r="Y1151" i="2"/>
  <c r="Z1151" i="2" s="1"/>
  <c r="Y1152" i="2"/>
  <c r="Z1152" i="2" s="1"/>
  <c r="Y1153" i="2"/>
  <c r="Z1153" i="2" s="1"/>
  <c r="Y1154" i="2"/>
  <c r="Z1154" i="2" s="1"/>
  <c r="Y1155" i="2"/>
  <c r="Z1155" i="2" s="1"/>
  <c r="Y1156" i="2"/>
  <c r="Z1156" i="2" s="1"/>
  <c r="Y1157" i="2"/>
  <c r="Z1157" i="2" s="1"/>
  <c r="Y1158" i="2"/>
  <c r="Z1158" i="2" s="1"/>
  <c r="Y1159" i="2"/>
  <c r="Z1159" i="2" s="1"/>
  <c r="Y1160" i="2"/>
  <c r="Z1160" i="2" s="1"/>
  <c r="Y1161" i="2"/>
  <c r="Z1161" i="2" s="1"/>
  <c r="Y1162" i="2"/>
  <c r="Z1162" i="2" s="1"/>
  <c r="Y1163" i="2"/>
  <c r="Z1163" i="2" s="1"/>
  <c r="Y1164" i="2"/>
  <c r="Z1164" i="2" s="1"/>
  <c r="Y1165" i="2"/>
  <c r="Z1165" i="2" s="1"/>
  <c r="Y1166" i="2"/>
  <c r="Z1166" i="2" s="1"/>
  <c r="Y1167" i="2"/>
  <c r="Z1167" i="2" s="1"/>
  <c r="Y1168" i="2"/>
  <c r="Z1168" i="2" s="1"/>
  <c r="Y1169" i="2"/>
  <c r="Z1169" i="2" s="1"/>
  <c r="Y1170" i="2"/>
  <c r="Z1170" i="2" s="1"/>
  <c r="Y1171" i="2"/>
  <c r="Z1171" i="2" s="1"/>
  <c r="Y1172" i="2"/>
  <c r="Z1172" i="2" s="1"/>
  <c r="Y1173" i="2"/>
  <c r="Z1173" i="2" s="1"/>
  <c r="Y1174" i="2"/>
  <c r="Z1174" i="2" s="1"/>
  <c r="Y1175" i="2"/>
  <c r="Z1175" i="2" s="1"/>
  <c r="Y1176" i="2"/>
  <c r="Z1176" i="2" s="1"/>
  <c r="Y1177" i="2"/>
  <c r="Z1177" i="2" s="1"/>
  <c r="Y1178" i="2"/>
  <c r="Z1178" i="2" s="1"/>
  <c r="Y1179" i="2"/>
  <c r="Z1179" i="2" s="1"/>
  <c r="Y1180" i="2"/>
  <c r="Z1180" i="2" s="1"/>
  <c r="Y1181" i="2"/>
  <c r="Z1181" i="2" s="1"/>
  <c r="Y1182" i="2"/>
  <c r="Z1182" i="2" s="1"/>
  <c r="Y1183" i="2"/>
  <c r="Z1183" i="2" s="1"/>
  <c r="Y1184" i="2"/>
  <c r="Z1184" i="2" s="1"/>
  <c r="Y1185" i="2"/>
  <c r="Z1185" i="2" s="1"/>
  <c r="Y1186" i="2"/>
  <c r="Z1186" i="2" s="1"/>
  <c r="Y1187" i="2"/>
  <c r="Z1187" i="2" s="1"/>
  <c r="Y1188" i="2"/>
  <c r="Z1188" i="2" s="1"/>
  <c r="Y1189" i="2"/>
  <c r="Z1189" i="2" s="1"/>
  <c r="Y1190" i="2"/>
  <c r="Z1190" i="2" s="1"/>
  <c r="Y1191" i="2"/>
  <c r="Z1191" i="2" s="1"/>
  <c r="Y1192" i="2"/>
  <c r="Z1192" i="2" s="1"/>
  <c r="Y1193" i="2"/>
  <c r="Z1193" i="2" s="1"/>
  <c r="Y1194" i="2"/>
  <c r="Z1194" i="2" s="1"/>
  <c r="Y1195" i="2"/>
  <c r="Z1195" i="2" s="1"/>
  <c r="Y1196" i="2"/>
  <c r="Z1196" i="2" s="1"/>
  <c r="Y1197" i="2"/>
  <c r="Z1197" i="2" s="1"/>
  <c r="Y1198" i="2"/>
  <c r="Z1198" i="2" s="1"/>
  <c r="Y1199" i="2"/>
  <c r="Z1199" i="2" s="1"/>
  <c r="Y1200" i="2"/>
  <c r="Z1200" i="2" s="1"/>
  <c r="Y1201" i="2"/>
  <c r="Z1201" i="2" s="1"/>
  <c r="Y1202" i="2"/>
  <c r="Z1202" i="2" s="1"/>
  <c r="Y1203" i="2"/>
  <c r="Z1203" i="2" s="1"/>
  <c r="Y1204" i="2"/>
  <c r="Z1204" i="2" s="1"/>
  <c r="Y1205" i="2"/>
  <c r="Z1205" i="2" s="1"/>
  <c r="Y1206" i="2"/>
  <c r="Z1206" i="2" s="1"/>
  <c r="Y1207" i="2"/>
  <c r="Z1207" i="2" s="1"/>
  <c r="Y1208" i="2"/>
  <c r="Z1208" i="2" s="1"/>
  <c r="Y1209" i="2"/>
  <c r="Z1209" i="2" s="1"/>
  <c r="Y1210" i="2"/>
  <c r="Z1210" i="2" s="1"/>
  <c r="Y1211" i="2"/>
  <c r="Z1211" i="2" s="1"/>
  <c r="Y1212" i="2"/>
  <c r="Z1212" i="2" s="1"/>
  <c r="Y1213" i="2"/>
  <c r="Z1213" i="2" s="1"/>
  <c r="Y1214" i="2"/>
  <c r="Z1214" i="2" s="1"/>
  <c r="Y1215" i="2"/>
  <c r="Z1215" i="2" s="1"/>
  <c r="Y1216" i="2"/>
  <c r="Z1216" i="2" s="1"/>
  <c r="Y1217" i="2"/>
  <c r="Z1217" i="2" s="1"/>
  <c r="Y1218" i="2"/>
  <c r="Z1218" i="2" s="1"/>
  <c r="Y1219" i="2"/>
  <c r="Z1219" i="2" s="1"/>
  <c r="Y1220" i="2"/>
  <c r="Z1220" i="2" s="1"/>
  <c r="Y1221" i="2"/>
  <c r="Z1221" i="2" s="1"/>
  <c r="Y1222" i="2"/>
  <c r="Z1222" i="2" s="1"/>
  <c r="Y1223" i="2"/>
  <c r="Z1223" i="2" s="1"/>
  <c r="Y1224" i="2"/>
  <c r="Z1224" i="2" s="1"/>
  <c r="Y1225" i="2"/>
  <c r="Z1225" i="2" s="1"/>
  <c r="Y1226" i="2"/>
  <c r="Z1226" i="2" s="1"/>
  <c r="Y1227" i="2"/>
  <c r="Z1227" i="2" s="1"/>
  <c r="Y1228" i="2"/>
  <c r="Z1228" i="2" s="1"/>
  <c r="Y1229" i="2"/>
  <c r="Z1229" i="2" s="1"/>
  <c r="Y1230" i="2"/>
  <c r="Z1230" i="2" s="1"/>
  <c r="Y1231" i="2"/>
  <c r="Z1231" i="2" s="1"/>
  <c r="Y1232" i="2"/>
  <c r="Z1232" i="2" s="1"/>
  <c r="Y1233" i="2"/>
  <c r="Z1233" i="2" s="1"/>
  <c r="Y1234" i="2"/>
  <c r="Z1234" i="2" s="1"/>
  <c r="Y1235" i="2"/>
  <c r="Z1235" i="2" s="1"/>
  <c r="Y1236" i="2"/>
  <c r="Z1236" i="2" s="1"/>
  <c r="Y1237" i="2"/>
  <c r="Z1237" i="2" s="1"/>
  <c r="Y1238" i="2"/>
  <c r="Z1238" i="2" s="1"/>
  <c r="Y1239" i="2"/>
  <c r="Z1239" i="2" s="1"/>
  <c r="Y1240" i="2"/>
  <c r="Z1240" i="2" s="1"/>
  <c r="Y1241" i="2"/>
  <c r="Z1241" i="2" s="1"/>
  <c r="Y1242" i="2"/>
  <c r="Z1242" i="2" s="1"/>
  <c r="Y1243" i="2"/>
  <c r="Z1243" i="2" s="1"/>
  <c r="Y1244" i="2"/>
  <c r="Z1244" i="2" s="1"/>
  <c r="Y1245" i="2"/>
  <c r="Z1245" i="2" s="1"/>
  <c r="Y1246" i="2"/>
  <c r="Z1246" i="2" s="1"/>
  <c r="Y1247" i="2"/>
  <c r="Z1247" i="2" s="1"/>
  <c r="Y1248" i="2"/>
  <c r="Z1248" i="2" s="1"/>
  <c r="Y1249" i="2"/>
  <c r="Z1249" i="2" s="1"/>
  <c r="Y1250" i="2"/>
  <c r="Z1250" i="2" s="1"/>
  <c r="Y1251" i="2"/>
  <c r="Z1251" i="2" s="1"/>
  <c r="Y1252" i="2"/>
  <c r="Z1252" i="2" s="1"/>
  <c r="Y1253" i="2"/>
  <c r="Z1253" i="2" s="1"/>
  <c r="Y1254" i="2"/>
  <c r="Z1254" i="2" s="1"/>
  <c r="Y1255" i="2"/>
  <c r="Z1255" i="2" s="1"/>
  <c r="Y1256" i="2"/>
  <c r="Z1256" i="2" s="1"/>
  <c r="Y1257" i="2"/>
  <c r="Z1257" i="2" s="1"/>
  <c r="Y1258" i="2"/>
  <c r="Z1258" i="2" s="1"/>
  <c r="Y1259" i="2"/>
  <c r="Z1259" i="2" s="1"/>
  <c r="Y1260" i="2"/>
  <c r="Z1260" i="2" s="1"/>
  <c r="Y1261" i="2"/>
  <c r="Z1261" i="2" s="1"/>
  <c r="Y1262" i="2"/>
  <c r="Z1262" i="2" s="1"/>
  <c r="Y1263" i="2"/>
  <c r="Z1263" i="2" s="1"/>
  <c r="Y1264" i="2"/>
  <c r="Z1264" i="2" s="1"/>
  <c r="Y1265" i="2"/>
  <c r="Z1265" i="2" s="1"/>
  <c r="Y1266" i="2"/>
  <c r="Z1266" i="2" s="1"/>
  <c r="Y1267" i="2"/>
  <c r="Z1267" i="2" s="1"/>
  <c r="Y1268" i="2"/>
  <c r="Z1268" i="2" s="1"/>
  <c r="Y1269" i="2"/>
  <c r="Z1269" i="2" s="1"/>
  <c r="Y1270" i="2"/>
  <c r="Z1270" i="2" s="1"/>
  <c r="Y1271" i="2"/>
  <c r="Z1271" i="2" s="1"/>
  <c r="Y1272" i="2"/>
  <c r="Z1272" i="2" s="1"/>
  <c r="Y1273" i="2"/>
  <c r="Z1273" i="2" s="1"/>
  <c r="Y1274" i="2"/>
  <c r="Z1274" i="2" s="1"/>
  <c r="Y1275" i="2"/>
  <c r="Z1275" i="2" s="1"/>
  <c r="Y1276" i="2"/>
  <c r="Z1276" i="2" s="1"/>
  <c r="Y1277" i="2"/>
  <c r="Z1277" i="2" s="1"/>
  <c r="Y1278" i="2"/>
  <c r="Z1278" i="2" s="1"/>
  <c r="Y1279" i="2"/>
  <c r="Z1279" i="2" s="1"/>
  <c r="Y1280" i="2"/>
  <c r="Z1280" i="2" s="1"/>
  <c r="Y1281" i="2"/>
  <c r="Z1281" i="2" s="1"/>
  <c r="Y1282" i="2"/>
  <c r="Z1282" i="2" s="1"/>
  <c r="Y1283" i="2"/>
  <c r="Z1283" i="2" s="1"/>
  <c r="Y1284" i="2"/>
  <c r="Z1284" i="2" s="1"/>
  <c r="Y1285" i="2"/>
  <c r="Z1285" i="2" s="1"/>
  <c r="Y1286" i="2"/>
  <c r="Z1286" i="2" s="1"/>
  <c r="Y1287" i="2"/>
  <c r="Z1287" i="2" s="1"/>
  <c r="Y1288" i="2"/>
  <c r="Z1288" i="2" s="1"/>
  <c r="Y1289" i="2"/>
  <c r="Z1289" i="2" s="1"/>
  <c r="Y1290" i="2"/>
  <c r="Z1290" i="2" s="1"/>
  <c r="Y1291" i="2"/>
  <c r="Z1291" i="2" s="1"/>
  <c r="Y1292" i="2"/>
  <c r="Z1292" i="2" s="1"/>
  <c r="Y1293" i="2"/>
  <c r="Z1293" i="2" s="1"/>
  <c r="Y1294" i="2"/>
  <c r="Z1294" i="2" s="1"/>
  <c r="Y1295" i="2"/>
  <c r="Z1295" i="2" s="1"/>
  <c r="Y1296" i="2"/>
  <c r="Z1296" i="2" s="1"/>
  <c r="Y1297" i="2"/>
  <c r="Z1297" i="2" s="1"/>
  <c r="Y1298" i="2"/>
  <c r="Z1298" i="2" s="1"/>
  <c r="Y1299" i="2"/>
  <c r="Z1299" i="2" s="1"/>
  <c r="Y1300" i="2"/>
  <c r="Z1300" i="2" s="1"/>
  <c r="Y1301" i="2"/>
  <c r="Z1301" i="2" s="1"/>
  <c r="Y1302" i="2"/>
  <c r="Z1302" i="2" s="1"/>
  <c r="Y1303" i="2"/>
  <c r="Z1303" i="2" s="1"/>
  <c r="Y1304" i="2"/>
  <c r="Z1304" i="2" s="1"/>
  <c r="Y1305" i="2"/>
  <c r="Z1305" i="2" s="1"/>
  <c r="Y1306" i="2"/>
  <c r="Z1306" i="2" s="1"/>
  <c r="Y1307" i="2"/>
  <c r="Z1307" i="2" s="1"/>
  <c r="Y1308" i="2"/>
  <c r="Z1308" i="2" s="1"/>
  <c r="Y1309" i="2"/>
  <c r="Z1309" i="2" s="1"/>
  <c r="Y1310" i="2"/>
  <c r="Z1310" i="2" s="1"/>
  <c r="Y1311" i="2"/>
  <c r="Z1311" i="2" s="1"/>
  <c r="Y1312" i="2"/>
  <c r="Z1312" i="2" s="1"/>
  <c r="Y1313" i="2"/>
  <c r="Z1313" i="2" s="1"/>
  <c r="Y1314" i="2"/>
  <c r="Z1314" i="2" s="1"/>
  <c r="Y1315" i="2"/>
  <c r="Z1315" i="2" s="1"/>
  <c r="Y1316" i="2"/>
  <c r="Z1316" i="2" s="1"/>
  <c r="Y1317" i="2"/>
  <c r="Z1317" i="2" s="1"/>
  <c r="Y1318" i="2"/>
  <c r="Z1318" i="2" s="1"/>
  <c r="Y1319" i="2"/>
  <c r="Z1319" i="2" s="1"/>
  <c r="Y1320" i="2"/>
  <c r="Z1320" i="2" s="1"/>
  <c r="Y1321" i="2"/>
  <c r="Z1321" i="2" s="1"/>
  <c r="Y1322" i="2"/>
  <c r="Z1322" i="2" s="1"/>
  <c r="Y1323" i="2"/>
  <c r="Z1323" i="2" s="1"/>
  <c r="Y1324" i="2"/>
  <c r="Z1324" i="2" s="1"/>
  <c r="Y1325" i="2"/>
  <c r="Z1325" i="2" s="1"/>
  <c r="Y1326" i="2"/>
  <c r="Z1326" i="2" s="1"/>
  <c r="Y1327" i="2"/>
  <c r="Z1327" i="2" s="1"/>
  <c r="Y1328" i="2"/>
  <c r="Z1328" i="2" s="1"/>
  <c r="Y1329" i="2"/>
  <c r="Z1329" i="2" s="1"/>
  <c r="Y1330" i="2"/>
  <c r="Z1330" i="2" s="1"/>
  <c r="Y1331" i="2"/>
  <c r="Z1331" i="2" s="1"/>
  <c r="Y1332" i="2"/>
  <c r="Z1332" i="2" s="1"/>
  <c r="Y1333" i="2"/>
  <c r="Z1333" i="2" s="1"/>
  <c r="Y1334" i="2"/>
  <c r="Z1334" i="2" s="1"/>
  <c r="Y1335" i="2"/>
  <c r="Z1335" i="2" s="1"/>
  <c r="Y1336" i="2"/>
  <c r="Z1336" i="2" s="1"/>
  <c r="Y1337" i="2"/>
  <c r="Z1337" i="2" s="1"/>
  <c r="Y1338" i="2"/>
  <c r="Z1338" i="2" s="1"/>
  <c r="Y1339" i="2"/>
  <c r="Z1339" i="2" s="1"/>
  <c r="Y1340" i="2"/>
  <c r="Z1340" i="2" s="1"/>
  <c r="Y1341" i="2"/>
  <c r="Z1341" i="2" s="1"/>
  <c r="Y1342" i="2"/>
  <c r="Z1342" i="2" s="1"/>
  <c r="Y1343" i="2"/>
  <c r="Z1343" i="2" s="1"/>
  <c r="Y1344" i="2"/>
  <c r="Z1344" i="2" s="1"/>
  <c r="Y1345" i="2"/>
  <c r="Z1345" i="2" s="1"/>
  <c r="Y1346" i="2"/>
  <c r="Z1346" i="2" s="1"/>
  <c r="Y1347" i="2"/>
  <c r="Z1347" i="2" s="1"/>
  <c r="Y1348" i="2"/>
  <c r="Z1348" i="2" s="1"/>
  <c r="Y1349" i="2"/>
  <c r="Z1349" i="2" s="1"/>
  <c r="Y1350" i="2"/>
  <c r="Z1350" i="2" s="1"/>
  <c r="Y1351" i="2"/>
  <c r="Z1351" i="2" s="1"/>
  <c r="Y1352" i="2"/>
  <c r="Z1352" i="2" s="1"/>
  <c r="Y1353" i="2"/>
  <c r="Z1353" i="2" s="1"/>
  <c r="Y1354" i="2"/>
  <c r="Z1354" i="2" s="1"/>
  <c r="Y1355" i="2"/>
  <c r="Z1355" i="2" s="1"/>
  <c r="Y1356" i="2"/>
  <c r="Z1356" i="2" s="1"/>
  <c r="Y1357" i="2"/>
  <c r="Z1357" i="2" s="1"/>
  <c r="Y1358" i="2"/>
  <c r="Z1358" i="2" s="1"/>
  <c r="Y1359" i="2"/>
  <c r="Z1359" i="2" s="1"/>
  <c r="Y1360" i="2"/>
  <c r="Z1360" i="2" s="1"/>
  <c r="Y1361" i="2"/>
  <c r="Z1361" i="2" s="1"/>
  <c r="Y1362" i="2"/>
  <c r="Z1362" i="2" s="1"/>
  <c r="Y1363" i="2"/>
  <c r="Z1363" i="2" s="1"/>
  <c r="Y1364" i="2"/>
  <c r="Z1364" i="2" s="1"/>
  <c r="Y1365" i="2"/>
  <c r="Z1365" i="2" s="1"/>
  <c r="Y1366" i="2"/>
  <c r="Z1366" i="2" s="1"/>
  <c r="Y1367" i="2"/>
  <c r="Z1367" i="2" s="1"/>
  <c r="Y1368" i="2"/>
  <c r="Z1368" i="2" s="1"/>
  <c r="Y1369" i="2"/>
  <c r="Z1369" i="2" s="1"/>
  <c r="Y1370" i="2"/>
  <c r="Z1370" i="2" s="1"/>
  <c r="Y1371" i="2"/>
  <c r="Z1371" i="2" s="1"/>
  <c r="Y1372" i="2"/>
  <c r="Z1372" i="2" s="1"/>
  <c r="Y1373" i="2"/>
  <c r="Z1373" i="2" s="1"/>
  <c r="Y1374" i="2"/>
  <c r="Z1374" i="2" s="1"/>
  <c r="Y1375" i="2"/>
  <c r="Z1375" i="2" s="1"/>
  <c r="Y1376" i="2"/>
  <c r="Z1376" i="2" s="1"/>
  <c r="Y1377" i="2"/>
  <c r="Z1377" i="2" s="1"/>
  <c r="Y1378" i="2"/>
  <c r="Z1378" i="2" s="1"/>
  <c r="Y1379" i="2"/>
  <c r="Z1379" i="2" s="1"/>
  <c r="Y1380" i="2"/>
  <c r="Z1380" i="2" s="1"/>
  <c r="Y1381" i="2"/>
  <c r="Z1381" i="2" s="1"/>
  <c r="Y1382" i="2"/>
  <c r="Z1382" i="2" s="1"/>
  <c r="Y1383" i="2"/>
  <c r="Z1383" i="2" s="1"/>
  <c r="Y1384" i="2"/>
  <c r="Z1384" i="2" s="1"/>
  <c r="Y1385" i="2"/>
  <c r="Z1385" i="2" s="1"/>
  <c r="Y1386" i="2"/>
  <c r="Z1386" i="2" s="1"/>
  <c r="Y1387" i="2"/>
  <c r="Z1387" i="2" s="1"/>
  <c r="Y1388" i="2"/>
  <c r="Z1388" i="2" s="1"/>
  <c r="Y1389" i="2"/>
  <c r="Z1389" i="2" s="1"/>
  <c r="Y1390" i="2"/>
  <c r="Z1390" i="2" s="1"/>
  <c r="Y1391" i="2"/>
  <c r="Z1391" i="2" s="1"/>
  <c r="Y1392" i="2"/>
  <c r="Z1392" i="2" s="1"/>
  <c r="Y1393" i="2"/>
  <c r="Z1393" i="2" s="1"/>
  <c r="Y1394" i="2"/>
  <c r="Z1394" i="2" s="1"/>
  <c r="Y1395" i="2"/>
  <c r="Z1395" i="2" s="1"/>
  <c r="Y1396" i="2"/>
  <c r="Z1396" i="2" s="1"/>
  <c r="Y1397" i="2"/>
  <c r="Z1397" i="2" s="1"/>
  <c r="Y1398" i="2"/>
  <c r="Z1398" i="2" s="1"/>
  <c r="Y1399" i="2"/>
  <c r="Z1399" i="2" s="1"/>
  <c r="Y1400" i="2"/>
  <c r="Z1400" i="2" s="1"/>
  <c r="Y1401" i="2"/>
  <c r="Z1401" i="2" s="1"/>
  <c r="Y1402" i="2"/>
  <c r="Z1402" i="2" s="1"/>
  <c r="Y1403" i="2"/>
  <c r="Z1403" i="2" s="1"/>
  <c r="Y1404" i="2"/>
  <c r="Z1404" i="2" s="1"/>
  <c r="Y1405" i="2"/>
  <c r="Z1405" i="2" s="1"/>
  <c r="Y1406" i="2"/>
  <c r="Z1406" i="2" s="1"/>
  <c r="Y1407" i="2"/>
  <c r="Z1407" i="2" s="1"/>
  <c r="Y1408" i="2"/>
  <c r="Z1408" i="2" s="1"/>
  <c r="Y1409" i="2"/>
  <c r="Z1409" i="2" s="1"/>
  <c r="Y1410" i="2"/>
  <c r="Z1410" i="2" s="1"/>
  <c r="Y1411" i="2"/>
  <c r="Z1411" i="2" s="1"/>
  <c r="Y1412" i="2"/>
  <c r="Z1412" i="2" s="1"/>
  <c r="Y1413" i="2"/>
  <c r="Z1413" i="2" s="1"/>
  <c r="Y1414" i="2"/>
  <c r="Z1414" i="2" s="1"/>
  <c r="Y1415" i="2"/>
  <c r="Z1415" i="2" s="1"/>
  <c r="Y1416" i="2"/>
  <c r="Z1416" i="2" s="1"/>
  <c r="Y1417" i="2"/>
  <c r="Z1417" i="2" s="1"/>
  <c r="Y1418" i="2"/>
  <c r="Z1418" i="2" s="1"/>
  <c r="Y1419" i="2"/>
  <c r="Z1419" i="2" s="1"/>
  <c r="Y1420" i="2"/>
  <c r="Z1420" i="2" s="1"/>
  <c r="Y1421" i="2"/>
  <c r="Z1421" i="2" s="1"/>
  <c r="Y1422" i="2"/>
  <c r="Z1422" i="2" s="1"/>
  <c r="Y1423" i="2"/>
  <c r="Z1423" i="2" s="1"/>
  <c r="Y1424" i="2"/>
  <c r="Z1424" i="2" s="1"/>
  <c r="Y1425" i="2"/>
  <c r="Z1425" i="2" s="1"/>
  <c r="Y1426" i="2"/>
  <c r="Z1426" i="2" s="1"/>
  <c r="Y1427" i="2"/>
  <c r="Z1427" i="2" s="1"/>
  <c r="Y1428" i="2"/>
  <c r="Z1428" i="2" s="1"/>
  <c r="Y1429" i="2"/>
  <c r="Z1429" i="2" s="1"/>
  <c r="Y1430" i="2"/>
  <c r="Z1430" i="2" s="1"/>
  <c r="Y1431" i="2"/>
  <c r="Z1431" i="2" s="1"/>
  <c r="Y1432" i="2"/>
  <c r="Z1432" i="2" s="1"/>
  <c r="Y1433" i="2"/>
  <c r="Z1433" i="2" s="1"/>
  <c r="Y1434" i="2"/>
  <c r="Z1434" i="2" s="1"/>
  <c r="Y1435" i="2"/>
  <c r="Z1435" i="2" s="1"/>
  <c r="Y1436" i="2"/>
  <c r="Z1436" i="2" s="1"/>
  <c r="Y1437" i="2"/>
  <c r="Z1437" i="2" s="1"/>
  <c r="Y1438" i="2"/>
  <c r="Z1438" i="2" s="1"/>
  <c r="Y1439" i="2"/>
  <c r="Z1439" i="2" s="1"/>
  <c r="Y1440" i="2"/>
  <c r="Z1440" i="2" s="1"/>
  <c r="Y1441" i="2"/>
  <c r="Z1441" i="2" s="1"/>
  <c r="Y1442" i="2"/>
  <c r="Z1442" i="2" s="1"/>
  <c r="Y1443" i="2"/>
  <c r="Z1443" i="2" s="1"/>
  <c r="Y1444" i="2"/>
  <c r="Z1444" i="2" s="1"/>
  <c r="Y1445" i="2"/>
  <c r="Z1445" i="2" s="1"/>
  <c r="Y1446" i="2"/>
  <c r="Z1446" i="2" s="1"/>
  <c r="Y1447" i="2"/>
  <c r="Z1447" i="2" s="1"/>
  <c r="Y1448" i="2"/>
  <c r="Z1448" i="2" s="1"/>
  <c r="Y1449" i="2"/>
  <c r="Z1449" i="2" s="1"/>
  <c r="Y1450" i="2"/>
  <c r="Z1450" i="2" s="1"/>
  <c r="Y1451" i="2"/>
  <c r="Z1451" i="2" s="1"/>
  <c r="Y1452" i="2"/>
  <c r="Z1452" i="2" s="1"/>
  <c r="Y1453" i="2"/>
  <c r="Z1453" i="2" s="1"/>
  <c r="Y1454" i="2"/>
  <c r="Z1454" i="2" s="1"/>
  <c r="Y1455" i="2"/>
  <c r="Z1455" i="2" s="1"/>
  <c r="Y1456" i="2"/>
  <c r="Z1456" i="2" s="1"/>
  <c r="Y1457" i="2"/>
  <c r="Z1457" i="2" s="1"/>
  <c r="Y1458" i="2"/>
  <c r="Z1458" i="2" s="1"/>
  <c r="Y1459" i="2"/>
  <c r="Z1459" i="2" s="1"/>
  <c r="Y1460" i="2"/>
  <c r="Z1460" i="2" s="1"/>
  <c r="Y1461" i="2"/>
  <c r="Z1461" i="2" s="1"/>
  <c r="Y1462" i="2"/>
  <c r="Z1462" i="2" s="1"/>
  <c r="Y1463" i="2"/>
  <c r="Z1463" i="2" s="1"/>
  <c r="Y1464" i="2"/>
  <c r="Z1464" i="2" s="1"/>
  <c r="Y1465" i="2"/>
  <c r="Z1465" i="2" s="1"/>
  <c r="Y1466" i="2"/>
  <c r="Z1466" i="2" s="1"/>
  <c r="Y1467" i="2"/>
  <c r="Z1467" i="2" s="1"/>
  <c r="Y1468" i="2"/>
  <c r="Z1468" i="2" s="1"/>
  <c r="Y1469" i="2"/>
  <c r="Z1469" i="2" s="1"/>
  <c r="Y1470" i="2"/>
  <c r="Z1470" i="2" s="1"/>
  <c r="Y1471" i="2"/>
  <c r="Z1471" i="2" s="1"/>
  <c r="Y1472" i="2"/>
  <c r="Z1472" i="2" s="1"/>
  <c r="Y1473" i="2"/>
  <c r="Z1473" i="2" s="1"/>
  <c r="Y1474" i="2"/>
  <c r="Z1474" i="2" s="1"/>
  <c r="Y1475" i="2"/>
  <c r="Z1475" i="2" s="1"/>
  <c r="Y1476" i="2"/>
  <c r="Z1476" i="2" s="1"/>
  <c r="Y1477" i="2"/>
  <c r="Z1477" i="2" s="1"/>
  <c r="Y1478" i="2"/>
  <c r="Z1478" i="2" s="1"/>
  <c r="Y1479" i="2"/>
  <c r="Z1479" i="2" s="1"/>
  <c r="Y1480" i="2"/>
  <c r="Z1480" i="2" s="1"/>
  <c r="Y1481" i="2"/>
  <c r="Z1481" i="2" s="1"/>
  <c r="Y1482" i="2"/>
  <c r="Z1482" i="2" s="1"/>
  <c r="Y1483" i="2"/>
  <c r="Z1483" i="2" s="1"/>
  <c r="Y1484" i="2"/>
  <c r="Z1484" i="2" s="1"/>
  <c r="Y1485" i="2"/>
  <c r="Z1485" i="2" s="1"/>
  <c r="Y1486" i="2"/>
  <c r="Z1486" i="2" s="1"/>
  <c r="Y1487" i="2"/>
  <c r="Z1487" i="2" s="1"/>
  <c r="Y1488" i="2"/>
  <c r="Z1488" i="2" s="1"/>
  <c r="Y1489" i="2"/>
  <c r="Z1489" i="2" s="1"/>
  <c r="Y1490" i="2"/>
  <c r="Z1490" i="2" s="1"/>
  <c r="Y1491" i="2"/>
  <c r="Z1491" i="2" s="1"/>
  <c r="Y1492" i="2"/>
  <c r="Z1492" i="2" s="1"/>
  <c r="Y1493" i="2"/>
  <c r="Z1493" i="2" s="1"/>
  <c r="Y1494" i="2"/>
  <c r="Z1494" i="2" s="1"/>
  <c r="Y1495" i="2"/>
  <c r="Z1495" i="2" s="1"/>
  <c r="Y1496" i="2"/>
  <c r="Z1496" i="2" s="1"/>
  <c r="Y1497" i="2"/>
  <c r="Z1497" i="2" s="1"/>
  <c r="Y1498" i="2"/>
  <c r="Z1498" i="2" s="1"/>
  <c r="Y1499" i="2"/>
  <c r="Z1499" i="2" s="1"/>
  <c r="Y1500" i="2"/>
  <c r="Z1500" i="2" s="1"/>
  <c r="Y1501" i="2"/>
  <c r="Z1501" i="2" s="1"/>
  <c r="Y1502" i="2"/>
  <c r="Z1502" i="2" s="1"/>
  <c r="Y1503" i="2"/>
  <c r="Z1503" i="2" s="1"/>
  <c r="Y1504" i="2"/>
  <c r="Z1504" i="2" s="1"/>
  <c r="Y1505" i="2"/>
  <c r="Z1505" i="2" s="1"/>
  <c r="Y1506" i="2"/>
  <c r="Z1506" i="2" s="1"/>
  <c r="Y1507" i="2"/>
  <c r="Z1507" i="2" s="1"/>
  <c r="Y1508" i="2"/>
  <c r="Z1508" i="2" s="1"/>
  <c r="Y1509" i="2"/>
  <c r="Z1509" i="2" s="1"/>
  <c r="Y1510" i="2"/>
  <c r="Z1510" i="2" s="1"/>
  <c r="Y1511" i="2"/>
  <c r="Z1511" i="2" s="1"/>
  <c r="Y1512" i="2"/>
  <c r="Z1512" i="2" s="1"/>
  <c r="Y1513" i="2"/>
  <c r="Z1513" i="2" s="1"/>
  <c r="Y1514" i="2"/>
  <c r="Z1514" i="2" s="1"/>
  <c r="Y1515" i="2"/>
  <c r="Z1515" i="2" s="1"/>
  <c r="Y1516" i="2"/>
  <c r="Z1516" i="2" s="1"/>
  <c r="Y1517" i="2"/>
  <c r="Z1517" i="2" s="1"/>
  <c r="Y1518" i="2"/>
  <c r="Z1518" i="2" s="1"/>
  <c r="Y1519" i="2"/>
  <c r="Z1519" i="2" s="1"/>
  <c r="Y1520" i="2"/>
  <c r="Z1520" i="2" s="1"/>
  <c r="Y1521" i="2"/>
  <c r="Z1521" i="2" s="1"/>
  <c r="Y1522" i="2"/>
  <c r="Z1522" i="2" s="1"/>
  <c r="Y1523" i="2"/>
  <c r="Z1523" i="2" s="1"/>
  <c r="Y1524" i="2"/>
  <c r="Z1524" i="2" s="1"/>
  <c r="Y1525" i="2"/>
  <c r="Z1525" i="2" s="1"/>
  <c r="Y1526" i="2"/>
  <c r="Z1526" i="2" s="1"/>
  <c r="Y1527" i="2"/>
  <c r="Z1527" i="2" s="1"/>
  <c r="Y1528" i="2"/>
  <c r="Z1528" i="2" s="1"/>
  <c r="Y1529" i="2"/>
  <c r="Z1529" i="2" s="1"/>
  <c r="Y1530" i="2"/>
  <c r="Z1530" i="2" s="1"/>
  <c r="Y1531" i="2"/>
  <c r="Z1531" i="2" s="1"/>
  <c r="Y1532" i="2"/>
  <c r="Z1532" i="2" s="1"/>
  <c r="Y1533" i="2"/>
  <c r="Z1533" i="2" s="1"/>
  <c r="Y1534" i="2"/>
  <c r="Z1534" i="2" s="1"/>
  <c r="Y1535" i="2"/>
  <c r="Z1535" i="2" s="1"/>
  <c r="Y1536" i="2"/>
  <c r="Z1536" i="2" s="1"/>
  <c r="Y1537" i="2"/>
  <c r="Z1537" i="2" s="1"/>
  <c r="Y1538" i="2"/>
  <c r="Z1538" i="2" s="1"/>
  <c r="Y1539" i="2"/>
  <c r="Z1539" i="2" s="1"/>
  <c r="Y1540" i="2"/>
  <c r="Z1540" i="2" s="1"/>
  <c r="Y1541" i="2"/>
  <c r="Z1541" i="2" s="1"/>
  <c r="Y1542" i="2"/>
  <c r="Z1542" i="2" s="1"/>
  <c r="Y1543" i="2"/>
  <c r="Z1543" i="2" s="1"/>
  <c r="Y1544" i="2"/>
  <c r="Z1544" i="2" s="1"/>
  <c r="Y1545" i="2"/>
  <c r="Z1545" i="2" s="1"/>
  <c r="Y1546" i="2"/>
  <c r="Z1546" i="2" s="1"/>
  <c r="Y1547" i="2"/>
  <c r="Z1547" i="2" s="1"/>
  <c r="Y1548" i="2"/>
  <c r="Z1548" i="2" s="1"/>
  <c r="Y1549" i="2"/>
  <c r="Z1549" i="2" s="1"/>
  <c r="Y1550" i="2"/>
  <c r="Z1550" i="2" s="1"/>
  <c r="Y1551" i="2"/>
  <c r="Z1551" i="2" s="1"/>
  <c r="Y1552" i="2"/>
  <c r="Z1552" i="2" s="1"/>
  <c r="Y1553" i="2"/>
  <c r="Z1553" i="2" s="1"/>
  <c r="Y1554" i="2"/>
  <c r="Z1554" i="2" s="1"/>
  <c r="Y1555" i="2"/>
  <c r="Z1555" i="2" s="1"/>
  <c r="Y1556" i="2"/>
  <c r="Z1556" i="2" s="1"/>
  <c r="Y1557" i="2"/>
  <c r="Z1557" i="2" s="1"/>
  <c r="Y1558" i="2"/>
  <c r="Z1558" i="2" s="1"/>
  <c r="Y1559" i="2"/>
  <c r="Z1559" i="2" s="1"/>
  <c r="Y1560" i="2"/>
  <c r="Z1560" i="2" s="1"/>
  <c r="Y1561" i="2"/>
  <c r="Z1561" i="2" s="1"/>
  <c r="Y1562" i="2"/>
  <c r="Z1562" i="2" s="1"/>
  <c r="Y1563" i="2"/>
  <c r="Z1563" i="2" s="1"/>
  <c r="Y1564" i="2"/>
  <c r="Z1564" i="2" s="1"/>
  <c r="Y1565" i="2"/>
  <c r="Z1565" i="2" s="1"/>
  <c r="Y1566" i="2"/>
  <c r="Z1566" i="2" s="1"/>
  <c r="Y1567" i="2"/>
  <c r="Z1567" i="2" s="1"/>
  <c r="Y1568" i="2"/>
  <c r="Z1568" i="2" s="1"/>
  <c r="Y1569" i="2"/>
  <c r="Z1569" i="2" s="1"/>
  <c r="Y1570" i="2"/>
  <c r="Z1570" i="2" s="1"/>
  <c r="Y1571" i="2"/>
  <c r="Z1571" i="2" s="1"/>
  <c r="Y1572" i="2"/>
  <c r="Z1572" i="2" s="1"/>
  <c r="Y1573" i="2"/>
  <c r="Z1573" i="2" s="1"/>
  <c r="Y1574" i="2"/>
  <c r="Z1574" i="2" s="1"/>
  <c r="Y1575" i="2"/>
  <c r="Z1575" i="2" s="1"/>
  <c r="Y1576" i="2"/>
  <c r="Z1576" i="2" s="1"/>
  <c r="Y1577" i="2"/>
  <c r="Z1577" i="2" s="1"/>
  <c r="Y1578" i="2"/>
  <c r="Z1578" i="2" s="1"/>
  <c r="Y1579" i="2"/>
  <c r="Z1579" i="2" s="1"/>
  <c r="Y1580" i="2"/>
  <c r="Z1580" i="2" s="1"/>
  <c r="Y1581" i="2"/>
  <c r="Z1581" i="2" s="1"/>
  <c r="Y1582" i="2"/>
  <c r="Z1582" i="2" s="1"/>
  <c r="Y1583" i="2"/>
  <c r="Z1583" i="2" s="1"/>
  <c r="Y1584" i="2"/>
  <c r="Z1584" i="2" s="1"/>
  <c r="Y1585" i="2"/>
  <c r="Z1585" i="2" s="1"/>
  <c r="Y1586" i="2"/>
  <c r="Z1586" i="2" s="1"/>
  <c r="Y1587" i="2"/>
  <c r="Z1587" i="2" s="1"/>
  <c r="Y1588" i="2"/>
  <c r="Z1588" i="2" s="1"/>
  <c r="Y1589" i="2"/>
  <c r="Z1589" i="2" s="1"/>
  <c r="Y1590" i="2"/>
  <c r="Z1590" i="2" s="1"/>
  <c r="Y1591" i="2"/>
  <c r="Z1591" i="2" s="1"/>
  <c r="Y1592" i="2"/>
  <c r="Z1592" i="2" s="1"/>
  <c r="Y1593" i="2"/>
  <c r="Z1593" i="2" s="1"/>
  <c r="Y1594" i="2"/>
  <c r="Z1594" i="2" s="1"/>
  <c r="Y1595" i="2"/>
  <c r="Z1595" i="2" s="1"/>
  <c r="Y1596" i="2"/>
  <c r="Z1596" i="2" s="1"/>
  <c r="Y1597" i="2"/>
  <c r="Z1597" i="2" s="1"/>
  <c r="Y1598" i="2"/>
  <c r="Z1598" i="2" s="1"/>
  <c r="Y1599" i="2"/>
  <c r="Z1599" i="2" s="1"/>
  <c r="Y1600" i="2"/>
  <c r="Z1600" i="2" s="1"/>
  <c r="Y1601" i="2"/>
  <c r="Z1601" i="2" s="1"/>
  <c r="Y1602" i="2"/>
  <c r="Z1602" i="2" s="1"/>
  <c r="Y1603" i="2"/>
  <c r="Z1603" i="2" s="1"/>
  <c r="Y1604" i="2"/>
  <c r="Z1604" i="2" s="1"/>
  <c r="Y1605" i="2"/>
  <c r="Z1605" i="2" s="1"/>
  <c r="Y1606" i="2"/>
  <c r="Z1606" i="2" s="1"/>
  <c r="Y1607" i="2"/>
  <c r="Z1607" i="2" s="1"/>
  <c r="Y1608" i="2"/>
  <c r="Z1608" i="2" s="1"/>
  <c r="Y1609" i="2"/>
  <c r="Z1609" i="2" s="1"/>
  <c r="Y1610" i="2"/>
  <c r="Z1610" i="2" s="1"/>
  <c r="Y1611" i="2"/>
  <c r="Z1611" i="2" s="1"/>
  <c r="Y1612" i="2"/>
  <c r="Z1612" i="2" s="1"/>
  <c r="Y1613" i="2"/>
  <c r="Z1613" i="2" s="1"/>
  <c r="Y1614" i="2"/>
  <c r="Z1614" i="2" s="1"/>
  <c r="Y1615" i="2"/>
  <c r="Z1615" i="2" s="1"/>
  <c r="Y1616" i="2"/>
  <c r="Z1616" i="2" s="1"/>
  <c r="Y1617" i="2"/>
  <c r="Z1617" i="2" s="1"/>
  <c r="Y1618" i="2"/>
  <c r="Z1618" i="2" s="1"/>
  <c r="Y1619" i="2"/>
  <c r="Z1619" i="2" s="1"/>
  <c r="Y1620" i="2"/>
  <c r="Z1620" i="2" s="1"/>
  <c r="Y1621" i="2"/>
  <c r="Z1621" i="2" s="1"/>
  <c r="Y1622" i="2"/>
  <c r="Z1622" i="2" s="1"/>
  <c r="Y1623" i="2"/>
  <c r="Z1623" i="2" s="1"/>
  <c r="Y1624" i="2"/>
  <c r="Z1624" i="2" s="1"/>
  <c r="Y1625" i="2"/>
  <c r="Z1625" i="2" s="1"/>
  <c r="Y1626" i="2"/>
  <c r="Z1626" i="2" s="1"/>
  <c r="Y1627" i="2"/>
  <c r="Z1627" i="2" s="1"/>
  <c r="Y1628" i="2"/>
  <c r="Z1628" i="2" s="1"/>
  <c r="Y1629" i="2"/>
  <c r="Z1629" i="2" s="1"/>
  <c r="Y1630" i="2"/>
  <c r="Z1630" i="2" s="1"/>
  <c r="Y1631" i="2"/>
  <c r="Z1631" i="2" s="1"/>
  <c r="Y1632" i="2"/>
  <c r="Z1632" i="2" s="1"/>
  <c r="Y1633" i="2"/>
  <c r="Z1633" i="2" s="1"/>
  <c r="Y1634" i="2"/>
  <c r="Z1634" i="2" s="1"/>
  <c r="Y1635" i="2"/>
  <c r="Z1635" i="2" s="1"/>
  <c r="Y1636" i="2"/>
  <c r="Z1636" i="2" s="1"/>
  <c r="Y1637" i="2"/>
  <c r="Z1637" i="2" s="1"/>
  <c r="Y1638" i="2"/>
  <c r="Z1638" i="2" s="1"/>
  <c r="Y1639" i="2"/>
  <c r="Z1639" i="2" s="1"/>
  <c r="Y1640" i="2"/>
  <c r="Z1640" i="2" s="1"/>
  <c r="Y1641" i="2"/>
  <c r="Z1641" i="2" s="1"/>
  <c r="Y1642" i="2"/>
  <c r="Z1642" i="2" s="1"/>
  <c r="Y1643" i="2"/>
  <c r="Z1643" i="2" s="1"/>
  <c r="Y1644" i="2"/>
  <c r="Z1644" i="2" s="1"/>
  <c r="Y1645" i="2"/>
  <c r="Z1645" i="2" s="1"/>
  <c r="Y1646" i="2"/>
  <c r="Z1646" i="2" s="1"/>
  <c r="Y1647" i="2"/>
  <c r="Z1647" i="2" s="1"/>
  <c r="Y1648" i="2"/>
  <c r="Z1648" i="2" s="1"/>
  <c r="Y1649" i="2"/>
  <c r="Z1649" i="2" s="1"/>
  <c r="Y1650" i="2"/>
  <c r="Z1650" i="2" s="1"/>
  <c r="Y1651" i="2"/>
  <c r="Z1651" i="2" s="1"/>
  <c r="Y1652" i="2"/>
  <c r="Z1652" i="2" s="1"/>
  <c r="Y1653" i="2"/>
  <c r="Z1653" i="2" s="1"/>
  <c r="Y1654" i="2"/>
  <c r="Z1654" i="2" s="1"/>
  <c r="Y1655" i="2"/>
  <c r="Z1655" i="2" s="1"/>
  <c r="Y1656" i="2"/>
  <c r="Z1656" i="2" s="1"/>
  <c r="Y1657" i="2"/>
  <c r="Z1657" i="2" s="1"/>
  <c r="Y1658" i="2"/>
  <c r="Z1658" i="2" s="1"/>
  <c r="Y1659" i="2"/>
  <c r="Z1659" i="2" s="1"/>
  <c r="Y1660" i="2"/>
  <c r="Z1660" i="2" s="1"/>
  <c r="Y1661" i="2"/>
  <c r="Z1661" i="2" s="1"/>
  <c r="Y1662" i="2"/>
  <c r="Z1662" i="2" s="1"/>
  <c r="Y1663" i="2"/>
  <c r="Z1663" i="2" s="1"/>
  <c r="Y1664" i="2"/>
  <c r="Z1664" i="2" s="1"/>
  <c r="Y1665" i="2"/>
  <c r="Z1665" i="2" s="1"/>
  <c r="Y1666" i="2"/>
  <c r="Z1666" i="2" s="1"/>
  <c r="Y1667" i="2"/>
  <c r="Z1667" i="2" s="1"/>
  <c r="Y1668" i="2"/>
  <c r="Z1668" i="2" s="1"/>
  <c r="Y1669" i="2"/>
  <c r="Z1669" i="2" s="1"/>
  <c r="Y1670" i="2"/>
  <c r="Z1670" i="2" s="1"/>
  <c r="Y1671" i="2"/>
  <c r="Z1671" i="2" s="1"/>
  <c r="Y1672" i="2"/>
  <c r="Z1672" i="2" s="1"/>
  <c r="Y1673" i="2"/>
  <c r="Z1673" i="2" s="1"/>
  <c r="Y1674" i="2"/>
  <c r="Z1674" i="2" s="1"/>
  <c r="Y1675" i="2"/>
  <c r="Z1675" i="2" s="1"/>
  <c r="Y1676" i="2"/>
  <c r="Z1676" i="2" s="1"/>
  <c r="Y1677" i="2"/>
  <c r="Z1677" i="2" s="1"/>
  <c r="Y1678" i="2"/>
  <c r="Z1678" i="2" s="1"/>
  <c r="Y1679" i="2"/>
  <c r="Z1679" i="2" s="1"/>
  <c r="Y1680" i="2"/>
  <c r="Z1680" i="2" s="1"/>
  <c r="Y1681" i="2"/>
  <c r="Z1681" i="2" s="1"/>
  <c r="Y1682" i="2"/>
  <c r="Z1682" i="2" s="1"/>
  <c r="Y1683" i="2"/>
  <c r="Z1683" i="2" s="1"/>
  <c r="Y1684" i="2"/>
  <c r="Z1684" i="2" s="1"/>
  <c r="Y1685" i="2"/>
  <c r="Z1685" i="2" s="1"/>
  <c r="Y1686" i="2"/>
  <c r="Z1686" i="2" s="1"/>
  <c r="Y1687" i="2"/>
  <c r="Z1687" i="2" s="1"/>
  <c r="Y1688" i="2"/>
  <c r="Z1688" i="2" s="1"/>
  <c r="Y1689" i="2"/>
  <c r="Z1689" i="2" s="1"/>
  <c r="Y1690" i="2"/>
  <c r="Z1690" i="2" s="1"/>
  <c r="Y1691" i="2"/>
  <c r="Z1691" i="2" s="1"/>
  <c r="Y1692" i="2"/>
  <c r="Z1692" i="2" s="1"/>
  <c r="Y1693" i="2"/>
  <c r="Z1693" i="2" s="1"/>
  <c r="Y1694" i="2"/>
  <c r="Z1694" i="2" s="1"/>
  <c r="Y1695" i="2"/>
  <c r="Z1695" i="2" s="1"/>
  <c r="Y1696" i="2"/>
  <c r="Z1696" i="2" s="1"/>
  <c r="Y1697" i="2"/>
  <c r="Z1697" i="2" s="1"/>
  <c r="Y1698" i="2"/>
  <c r="Z1698" i="2" s="1"/>
  <c r="Y1699" i="2"/>
  <c r="Z1699" i="2" s="1"/>
  <c r="Y1700" i="2"/>
  <c r="Z1700" i="2" s="1"/>
  <c r="Y1701" i="2"/>
  <c r="Z1701" i="2" s="1"/>
  <c r="Y1702" i="2"/>
  <c r="Z1702" i="2" s="1"/>
  <c r="Y1703" i="2"/>
  <c r="Z1703" i="2" s="1"/>
  <c r="Y1704" i="2"/>
  <c r="Z1704" i="2" s="1"/>
  <c r="Y1705" i="2"/>
  <c r="Z1705" i="2" s="1"/>
  <c r="Y1706" i="2"/>
  <c r="Z1706" i="2" s="1"/>
  <c r="Y1707" i="2"/>
  <c r="Z1707" i="2" s="1"/>
  <c r="Y1708" i="2"/>
  <c r="Z1708" i="2" s="1"/>
  <c r="Y1709" i="2"/>
  <c r="Z1709" i="2" s="1"/>
  <c r="Y1710" i="2"/>
  <c r="Z1710" i="2" s="1"/>
  <c r="Y1711" i="2"/>
  <c r="Z1711" i="2" s="1"/>
  <c r="Y1712" i="2"/>
  <c r="Z1712" i="2" s="1"/>
  <c r="Y1713" i="2"/>
  <c r="Z1713" i="2" s="1"/>
  <c r="Y1714" i="2"/>
  <c r="Z1714" i="2" s="1"/>
  <c r="Y1715" i="2"/>
  <c r="Z1715" i="2" s="1"/>
  <c r="Y1716" i="2"/>
  <c r="Z1716" i="2" s="1"/>
  <c r="Y1717" i="2"/>
  <c r="Z1717" i="2" s="1"/>
  <c r="Y1718" i="2"/>
  <c r="Z1718" i="2" s="1"/>
  <c r="Y1719" i="2"/>
  <c r="Z1719" i="2" s="1"/>
  <c r="Y1720" i="2"/>
  <c r="Z1720" i="2" s="1"/>
  <c r="Y1721" i="2"/>
  <c r="Z1721" i="2" s="1"/>
  <c r="Y1722" i="2"/>
  <c r="Z1722" i="2" s="1"/>
  <c r="Y1723" i="2"/>
  <c r="Z1723" i="2" s="1"/>
  <c r="Y1724" i="2"/>
  <c r="Z1724" i="2" s="1"/>
  <c r="Y1725" i="2"/>
  <c r="Z1725" i="2" s="1"/>
  <c r="Y1726" i="2"/>
  <c r="Z1726" i="2" s="1"/>
  <c r="Y1727" i="2"/>
  <c r="Z1727" i="2" s="1"/>
  <c r="Y1728" i="2"/>
  <c r="Z1728" i="2" s="1"/>
  <c r="Y1729" i="2"/>
  <c r="Z1729" i="2" s="1"/>
  <c r="Y1730" i="2"/>
  <c r="Z1730" i="2" s="1"/>
  <c r="Y1731" i="2"/>
  <c r="Z1731" i="2" s="1"/>
  <c r="Y1732" i="2"/>
  <c r="Z1732" i="2" s="1"/>
  <c r="Y1733" i="2"/>
  <c r="Z1733" i="2" s="1"/>
  <c r="Y1734" i="2"/>
  <c r="Z1734" i="2" s="1"/>
  <c r="Y1735" i="2"/>
  <c r="Z1735" i="2" s="1"/>
  <c r="Y1736" i="2"/>
  <c r="Z1736" i="2" s="1"/>
  <c r="Y1737" i="2"/>
  <c r="Z1737" i="2" s="1"/>
  <c r="Y1738" i="2"/>
  <c r="Z1738" i="2" s="1"/>
  <c r="Y1739" i="2"/>
  <c r="Z1739" i="2" s="1"/>
  <c r="Y1740" i="2"/>
  <c r="Z1740" i="2" s="1"/>
  <c r="Y1741" i="2"/>
  <c r="Z1741" i="2" s="1"/>
  <c r="Y1742" i="2"/>
  <c r="Z1742" i="2" s="1"/>
  <c r="Y1743" i="2"/>
  <c r="Z1743" i="2" s="1"/>
  <c r="Y1744" i="2"/>
  <c r="Z1744" i="2" s="1"/>
  <c r="Y1745" i="2"/>
  <c r="Z1745" i="2" s="1"/>
  <c r="Y1746" i="2"/>
  <c r="Z1746" i="2" s="1"/>
  <c r="Y1747" i="2"/>
  <c r="Z1747" i="2" s="1"/>
  <c r="Y1748" i="2"/>
  <c r="Z1748" i="2" s="1"/>
  <c r="Y1749" i="2"/>
  <c r="Z1749" i="2" s="1"/>
  <c r="Y1750" i="2"/>
  <c r="Z1750" i="2" s="1"/>
  <c r="Y1751" i="2"/>
  <c r="Z1751" i="2" s="1"/>
  <c r="Y1752" i="2"/>
  <c r="Z1752" i="2" s="1"/>
  <c r="Y1753" i="2"/>
  <c r="Z1753" i="2" s="1"/>
  <c r="Y1754" i="2"/>
  <c r="Z1754" i="2" s="1"/>
  <c r="Y1755" i="2"/>
  <c r="Z1755" i="2" s="1"/>
  <c r="Y1756" i="2"/>
  <c r="Z1756" i="2" s="1"/>
  <c r="Y1757" i="2"/>
  <c r="Z1757" i="2" s="1"/>
  <c r="Y1758" i="2"/>
  <c r="Z1758" i="2" s="1"/>
  <c r="Y1759" i="2"/>
  <c r="Z1759" i="2" s="1"/>
  <c r="Y1760" i="2"/>
  <c r="Z1760" i="2" s="1"/>
  <c r="Y1761" i="2"/>
  <c r="Z1761" i="2" s="1"/>
  <c r="Y1762" i="2"/>
  <c r="Z1762" i="2" s="1"/>
  <c r="Y1763" i="2"/>
  <c r="Z1763" i="2" s="1"/>
  <c r="Y1764" i="2"/>
  <c r="Z1764" i="2" s="1"/>
  <c r="Y1765" i="2"/>
  <c r="Z1765" i="2" s="1"/>
  <c r="Y1766" i="2"/>
  <c r="Z1766" i="2" s="1"/>
  <c r="Y1767" i="2"/>
  <c r="Z1767" i="2" s="1"/>
  <c r="Y1768" i="2"/>
  <c r="Z1768" i="2" s="1"/>
  <c r="Y1769" i="2"/>
  <c r="Z1769" i="2" s="1"/>
  <c r="Y1770" i="2"/>
  <c r="Z1770" i="2" s="1"/>
  <c r="Y1771" i="2"/>
  <c r="Z1771" i="2" s="1"/>
  <c r="Y1772" i="2"/>
  <c r="Z1772" i="2" s="1"/>
  <c r="Y1773" i="2"/>
  <c r="Z1773" i="2" s="1"/>
  <c r="Y1774" i="2"/>
  <c r="Z1774" i="2" s="1"/>
  <c r="Y1775" i="2"/>
  <c r="Z1775" i="2" s="1"/>
  <c r="Y1776" i="2"/>
  <c r="Z1776" i="2" s="1"/>
  <c r="Y1777" i="2"/>
  <c r="Z1777" i="2" s="1"/>
  <c r="Y1778" i="2"/>
  <c r="Z1778" i="2" s="1"/>
  <c r="Y1779" i="2"/>
  <c r="Z1779" i="2" s="1"/>
  <c r="Y1780" i="2"/>
  <c r="Z1780" i="2" s="1"/>
  <c r="Y1781" i="2"/>
  <c r="Z1781" i="2" s="1"/>
  <c r="Y1782" i="2"/>
  <c r="Z1782" i="2" s="1"/>
  <c r="Y1783" i="2"/>
  <c r="Z1783" i="2" s="1"/>
  <c r="Y1784" i="2"/>
  <c r="Z1784" i="2" s="1"/>
  <c r="Y1785" i="2"/>
  <c r="Z1785" i="2" s="1"/>
  <c r="Y1786" i="2"/>
  <c r="Z1786" i="2" s="1"/>
  <c r="Y1787" i="2"/>
  <c r="Z1787" i="2" s="1"/>
  <c r="Y1788" i="2"/>
  <c r="Z1788" i="2" s="1"/>
  <c r="Y1789" i="2"/>
  <c r="Z1789" i="2" s="1"/>
  <c r="Y1790" i="2"/>
  <c r="Z1790" i="2" s="1"/>
  <c r="Y1791" i="2"/>
  <c r="Z1791" i="2" s="1"/>
  <c r="Y1792" i="2"/>
  <c r="Z1792" i="2" s="1"/>
  <c r="Y1793" i="2"/>
  <c r="Z1793" i="2" s="1"/>
  <c r="Y1794" i="2"/>
  <c r="Z1794" i="2" s="1"/>
  <c r="Y1795" i="2"/>
  <c r="Z1795" i="2" s="1"/>
  <c r="Y1796" i="2"/>
  <c r="Z1796" i="2" s="1"/>
  <c r="Y1797" i="2"/>
  <c r="Z1797" i="2" s="1"/>
  <c r="Y1798" i="2"/>
  <c r="Z1798" i="2" s="1"/>
  <c r="Y1799" i="2"/>
  <c r="Z1799" i="2" s="1"/>
  <c r="Y1800" i="2"/>
  <c r="Z1800" i="2" s="1"/>
  <c r="Y1801" i="2"/>
  <c r="Z1801" i="2" s="1"/>
  <c r="Y1802" i="2"/>
  <c r="Z1802" i="2" s="1"/>
  <c r="Y1803" i="2"/>
  <c r="Z1803" i="2" s="1"/>
  <c r="Y1804" i="2"/>
  <c r="Z1804" i="2" s="1"/>
  <c r="Y1805" i="2"/>
  <c r="Z1805" i="2" s="1"/>
  <c r="Y1806" i="2"/>
  <c r="Z1806" i="2" s="1"/>
  <c r="Y1807" i="2"/>
  <c r="Z1807" i="2" s="1"/>
  <c r="Y1808" i="2"/>
  <c r="Z1808" i="2" s="1"/>
  <c r="Y1809" i="2"/>
  <c r="Z1809" i="2" s="1"/>
  <c r="Y1810" i="2"/>
  <c r="Z1810" i="2" s="1"/>
  <c r="Y1811" i="2"/>
  <c r="Z1811" i="2" s="1"/>
  <c r="Y1812" i="2"/>
  <c r="Z1812" i="2" s="1"/>
  <c r="Y1813" i="2"/>
  <c r="Z1813" i="2" s="1"/>
  <c r="Y1814" i="2"/>
  <c r="Z1814" i="2" s="1"/>
  <c r="Y1815" i="2"/>
  <c r="Z1815" i="2" s="1"/>
  <c r="Y1816" i="2"/>
  <c r="Z1816" i="2" s="1"/>
  <c r="Y1817" i="2"/>
  <c r="Z1817" i="2" s="1"/>
  <c r="Y1818" i="2"/>
  <c r="Z1818" i="2" s="1"/>
  <c r="Y1819" i="2"/>
  <c r="Z1819" i="2" s="1"/>
  <c r="Y1820" i="2"/>
  <c r="Z1820" i="2" s="1"/>
  <c r="Y1821" i="2"/>
  <c r="Z1821" i="2" s="1"/>
  <c r="Y1822" i="2"/>
  <c r="Z1822" i="2" s="1"/>
  <c r="Y1823" i="2"/>
  <c r="Z1823" i="2" s="1"/>
  <c r="Y1824" i="2"/>
  <c r="Z1824" i="2" s="1"/>
  <c r="Y1825" i="2"/>
  <c r="Z1825" i="2" s="1"/>
  <c r="Y1826" i="2"/>
  <c r="Z1826" i="2" s="1"/>
  <c r="Y1827" i="2"/>
  <c r="Z1827" i="2" s="1"/>
  <c r="Y1828" i="2"/>
  <c r="Z1828" i="2" s="1"/>
  <c r="Y1829" i="2"/>
  <c r="Z1829" i="2" s="1"/>
  <c r="Y1830" i="2"/>
  <c r="Z1830" i="2" s="1"/>
  <c r="Y1831" i="2"/>
  <c r="Z1831" i="2" s="1"/>
  <c r="Y1832" i="2"/>
  <c r="Z1832" i="2" s="1"/>
  <c r="Y1833" i="2"/>
  <c r="Z1833" i="2" s="1"/>
  <c r="Y1834" i="2"/>
  <c r="Z1834" i="2" s="1"/>
  <c r="Y1835" i="2"/>
  <c r="Z1835" i="2" s="1"/>
  <c r="Y1836" i="2"/>
  <c r="Z1836" i="2" s="1"/>
  <c r="Y1837" i="2"/>
  <c r="Z1837" i="2" s="1"/>
  <c r="Y1838" i="2"/>
  <c r="Z1838" i="2" s="1"/>
  <c r="Y1839" i="2"/>
  <c r="Z1839" i="2" s="1"/>
  <c r="Y1840" i="2"/>
  <c r="Z1840" i="2" s="1"/>
  <c r="Y1841" i="2"/>
  <c r="Z1841" i="2" s="1"/>
  <c r="Y1842" i="2"/>
  <c r="Z1842" i="2" s="1"/>
  <c r="Y1843" i="2"/>
  <c r="Z1843" i="2" s="1"/>
  <c r="Y1844" i="2"/>
  <c r="Z1844" i="2" s="1"/>
  <c r="Y1845" i="2"/>
  <c r="Z1845" i="2" s="1"/>
  <c r="Y1846" i="2"/>
  <c r="Z1846" i="2" s="1"/>
  <c r="Y1847" i="2"/>
  <c r="Z1847" i="2" s="1"/>
  <c r="Y1848" i="2"/>
  <c r="Z1848" i="2" s="1"/>
  <c r="Y1849" i="2"/>
  <c r="Z1849" i="2" s="1"/>
  <c r="Y1850" i="2"/>
  <c r="Z1850" i="2" s="1"/>
  <c r="Y1851" i="2"/>
  <c r="Z1851" i="2" s="1"/>
  <c r="Y1852" i="2"/>
  <c r="Z1852" i="2" s="1"/>
  <c r="Y1853" i="2"/>
  <c r="Z1853" i="2" s="1"/>
  <c r="Y1854" i="2"/>
  <c r="Z1854" i="2" s="1"/>
  <c r="Y1855" i="2"/>
  <c r="Z1855" i="2" s="1"/>
  <c r="Y1856" i="2"/>
  <c r="Z1856" i="2" s="1"/>
  <c r="Y1857" i="2"/>
  <c r="Z1857" i="2" s="1"/>
  <c r="Y1858" i="2"/>
  <c r="Z1858" i="2" s="1"/>
  <c r="Y1859" i="2"/>
  <c r="Z1859" i="2" s="1"/>
  <c r="Y1860" i="2"/>
  <c r="Z1860" i="2" s="1"/>
  <c r="Y1861" i="2"/>
  <c r="Z1861" i="2" s="1"/>
  <c r="Y1862" i="2"/>
  <c r="Z1862" i="2" s="1"/>
  <c r="Y1863" i="2"/>
  <c r="Z1863" i="2" s="1"/>
  <c r="Y1864" i="2"/>
  <c r="Z1864" i="2" s="1"/>
  <c r="Y1865" i="2"/>
  <c r="Z1865" i="2" s="1"/>
  <c r="Y1866" i="2"/>
  <c r="Z1866" i="2" s="1"/>
  <c r="Y1867" i="2"/>
  <c r="Z1867" i="2" s="1"/>
  <c r="Y1868" i="2"/>
  <c r="Z1868" i="2" s="1"/>
  <c r="Y1869" i="2"/>
  <c r="Z1869" i="2" s="1"/>
  <c r="Y1870" i="2"/>
  <c r="Z1870" i="2" s="1"/>
  <c r="Y1871" i="2"/>
  <c r="Z1871" i="2" s="1"/>
  <c r="Y1872" i="2"/>
  <c r="Z1872" i="2" s="1"/>
  <c r="Y1873" i="2"/>
  <c r="Z1873" i="2" s="1"/>
  <c r="Y1874" i="2"/>
  <c r="Z1874" i="2" s="1"/>
  <c r="Y1875" i="2"/>
  <c r="Z1875" i="2" s="1"/>
  <c r="Y1876" i="2"/>
  <c r="Z1876" i="2" s="1"/>
  <c r="Y1877" i="2"/>
  <c r="Z1877" i="2" s="1"/>
  <c r="Y1878" i="2"/>
  <c r="Z1878" i="2" s="1"/>
  <c r="Y1879" i="2"/>
  <c r="Z1879" i="2" s="1"/>
  <c r="Y1880" i="2"/>
  <c r="Z1880" i="2" s="1"/>
  <c r="Y1881" i="2"/>
  <c r="Z1881" i="2" s="1"/>
  <c r="Y1882" i="2"/>
  <c r="Z1882" i="2" s="1"/>
  <c r="Y1883" i="2"/>
  <c r="Z1883" i="2" s="1"/>
  <c r="Y1884" i="2"/>
  <c r="Z1884" i="2" s="1"/>
  <c r="Y1885" i="2"/>
  <c r="Z1885" i="2" s="1"/>
  <c r="Y1886" i="2"/>
  <c r="Z1886" i="2" s="1"/>
  <c r="Y1887" i="2"/>
  <c r="Z1887" i="2" s="1"/>
  <c r="Y1888" i="2"/>
  <c r="Z1888" i="2" s="1"/>
  <c r="Y1889" i="2"/>
  <c r="Z1889" i="2" s="1"/>
  <c r="Y1890" i="2"/>
  <c r="Z1890" i="2" s="1"/>
  <c r="Y1891" i="2"/>
  <c r="Z1891" i="2" s="1"/>
  <c r="Y1892" i="2"/>
  <c r="Z1892" i="2" s="1"/>
  <c r="Y1893" i="2"/>
  <c r="Z1893" i="2" s="1"/>
  <c r="Y1894" i="2"/>
  <c r="Z1894" i="2" s="1"/>
  <c r="Y1895" i="2"/>
  <c r="Z1895" i="2" s="1"/>
  <c r="Y1896" i="2"/>
  <c r="Z1896" i="2" s="1"/>
  <c r="Y1897" i="2"/>
  <c r="Z1897" i="2" s="1"/>
  <c r="Y1898" i="2"/>
  <c r="Z1898" i="2" s="1"/>
  <c r="Y1899" i="2"/>
  <c r="Z1899" i="2" s="1"/>
  <c r="Y1900" i="2"/>
  <c r="Z1900" i="2" s="1"/>
  <c r="Y1901" i="2"/>
  <c r="Z1901" i="2" s="1"/>
  <c r="Y1902" i="2"/>
  <c r="Z1902" i="2" s="1"/>
  <c r="Y1903" i="2"/>
  <c r="Z1903" i="2" s="1"/>
  <c r="Y1904" i="2"/>
  <c r="Z1904" i="2" s="1"/>
  <c r="Y1905" i="2"/>
  <c r="Z1905" i="2" s="1"/>
  <c r="Y1906" i="2"/>
  <c r="Z1906" i="2" s="1"/>
  <c r="Y1907" i="2"/>
  <c r="Z1907" i="2" s="1"/>
  <c r="Y1908" i="2"/>
  <c r="Z1908" i="2" s="1"/>
  <c r="Y1909" i="2"/>
  <c r="Z1909" i="2" s="1"/>
  <c r="Y1910" i="2"/>
  <c r="Z1910" i="2" s="1"/>
  <c r="Y1911" i="2"/>
  <c r="Z1911" i="2" s="1"/>
  <c r="Y1912" i="2"/>
  <c r="Z1912" i="2" s="1"/>
  <c r="Y1913" i="2"/>
  <c r="Z1913" i="2" s="1"/>
  <c r="Y1914" i="2"/>
  <c r="Z1914" i="2" s="1"/>
  <c r="Y1915" i="2"/>
  <c r="Z1915" i="2" s="1"/>
  <c r="Y1916" i="2"/>
  <c r="Z1916" i="2" s="1"/>
  <c r="Y1917" i="2"/>
  <c r="Z1917" i="2" s="1"/>
  <c r="Y1918" i="2"/>
  <c r="Z1918" i="2" s="1"/>
  <c r="Y1919" i="2"/>
  <c r="Z1919" i="2" s="1"/>
  <c r="Y1920" i="2"/>
  <c r="Z1920" i="2" s="1"/>
  <c r="Y1921" i="2"/>
  <c r="Z1921" i="2" s="1"/>
  <c r="Y1922" i="2"/>
  <c r="Z1922" i="2" s="1"/>
  <c r="Y1923" i="2"/>
  <c r="Z1923" i="2" s="1"/>
  <c r="Y1924" i="2"/>
  <c r="Z1924" i="2" s="1"/>
  <c r="Y1925" i="2"/>
  <c r="Z1925" i="2" s="1"/>
  <c r="Y1926" i="2"/>
  <c r="Z1926" i="2" s="1"/>
  <c r="Y1927" i="2"/>
  <c r="Z1927" i="2" s="1"/>
  <c r="Y1928" i="2"/>
  <c r="Z1928" i="2" s="1"/>
  <c r="Y1929" i="2"/>
  <c r="Z1929" i="2" s="1"/>
  <c r="Y1930" i="2"/>
  <c r="Z1930" i="2" s="1"/>
  <c r="Y1931" i="2"/>
  <c r="Z1931" i="2" s="1"/>
  <c r="Y1932" i="2"/>
  <c r="Z1932" i="2" s="1"/>
  <c r="Y1933" i="2"/>
  <c r="Z1933" i="2" s="1"/>
  <c r="Y1934" i="2"/>
  <c r="Z1934" i="2" s="1"/>
  <c r="Y1935" i="2"/>
  <c r="Z1935" i="2" s="1"/>
  <c r="Y1936" i="2"/>
  <c r="Z1936" i="2" s="1"/>
  <c r="Y1937" i="2"/>
  <c r="Z1937" i="2" s="1"/>
  <c r="Y1938" i="2"/>
  <c r="Z1938" i="2" s="1"/>
  <c r="Y1939" i="2"/>
  <c r="Z1939" i="2" s="1"/>
  <c r="Y1940" i="2"/>
  <c r="Z1940" i="2" s="1"/>
  <c r="Y1941" i="2"/>
  <c r="Z1941" i="2" s="1"/>
  <c r="Y1942" i="2"/>
  <c r="Z1942" i="2" s="1"/>
  <c r="Y1943" i="2"/>
  <c r="Z1943" i="2" s="1"/>
  <c r="Y1944" i="2"/>
  <c r="Z1944" i="2" s="1"/>
  <c r="Y1945" i="2"/>
  <c r="Z1945" i="2" s="1"/>
  <c r="Y1946" i="2"/>
  <c r="Z1946" i="2" s="1"/>
  <c r="Y1947" i="2"/>
  <c r="Z1947" i="2" s="1"/>
  <c r="Y1948" i="2"/>
  <c r="Z1948" i="2" s="1"/>
  <c r="Y1949" i="2"/>
  <c r="Z1949" i="2" s="1"/>
  <c r="Y1950" i="2"/>
  <c r="Z1950" i="2" s="1"/>
  <c r="Y1951" i="2"/>
  <c r="Z1951" i="2" s="1"/>
  <c r="Y1952" i="2"/>
  <c r="Z1952" i="2" s="1"/>
  <c r="Y1953" i="2"/>
  <c r="Z1953" i="2" s="1"/>
  <c r="Y1954" i="2"/>
  <c r="Z1954" i="2" s="1"/>
  <c r="Y1955" i="2"/>
  <c r="Z1955" i="2" s="1"/>
  <c r="Y1956" i="2"/>
  <c r="Z1956" i="2" s="1"/>
  <c r="Y1957" i="2"/>
  <c r="Z1957" i="2" s="1"/>
  <c r="Y1958" i="2"/>
  <c r="Z1958" i="2" s="1"/>
  <c r="Y1959" i="2"/>
  <c r="Z1959" i="2" s="1"/>
  <c r="Y1960" i="2"/>
  <c r="Z1960" i="2" s="1"/>
  <c r="Y1961" i="2"/>
  <c r="Z1961" i="2" s="1"/>
  <c r="Y1962" i="2"/>
  <c r="Z1962" i="2" s="1"/>
  <c r="Y1963" i="2"/>
  <c r="Z1963" i="2" s="1"/>
  <c r="Y1964" i="2"/>
  <c r="Z1964" i="2" s="1"/>
  <c r="Y1965" i="2"/>
  <c r="Z1965" i="2" s="1"/>
  <c r="Y1966" i="2"/>
  <c r="Z1966" i="2" s="1"/>
  <c r="Y1967" i="2"/>
  <c r="Z1967" i="2" s="1"/>
  <c r="Y1968" i="2"/>
  <c r="Z1968" i="2" s="1"/>
  <c r="Y1969" i="2"/>
  <c r="Z1969" i="2" s="1"/>
  <c r="Y1970" i="2"/>
  <c r="Z1970" i="2" s="1"/>
  <c r="Y1971" i="2"/>
  <c r="Z1971" i="2" s="1"/>
  <c r="Y1972" i="2"/>
  <c r="Z1972" i="2" s="1"/>
  <c r="Y1973" i="2"/>
  <c r="Z1973" i="2" s="1"/>
  <c r="Y1974" i="2"/>
  <c r="Z1974" i="2" s="1"/>
  <c r="Y1975" i="2"/>
  <c r="Z1975" i="2" s="1"/>
  <c r="Y1976" i="2"/>
  <c r="Z1976" i="2" s="1"/>
  <c r="Y1977" i="2"/>
  <c r="Z1977" i="2" s="1"/>
  <c r="Y1978" i="2"/>
  <c r="Z1978" i="2" s="1"/>
  <c r="Y1979" i="2"/>
  <c r="Z1979" i="2" s="1"/>
  <c r="Y1980" i="2"/>
  <c r="Z1980" i="2" s="1"/>
  <c r="Y1981" i="2"/>
  <c r="Z1981" i="2" s="1"/>
  <c r="Y1982" i="2"/>
  <c r="Z1982" i="2" s="1"/>
  <c r="Y1983" i="2"/>
  <c r="Z1983" i="2" s="1"/>
  <c r="Y1984" i="2"/>
  <c r="Z1984" i="2" s="1"/>
  <c r="Y1985" i="2"/>
  <c r="Z1985" i="2" s="1"/>
  <c r="Y1986" i="2"/>
  <c r="Z1986" i="2" s="1"/>
  <c r="Y1987" i="2"/>
  <c r="Z1987" i="2" s="1"/>
  <c r="Y1988" i="2"/>
  <c r="Z1988" i="2" s="1"/>
  <c r="Y1989" i="2"/>
  <c r="Z1989" i="2" s="1"/>
  <c r="Y1990" i="2"/>
  <c r="Z1990" i="2" s="1"/>
  <c r="Y1991" i="2"/>
  <c r="Z1991" i="2" s="1"/>
  <c r="Y1992" i="2"/>
  <c r="Z1992" i="2" s="1"/>
  <c r="Y1993" i="2"/>
  <c r="Z1993" i="2" s="1"/>
  <c r="Y1994" i="2"/>
  <c r="Z1994" i="2" s="1"/>
  <c r="Y1995" i="2"/>
  <c r="Z1995" i="2" s="1"/>
  <c r="Y1996" i="2"/>
  <c r="Z1996" i="2" s="1"/>
  <c r="Y1997" i="2"/>
  <c r="Z1997" i="2" s="1"/>
  <c r="Y1998" i="2"/>
  <c r="Z1998" i="2" s="1"/>
  <c r="Y1999" i="2"/>
  <c r="Z1999" i="2" s="1"/>
  <c r="Y2000" i="2"/>
  <c r="Z2000" i="2" s="1"/>
  <c r="Y2001" i="2"/>
  <c r="Z2001" i="2" s="1"/>
  <c r="Y2002" i="2"/>
  <c r="Z2002" i="2" s="1"/>
  <c r="Y2003" i="2"/>
  <c r="Z2003" i="2" s="1"/>
  <c r="Y2004" i="2"/>
  <c r="Z2004" i="2" s="1"/>
  <c r="Y2005" i="2"/>
  <c r="Z2005" i="2" s="1"/>
  <c r="Y2006" i="2"/>
  <c r="Z2006" i="2" s="1"/>
  <c r="Y2007" i="2"/>
  <c r="Z2007" i="2" s="1"/>
  <c r="Y2008" i="2"/>
  <c r="Z2008" i="2" s="1"/>
  <c r="Y2009" i="2"/>
  <c r="Z2009" i="2" s="1"/>
  <c r="Y2010" i="2"/>
  <c r="Z2010" i="2" s="1"/>
  <c r="Y2011" i="2"/>
  <c r="Z2011" i="2" s="1"/>
  <c r="Y2012" i="2"/>
  <c r="Z2012" i="2" s="1"/>
  <c r="Y2013" i="2"/>
  <c r="Z2013" i="2" s="1"/>
  <c r="Y2014" i="2"/>
  <c r="Z2014" i="2" s="1"/>
  <c r="Y2015" i="2"/>
  <c r="Z2015" i="2" s="1"/>
  <c r="Y2016" i="2"/>
  <c r="Z2016" i="2" s="1"/>
  <c r="Y2017" i="2"/>
  <c r="Z2017" i="2" s="1"/>
  <c r="Y2018" i="2"/>
  <c r="Z2018" i="2" s="1"/>
  <c r="Y2019" i="2"/>
  <c r="Z2019" i="2" s="1"/>
  <c r="Y2020" i="2"/>
  <c r="Z2020" i="2" s="1"/>
  <c r="Y2021" i="2"/>
  <c r="Z2021" i="2" s="1"/>
  <c r="Y2022" i="2"/>
  <c r="Z2022" i="2" s="1"/>
  <c r="Y2023" i="2"/>
  <c r="Z2023" i="2" s="1"/>
  <c r="Y2024" i="2"/>
  <c r="Z2024" i="2" s="1"/>
  <c r="Y2025" i="2"/>
  <c r="Z2025" i="2" s="1"/>
  <c r="Y2026" i="2"/>
  <c r="Z2026" i="2" s="1"/>
  <c r="Y2027" i="2"/>
  <c r="Z2027" i="2" s="1"/>
  <c r="Y2028" i="2"/>
  <c r="Z2028" i="2" s="1"/>
  <c r="Y2029" i="2"/>
  <c r="Z2029" i="2" s="1"/>
  <c r="Y2030" i="2"/>
  <c r="Z2030" i="2" s="1"/>
  <c r="Y2031" i="2"/>
  <c r="Z2031" i="2" s="1"/>
  <c r="Y2032" i="2"/>
  <c r="Z2032" i="2" s="1"/>
  <c r="Y2033" i="2"/>
  <c r="Z2033" i="2" s="1"/>
  <c r="Y2034" i="2"/>
  <c r="Z2034" i="2" s="1"/>
  <c r="Y2035" i="2"/>
  <c r="Z2035" i="2" s="1"/>
  <c r="Y2036" i="2"/>
  <c r="Z2036" i="2" s="1"/>
  <c r="Y2037" i="2"/>
  <c r="Z2037" i="2" s="1"/>
  <c r="Y2038" i="2"/>
  <c r="Z2038" i="2" s="1"/>
  <c r="Y2039" i="2"/>
  <c r="Z2039" i="2" s="1"/>
  <c r="Y2040" i="2"/>
  <c r="Z2040" i="2" s="1"/>
  <c r="Y2041" i="2"/>
  <c r="Z2041" i="2" s="1"/>
  <c r="Y2042" i="2"/>
  <c r="Z2042" i="2" s="1"/>
  <c r="Y2043" i="2"/>
  <c r="Z2043" i="2" s="1"/>
  <c r="Y2044" i="2"/>
  <c r="Z2044" i="2" s="1"/>
  <c r="Y2045" i="2"/>
  <c r="Z2045" i="2" s="1"/>
  <c r="Y2046" i="2"/>
  <c r="Z2046" i="2" s="1"/>
  <c r="Y2047" i="2"/>
  <c r="Z2047" i="2" s="1"/>
  <c r="Y2048" i="2"/>
  <c r="Z2048" i="2" s="1"/>
  <c r="Y2049" i="2"/>
  <c r="Z2049" i="2" s="1"/>
  <c r="Y2050" i="2"/>
  <c r="Z2050" i="2" s="1"/>
  <c r="Y2051" i="2"/>
  <c r="Z2051" i="2" s="1"/>
  <c r="Y2052" i="2"/>
  <c r="Z2052" i="2" s="1"/>
  <c r="Y2053" i="2"/>
  <c r="Z2053" i="2" s="1"/>
  <c r="Y2054" i="2"/>
  <c r="Z2054" i="2" s="1"/>
  <c r="Y2055" i="2"/>
  <c r="Z2055" i="2" s="1"/>
  <c r="Y2056" i="2"/>
  <c r="Z2056" i="2" s="1"/>
  <c r="Y2057" i="2"/>
  <c r="Z2057" i="2" s="1"/>
  <c r="Y2058" i="2"/>
  <c r="Z2058" i="2" s="1"/>
  <c r="Y2059" i="2"/>
  <c r="Z2059" i="2" s="1"/>
  <c r="Y2060" i="2"/>
  <c r="Z2060" i="2" s="1"/>
  <c r="Y2061" i="2"/>
  <c r="Z2061" i="2" s="1"/>
  <c r="Y2062" i="2"/>
  <c r="Z2062" i="2" s="1"/>
  <c r="Y2063" i="2"/>
  <c r="Z2063" i="2" s="1"/>
  <c r="Y2064" i="2"/>
  <c r="Z2064" i="2" s="1"/>
  <c r="Y2065" i="2"/>
  <c r="Z2065" i="2" s="1"/>
  <c r="Y2066" i="2"/>
  <c r="Z2066" i="2" s="1"/>
  <c r="Y2067" i="2"/>
  <c r="Z2067" i="2" s="1"/>
  <c r="Y2068" i="2"/>
  <c r="Z2068" i="2" s="1"/>
  <c r="Y2069" i="2"/>
  <c r="Z2069" i="2" s="1"/>
  <c r="Y2070" i="2"/>
  <c r="Z2070" i="2" s="1"/>
  <c r="Y2071" i="2"/>
  <c r="Z2071" i="2" s="1"/>
  <c r="Y2072" i="2"/>
  <c r="Z2072" i="2" s="1"/>
  <c r="Y2073" i="2"/>
  <c r="Z2073" i="2" s="1"/>
  <c r="Y2074" i="2"/>
  <c r="Z2074" i="2" s="1"/>
  <c r="Y2075" i="2"/>
  <c r="Z2075" i="2" s="1"/>
  <c r="Y2076" i="2"/>
  <c r="Z2076" i="2" s="1"/>
  <c r="Y2077" i="2"/>
  <c r="Z2077" i="2" s="1"/>
  <c r="Y2078" i="2"/>
  <c r="Z2078" i="2" s="1"/>
  <c r="Y2079" i="2"/>
  <c r="Z2079" i="2" s="1"/>
  <c r="Y2080" i="2"/>
  <c r="Z2080" i="2" s="1"/>
  <c r="Y2081" i="2"/>
  <c r="Z2081" i="2" s="1"/>
  <c r="Y2082" i="2"/>
  <c r="Z2082" i="2" s="1"/>
  <c r="Y2083" i="2"/>
  <c r="Z2083" i="2" s="1"/>
  <c r="Y2084" i="2"/>
  <c r="Z2084" i="2" s="1"/>
  <c r="Y2085" i="2"/>
  <c r="Z2085" i="2" s="1"/>
  <c r="Y2086" i="2"/>
  <c r="Z2086" i="2" s="1"/>
  <c r="Y2087" i="2"/>
  <c r="Z2087" i="2" s="1"/>
  <c r="Y2088" i="2"/>
  <c r="Z2088" i="2" s="1"/>
  <c r="Y2089" i="2"/>
  <c r="Z2089" i="2" s="1"/>
  <c r="Y2090" i="2"/>
  <c r="Z2090" i="2" s="1"/>
  <c r="Y2091" i="2"/>
  <c r="Z2091" i="2" s="1"/>
  <c r="Y2092" i="2"/>
  <c r="Z2092" i="2" s="1"/>
  <c r="Y2093" i="2"/>
  <c r="Z2093" i="2" s="1"/>
  <c r="Y2094" i="2"/>
  <c r="Z2094" i="2" s="1"/>
  <c r="Y2095" i="2"/>
  <c r="Z2095" i="2" s="1"/>
  <c r="Y2096" i="2"/>
  <c r="Z2096" i="2" s="1"/>
  <c r="Y2097" i="2"/>
  <c r="Z2097" i="2" s="1"/>
  <c r="Y2098" i="2"/>
  <c r="Z2098" i="2" s="1"/>
  <c r="Y2099" i="2"/>
  <c r="Z2099" i="2" s="1"/>
  <c r="Y2100" i="2"/>
  <c r="Z2100" i="2" s="1"/>
  <c r="Y2101" i="2"/>
  <c r="Z2101" i="2" s="1"/>
  <c r="Y2102" i="2"/>
  <c r="Z2102" i="2" s="1"/>
  <c r="Y2103" i="2"/>
  <c r="Z2103" i="2" s="1"/>
  <c r="Y2104" i="2"/>
  <c r="Z2104" i="2" s="1"/>
  <c r="Y2105" i="2"/>
  <c r="Z2105" i="2" s="1"/>
  <c r="Y2106" i="2"/>
  <c r="Z2106" i="2" s="1"/>
  <c r="Y2107" i="2"/>
  <c r="Z2107" i="2" s="1"/>
  <c r="Y2108" i="2"/>
  <c r="Z2108" i="2" s="1"/>
  <c r="Y2109" i="2"/>
  <c r="Z2109" i="2" s="1"/>
  <c r="Y2110" i="2"/>
  <c r="Z2110" i="2" s="1"/>
  <c r="Y2111" i="2"/>
  <c r="Z2111" i="2" s="1"/>
  <c r="Y2112" i="2"/>
  <c r="Z2112" i="2" s="1"/>
  <c r="Y2113" i="2"/>
  <c r="Z2113" i="2" s="1"/>
  <c r="Y2114" i="2"/>
  <c r="Z2114" i="2" s="1"/>
  <c r="Y2115" i="2"/>
  <c r="Z2115" i="2" s="1"/>
  <c r="Y2116" i="2"/>
  <c r="Z2116" i="2" s="1"/>
  <c r="Y2117" i="2"/>
  <c r="Z2117" i="2" s="1"/>
  <c r="Y2118" i="2"/>
  <c r="Z2118" i="2" s="1"/>
  <c r="Y2119" i="2"/>
  <c r="Z2119" i="2" s="1"/>
  <c r="Y2120" i="2"/>
  <c r="Z2120" i="2" s="1"/>
  <c r="Y2121" i="2"/>
  <c r="Z2121" i="2" s="1"/>
  <c r="Y2122" i="2"/>
  <c r="Z2122" i="2" s="1"/>
  <c r="Y2123" i="2"/>
  <c r="Z2123" i="2" s="1"/>
  <c r="Y2124" i="2"/>
  <c r="Z2124" i="2" s="1"/>
  <c r="Y2125" i="2"/>
  <c r="Z2125" i="2" s="1"/>
  <c r="Y2126" i="2"/>
  <c r="Z2126" i="2" s="1"/>
  <c r="Y2127" i="2"/>
  <c r="Z2127" i="2" s="1"/>
  <c r="Y2128" i="2"/>
  <c r="Z2128" i="2" s="1"/>
  <c r="Y2129" i="2"/>
  <c r="Z2129" i="2" s="1"/>
  <c r="Y2130" i="2"/>
  <c r="Z2130" i="2" s="1"/>
  <c r="Y2131" i="2"/>
  <c r="Z2131" i="2" s="1"/>
  <c r="Y2132" i="2"/>
  <c r="Z2132" i="2" s="1"/>
  <c r="Y2133" i="2"/>
  <c r="Z2133" i="2" s="1"/>
  <c r="Y2134" i="2"/>
  <c r="Z2134" i="2" s="1"/>
  <c r="Y2135" i="2"/>
  <c r="Z2135" i="2" s="1"/>
  <c r="Y2136" i="2"/>
  <c r="Z2136" i="2" s="1"/>
  <c r="Y2137" i="2"/>
  <c r="Z2137" i="2" s="1"/>
  <c r="Y2138" i="2"/>
  <c r="Z2138" i="2" s="1"/>
  <c r="Y2139" i="2"/>
  <c r="Z2139" i="2" s="1"/>
  <c r="Y2140" i="2"/>
  <c r="Z2140" i="2" s="1"/>
  <c r="Y2141" i="2"/>
  <c r="Z2141" i="2" s="1"/>
  <c r="Y2142" i="2"/>
  <c r="Z2142" i="2" s="1"/>
  <c r="Y2143" i="2"/>
  <c r="Z2143" i="2" s="1"/>
  <c r="Y2144" i="2"/>
  <c r="Z2144" i="2" s="1"/>
  <c r="Y2145" i="2"/>
  <c r="Z2145" i="2" s="1"/>
  <c r="Y2146" i="2"/>
  <c r="Z2146" i="2" s="1"/>
  <c r="Y2147" i="2"/>
  <c r="Z2147" i="2" s="1"/>
  <c r="Y2148" i="2"/>
  <c r="Z2148" i="2" s="1"/>
  <c r="Y2149" i="2"/>
  <c r="Z2149" i="2" s="1"/>
  <c r="Y2150" i="2"/>
  <c r="Z2150" i="2" s="1"/>
  <c r="Y2151" i="2"/>
  <c r="Z2151" i="2" s="1"/>
  <c r="Y2152" i="2"/>
  <c r="Z2152" i="2" s="1"/>
  <c r="Y2153" i="2"/>
  <c r="Z2153" i="2" s="1"/>
  <c r="Y2154" i="2"/>
  <c r="Z2154" i="2" s="1"/>
  <c r="Y2155" i="2"/>
  <c r="Z2155" i="2" s="1"/>
  <c r="Y2156" i="2"/>
  <c r="Z2156" i="2" s="1"/>
  <c r="Y2157" i="2"/>
  <c r="Z2157" i="2" s="1"/>
  <c r="Y2158" i="2"/>
  <c r="Z2158" i="2" s="1"/>
  <c r="Y2159" i="2"/>
  <c r="Z2159" i="2" s="1"/>
  <c r="Y2160" i="2"/>
  <c r="Z2160" i="2" s="1"/>
  <c r="Y2161" i="2"/>
  <c r="Z2161" i="2" s="1"/>
  <c r="Y2162" i="2"/>
  <c r="Z2162" i="2" s="1"/>
  <c r="Y2163" i="2"/>
  <c r="Z2163" i="2" s="1"/>
  <c r="Y2164" i="2"/>
  <c r="Z2164" i="2" s="1"/>
  <c r="Y2165" i="2"/>
  <c r="Z2165" i="2" s="1"/>
  <c r="Y2166" i="2"/>
  <c r="Z2166" i="2" s="1"/>
  <c r="Y2167" i="2"/>
  <c r="Z2167" i="2" s="1"/>
  <c r="Y2168" i="2"/>
  <c r="Z2168" i="2" s="1"/>
  <c r="Y2169" i="2"/>
  <c r="Z2169" i="2" s="1"/>
  <c r="Y2170" i="2"/>
  <c r="Z2170" i="2" s="1"/>
  <c r="Y2171" i="2"/>
  <c r="Z2171" i="2" s="1"/>
  <c r="Y2172" i="2"/>
  <c r="Z2172" i="2" s="1"/>
  <c r="Y2173" i="2"/>
  <c r="Z2173" i="2" s="1"/>
  <c r="Y2174" i="2"/>
  <c r="Z2174" i="2" s="1"/>
  <c r="Y2175" i="2"/>
  <c r="Z2175" i="2" s="1"/>
  <c r="Y2176" i="2"/>
  <c r="Z2176" i="2" s="1"/>
  <c r="Y2177" i="2"/>
  <c r="Z2177" i="2" s="1"/>
  <c r="Y2178" i="2"/>
  <c r="Z2178" i="2" s="1"/>
  <c r="Y2179" i="2"/>
  <c r="Z2179" i="2" s="1"/>
  <c r="Y2180" i="2"/>
  <c r="Z2180" i="2" s="1"/>
  <c r="Y2181" i="2"/>
  <c r="Z2181" i="2" s="1"/>
  <c r="Y2182" i="2"/>
  <c r="Z2182" i="2" s="1"/>
  <c r="Y2183" i="2"/>
  <c r="Z2183" i="2" s="1"/>
  <c r="Y2184" i="2"/>
  <c r="Z2184" i="2" s="1"/>
  <c r="Y2185" i="2"/>
  <c r="Z2185" i="2" s="1"/>
  <c r="Y2186" i="2"/>
  <c r="Z2186" i="2" s="1"/>
  <c r="Y2187" i="2"/>
  <c r="Z2187" i="2" s="1"/>
  <c r="Y2188" i="2"/>
  <c r="Z2188" i="2" s="1"/>
  <c r="Y2189" i="2"/>
  <c r="Z2189" i="2" s="1"/>
  <c r="Y2190" i="2"/>
  <c r="Z2190" i="2" s="1"/>
  <c r="Y2191" i="2"/>
  <c r="Z2191" i="2" s="1"/>
  <c r="Y2192" i="2"/>
  <c r="Z2192" i="2" s="1"/>
  <c r="Y2193" i="2"/>
  <c r="Z2193" i="2" s="1"/>
  <c r="Y2194" i="2"/>
  <c r="Z2194" i="2" s="1"/>
  <c r="Y2195" i="2"/>
  <c r="Z2195" i="2" s="1"/>
  <c r="Y2196" i="2"/>
  <c r="Z2196" i="2" s="1"/>
  <c r="Y2197" i="2"/>
  <c r="Z2197" i="2" s="1"/>
  <c r="Y2198" i="2"/>
  <c r="Z2198" i="2" s="1"/>
  <c r="Y2199" i="2"/>
  <c r="Z2199" i="2" s="1"/>
  <c r="Y2200" i="2"/>
  <c r="Z2200" i="2" s="1"/>
  <c r="Y2201" i="2"/>
  <c r="Z2201" i="2" s="1"/>
  <c r="Y2202" i="2"/>
  <c r="Z2202" i="2" s="1"/>
  <c r="Y2203" i="2"/>
  <c r="Z2203" i="2" s="1"/>
  <c r="Y2204" i="2"/>
  <c r="Z2204" i="2" s="1"/>
  <c r="Y2205" i="2"/>
  <c r="Z2205" i="2" s="1"/>
  <c r="Y2206" i="2"/>
  <c r="Z2206" i="2" s="1"/>
  <c r="Y2207" i="2"/>
  <c r="Z2207" i="2" s="1"/>
  <c r="Y2208" i="2"/>
  <c r="Z2208" i="2" s="1"/>
  <c r="Y2209" i="2"/>
  <c r="Z2209" i="2" s="1"/>
  <c r="Y2210" i="2"/>
  <c r="Z2210" i="2" s="1"/>
  <c r="Y2211" i="2"/>
  <c r="Z2211" i="2" s="1"/>
  <c r="Y2212" i="2"/>
  <c r="Z2212" i="2" s="1"/>
  <c r="Y2213" i="2"/>
  <c r="Z2213" i="2" s="1"/>
  <c r="Y2214" i="2"/>
  <c r="Z2214" i="2" s="1"/>
  <c r="Y2215" i="2"/>
  <c r="Z2215" i="2" s="1"/>
  <c r="Y2216" i="2"/>
  <c r="Z2216" i="2" s="1"/>
  <c r="Y2217" i="2"/>
  <c r="Z2217" i="2" s="1"/>
  <c r="Y2218" i="2"/>
  <c r="Z2218" i="2" s="1"/>
  <c r="Y2219" i="2"/>
  <c r="Z2219" i="2" s="1"/>
  <c r="Y2220" i="2"/>
  <c r="Z2220" i="2" s="1"/>
  <c r="Y2221" i="2"/>
  <c r="Z2221" i="2" s="1"/>
  <c r="Y2222" i="2"/>
  <c r="Z2222" i="2" s="1"/>
  <c r="Y2223" i="2"/>
  <c r="Z2223" i="2" s="1"/>
  <c r="Y2224" i="2"/>
  <c r="Z2224" i="2" s="1"/>
  <c r="Y2225" i="2"/>
  <c r="Z2225" i="2" s="1"/>
  <c r="Y2226" i="2"/>
  <c r="Z2226" i="2" s="1"/>
  <c r="Y2227" i="2"/>
  <c r="Z2227" i="2" s="1"/>
  <c r="Y2228" i="2"/>
  <c r="Z2228" i="2" s="1"/>
  <c r="Y2229" i="2"/>
  <c r="Z2229" i="2" s="1"/>
  <c r="Y2230" i="2"/>
  <c r="Z2230" i="2" s="1"/>
  <c r="Y2231" i="2"/>
  <c r="Z2231" i="2" s="1"/>
  <c r="Y2232" i="2"/>
  <c r="Z2232" i="2" s="1"/>
  <c r="Y2233" i="2"/>
  <c r="Z2233" i="2" s="1"/>
  <c r="Y2234" i="2"/>
  <c r="Z2234" i="2" s="1"/>
  <c r="Y2235" i="2"/>
  <c r="Z2235" i="2" s="1"/>
  <c r="Y2236" i="2"/>
  <c r="Z2236" i="2" s="1"/>
  <c r="Y2237" i="2"/>
  <c r="Z2237" i="2" s="1"/>
  <c r="Y2238" i="2"/>
  <c r="Z2238" i="2" s="1"/>
  <c r="Y2239" i="2"/>
  <c r="Z2239" i="2" s="1"/>
  <c r="Y2240" i="2"/>
  <c r="Z2240" i="2" s="1"/>
  <c r="Y2241" i="2"/>
  <c r="Z2241" i="2" s="1"/>
  <c r="Y2242" i="2"/>
  <c r="Z2242" i="2" s="1"/>
  <c r="Y2243" i="2"/>
  <c r="Z2243" i="2" s="1"/>
  <c r="Y2244" i="2"/>
  <c r="Z2244" i="2" s="1"/>
  <c r="Y2245" i="2"/>
  <c r="Z2245" i="2" s="1"/>
  <c r="Y2246" i="2"/>
  <c r="Z2246" i="2" s="1"/>
  <c r="Y2247" i="2"/>
  <c r="Z2247" i="2" s="1"/>
  <c r="Y2248" i="2"/>
  <c r="Z2248" i="2" s="1"/>
  <c r="Y2249" i="2"/>
  <c r="Z2249" i="2" s="1"/>
  <c r="Y2250" i="2"/>
  <c r="Z2250" i="2" s="1"/>
  <c r="Y2251" i="2"/>
  <c r="Z2251" i="2" s="1"/>
  <c r="Y2252" i="2"/>
  <c r="Z2252" i="2" s="1"/>
  <c r="Y2253" i="2"/>
  <c r="Z2253" i="2" s="1"/>
  <c r="Y2254" i="2"/>
  <c r="Z2254" i="2" s="1"/>
  <c r="Y2255" i="2"/>
  <c r="Z2255" i="2" s="1"/>
  <c r="Y2256" i="2"/>
  <c r="Z2256" i="2" s="1"/>
  <c r="Y2257" i="2"/>
  <c r="Z2257" i="2" s="1"/>
  <c r="Y2258" i="2"/>
  <c r="Z2258" i="2" s="1"/>
  <c r="Y2259" i="2"/>
  <c r="Z2259" i="2" s="1"/>
  <c r="Y2260" i="2"/>
  <c r="Z2260" i="2" s="1"/>
  <c r="Y2261" i="2"/>
  <c r="Z2261" i="2" s="1"/>
  <c r="Y2262" i="2"/>
  <c r="Z2262" i="2" s="1"/>
  <c r="Y2263" i="2"/>
  <c r="Z2263" i="2" s="1"/>
  <c r="Y2264" i="2"/>
  <c r="Z2264" i="2" s="1"/>
  <c r="Y2265" i="2"/>
  <c r="Z2265" i="2" s="1"/>
  <c r="Y2266" i="2"/>
  <c r="Z2266" i="2" s="1"/>
  <c r="Y2267" i="2"/>
  <c r="Z2267" i="2" s="1"/>
  <c r="Y2268" i="2"/>
  <c r="Z2268" i="2" s="1"/>
  <c r="Y2269" i="2"/>
  <c r="Z2269" i="2" s="1"/>
  <c r="Y2270" i="2"/>
  <c r="Z2270" i="2" s="1"/>
  <c r="Y2271" i="2"/>
  <c r="Z2271" i="2" s="1"/>
  <c r="Y2272" i="2"/>
  <c r="Z2272" i="2" s="1"/>
  <c r="Y2273" i="2"/>
  <c r="Z2273" i="2" s="1"/>
  <c r="Y2274" i="2"/>
  <c r="Z2274" i="2" s="1"/>
  <c r="Y2275" i="2"/>
  <c r="Z2275" i="2" s="1"/>
  <c r="Y2276" i="2"/>
  <c r="Z2276" i="2" s="1"/>
  <c r="Y2277" i="2"/>
  <c r="Z2277" i="2" s="1"/>
  <c r="Y2278" i="2"/>
  <c r="Z2278" i="2" s="1"/>
  <c r="Y2279" i="2"/>
  <c r="Z2279" i="2" s="1"/>
  <c r="Y2280" i="2"/>
  <c r="Z2280" i="2" s="1"/>
  <c r="Y2281" i="2"/>
  <c r="Z2281" i="2" s="1"/>
  <c r="Y2282" i="2"/>
  <c r="Z2282" i="2" s="1"/>
  <c r="Y2283" i="2"/>
  <c r="Z2283" i="2" s="1"/>
  <c r="Y2284" i="2"/>
  <c r="Z2284" i="2" s="1"/>
  <c r="Y2285" i="2"/>
  <c r="Z2285" i="2" s="1"/>
  <c r="Y2286" i="2"/>
  <c r="Z2286" i="2" s="1"/>
  <c r="Y2287" i="2"/>
  <c r="Z2287" i="2" s="1"/>
  <c r="Y2288" i="2"/>
  <c r="Z2288" i="2" s="1"/>
  <c r="Y2289" i="2"/>
  <c r="Z2289" i="2" s="1"/>
  <c r="Y2290" i="2"/>
  <c r="Z2290" i="2" s="1"/>
  <c r="Y2291" i="2"/>
  <c r="Z2291" i="2" s="1"/>
  <c r="Y2292" i="2"/>
  <c r="Z2292" i="2" s="1"/>
  <c r="Y2293" i="2"/>
  <c r="Z2293" i="2" s="1"/>
  <c r="Y2294" i="2"/>
  <c r="Z2294" i="2" s="1"/>
  <c r="Y2295" i="2"/>
  <c r="Z2295" i="2" s="1"/>
  <c r="Y2296" i="2"/>
  <c r="Z2296" i="2" s="1"/>
  <c r="Y2297" i="2"/>
  <c r="Z2297" i="2" s="1"/>
  <c r="Y2298" i="2"/>
  <c r="Z2298" i="2" s="1"/>
  <c r="Y2299" i="2"/>
  <c r="Z2299" i="2" s="1"/>
  <c r="Y2300" i="2"/>
  <c r="Z2300" i="2" s="1"/>
  <c r="Y2301" i="2"/>
  <c r="Z2301" i="2" s="1"/>
  <c r="Y2302" i="2"/>
  <c r="Z2302" i="2" s="1"/>
  <c r="Y2303" i="2"/>
  <c r="Z2303" i="2" s="1"/>
  <c r="Y2304" i="2"/>
  <c r="Z2304" i="2" s="1"/>
  <c r="Y2305" i="2"/>
  <c r="Z2305" i="2" s="1"/>
  <c r="Y2306" i="2"/>
  <c r="Z2306" i="2" s="1"/>
  <c r="Y2307" i="2"/>
  <c r="Z2307" i="2" s="1"/>
  <c r="Y2308" i="2"/>
  <c r="Z2308" i="2" s="1"/>
  <c r="Y2309" i="2"/>
  <c r="Z2309" i="2" s="1"/>
  <c r="Y2310" i="2"/>
  <c r="Z2310" i="2" s="1"/>
  <c r="Y2311" i="2"/>
  <c r="Z2311" i="2" s="1"/>
  <c r="Y2312" i="2"/>
  <c r="Z2312" i="2" s="1"/>
  <c r="Y2313" i="2"/>
  <c r="Z2313" i="2" s="1"/>
  <c r="Y2314" i="2"/>
  <c r="Z2314" i="2" s="1"/>
  <c r="Y2315" i="2"/>
  <c r="Z2315" i="2" s="1"/>
  <c r="Y2316" i="2"/>
  <c r="Z2316" i="2" s="1"/>
  <c r="Y2317" i="2"/>
  <c r="Z2317" i="2" s="1"/>
  <c r="Y2318" i="2"/>
  <c r="Z2318" i="2" s="1"/>
  <c r="Y2319" i="2"/>
  <c r="Z2319" i="2" s="1"/>
  <c r="Y2320" i="2"/>
  <c r="Z2320" i="2" s="1"/>
  <c r="Y2321" i="2"/>
  <c r="Z2321" i="2" s="1"/>
  <c r="Y2322" i="2"/>
  <c r="Z2322" i="2" s="1"/>
  <c r="Y2323" i="2"/>
  <c r="Z2323" i="2" s="1"/>
  <c r="Y2324" i="2"/>
  <c r="Z2324" i="2" s="1"/>
  <c r="Y2325" i="2"/>
  <c r="Z2325" i="2" s="1"/>
  <c r="Y2326" i="2"/>
  <c r="Z2326" i="2" s="1"/>
  <c r="Y2327" i="2"/>
  <c r="Z2327" i="2" s="1"/>
  <c r="Y2328" i="2"/>
  <c r="Z2328" i="2" s="1"/>
  <c r="Y2329" i="2"/>
  <c r="Z2329" i="2" s="1"/>
  <c r="Y2330" i="2"/>
  <c r="Z2330" i="2" s="1"/>
  <c r="Y2331" i="2"/>
  <c r="Z2331" i="2" s="1"/>
  <c r="Y2332" i="2"/>
  <c r="Z2332" i="2" s="1"/>
  <c r="Y2333" i="2"/>
  <c r="Z2333" i="2" s="1"/>
  <c r="Y2334" i="2"/>
  <c r="Z2334" i="2" s="1"/>
  <c r="Y2335" i="2"/>
  <c r="Z2335" i="2" s="1"/>
  <c r="Y2336" i="2"/>
  <c r="Z2336" i="2" s="1"/>
  <c r="Y2337" i="2"/>
  <c r="Z2337" i="2" s="1"/>
  <c r="Y2338" i="2"/>
  <c r="Z2338" i="2" s="1"/>
  <c r="Y2339" i="2"/>
  <c r="Z2339" i="2" s="1"/>
  <c r="Y2340" i="2"/>
  <c r="Z2340" i="2" s="1"/>
  <c r="Y2341" i="2"/>
  <c r="Z2341" i="2" s="1"/>
  <c r="Y2342" i="2"/>
  <c r="Z2342" i="2" s="1"/>
  <c r="Y2343" i="2"/>
  <c r="Z2343" i="2" s="1"/>
  <c r="Y2344" i="2"/>
  <c r="Z2344" i="2" s="1"/>
  <c r="Y2345" i="2"/>
  <c r="Z2345" i="2" s="1"/>
  <c r="Y2346" i="2"/>
  <c r="Z2346" i="2" s="1"/>
  <c r="Y2347" i="2"/>
  <c r="Z2347" i="2" s="1"/>
  <c r="Y2348" i="2"/>
  <c r="Z2348" i="2" s="1"/>
  <c r="Y2349" i="2"/>
  <c r="Z2349" i="2" s="1"/>
  <c r="Y2350" i="2"/>
  <c r="Z2350" i="2" s="1"/>
  <c r="Y2351" i="2"/>
  <c r="Z2351" i="2" s="1"/>
  <c r="Y2352" i="2"/>
  <c r="Z2352" i="2" s="1"/>
  <c r="Y2353" i="2"/>
  <c r="Z2353" i="2" s="1"/>
  <c r="Y2354" i="2"/>
  <c r="Z2354" i="2" s="1"/>
  <c r="Y2355" i="2"/>
  <c r="Z2355" i="2" s="1"/>
  <c r="Y2356" i="2"/>
  <c r="Z2356" i="2" s="1"/>
  <c r="Y2357" i="2"/>
  <c r="Z2357" i="2" s="1"/>
  <c r="Y2358" i="2"/>
  <c r="Z2358" i="2" s="1"/>
  <c r="Y2359" i="2"/>
  <c r="Z2359" i="2" s="1"/>
  <c r="Y2360" i="2"/>
  <c r="Z2360" i="2" s="1"/>
  <c r="Y2361" i="2"/>
  <c r="Z2361" i="2" s="1"/>
  <c r="Y2362" i="2"/>
  <c r="Z2362" i="2" s="1"/>
  <c r="Y2363" i="2"/>
  <c r="Z2363" i="2" s="1"/>
  <c r="Y2364" i="2"/>
  <c r="Z2364" i="2" s="1"/>
  <c r="Y2365" i="2"/>
  <c r="Z2365" i="2" s="1"/>
  <c r="Y2366" i="2"/>
  <c r="Z2366" i="2" s="1"/>
  <c r="Y2367" i="2"/>
  <c r="Z2367" i="2" s="1"/>
  <c r="Y2368" i="2"/>
  <c r="Z2368" i="2" s="1"/>
  <c r="Y2369" i="2"/>
  <c r="Z2369" i="2" s="1"/>
  <c r="Y2370" i="2"/>
  <c r="Z2370" i="2" s="1"/>
  <c r="Y2371" i="2"/>
  <c r="Z2371" i="2" s="1"/>
  <c r="Y2372" i="2"/>
  <c r="Z2372" i="2" s="1"/>
  <c r="Y2373" i="2"/>
  <c r="Z2373" i="2" s="1"/>
  <c r="Y2374" i="2"/>
  <c r="Z2374" i="2" s="1"/>
  <c r="Y2375" i="2"/>
  <c r="Z2375" i="2" s="1"/>
  <c r="Y2376" i="2"/>
  <c r="Z2376" i="2" s="1"/>
  <c r="Y2377" i="2"/>
  <c r="Z2377" i="2" s="1"/>
  <c r="Y2378" i="2"/>
  <c r="Z2378" i="2" s="1"/>
  <c r="Y2379" i="2"/>
  <c r="Z2379" i="2" s="1"/>
  <c r="Y2380" i="2"/>
  <c r="Z2380" i="2" s="1"/>
  <c r="Y2381" i="2"/>
  <c r="Z2381" i="2" s="1"/>
  <c r="Y2382" i="2"/>
  <c r="Z2382" i="2" s="1"/>
  <c r="Y2383" i="2"/>
  <c r="Z2383" i="2" s="1"/>
  <c r="Y2384" i="2"/>
  <c r="Z2384" i="2" s="1"/>
  <c r="Y2385" i="2"/>
  <c r="Z2385" i="2" s="1"/>
  <c r="Y2386" i="2"/>
  <c r="Z2386" i="2" s="1"/>
  <c r="Y2387" i="2"/>
  <c r="Z2387" i="2" s="1"/>
  <c r="Y2388" i="2"/>
  <c r="Z2388" i="2" s="1"/>
  <c r="Y2389" i="2"/>
  <c r="Z2389" i="2" s="1"/>
  <c r="Y2390" i="2"/>
  <c r="Z2390" i="2" s="1"/>
  <c r="Y2391" i="2"/>
  <c r="Z2391" i="2" s="1"/>
  <c r="Y2392" i="2"/>
  <c r="Z2392" i="2" s="1"/>
  <c r="Y2393" i="2"/>
  <c r="Z2393" i="2" s="1"/>
  <c r="Y2394" i="2"/>
  <c r="Z2394" i="2" s="1"/>
  <c r="Y2395" i="2"/>
  <c r="Z2395" i="2" s="1"/>
  <c r="Y2396" i="2"/>
  <c r="Z2396" i="2" s="1"/>
  <c r="Y2397" i="2"/>
  <c r="Z2397" i="2" s="1"/>
  <c r="Y2398" i="2"/>
  <c r="Z2398" i="2" s="1"/>
  <c r="Y2399" i="2"/>
  <c r="Z2399" i="2" s="1"/>
  <c r="Y2400" i="2"/>
  <c r="Z2400" i="2" s="1"/>
  <c r="Y2401" i="2"/>
  <c r="Z2401" i="2" s="1"/>
  <c r="Y2402" i="2"/>
  <c r="Z2402" i="2" s="1"/>
  <c r="Y2403" i="2"/>
  <c r="Z2403" i="2" s="1"/>
  <c r="Y2404" i="2"/>
  <c r="Z2404" i="2" s="1"/>
  <c r="Y2405" i="2"/>
  <c r="Z2405" i="2" s="1"/>
  <c r="Y2406" i="2"/>
  <c r="Z2406" i="2" s="1"/>
  <c r="Y2407" i="2"/>
  <c r="Z2407" i="2" s="1"/>
  <c r="Y2408" i="2"/>
  <c r="Z2408" i="2" s="1"/>
  <c r="Y2409" i="2"/>
  <c r="Z2409" i="2" s="1"/>
  <c r="Y2410" i="2"/>
  <c r="Z2410" i="2" s="1"/>
  <c r="Y2411" i="2"/>
  <c r="Z2411" i="2" s="1"/>
  <c r="Y2412" i="2"/>
  <c r="Z2412" i="2" s="1"/>
  <c r="Y2413" i="2"/>
  <c r="Z2413" i="2" s="1"/>
  <c r="Y2414" i="2"/>
  <c r="Z2414" i="2" s="1"/>
  <c r="Y2415" i="2"/>
  <c r="Z2415" i="2" s="1"/>
  <c r="Y2416" i="2"/>
  <c r="Z2416" i="2" s="1"/>
  <c r="Y2417" i="2"/>
  <c r="Z2417" i="2" s="1"/>
  <c r="Y2418" i="2"/>
  <c r="Z2418" i="2" s="1"/>
  <c r="Y2419" i="2"/>
  <c r="Z2419" i="2" s="1"/>
  <c r="Y2420" i="2"/>
  <c r="Z2420" i="2" s="1"/>
  <c r="Y2421" i="2"/>
  <c r="Z2421" i="2" s="1"/>
  <c r="Y2422" i="2"/>
  <c r="Z2422" i="2" s="1"/>
  <c r="Y2423" i="2"/>
  <c r="Z2423" i="2" s="1"/>
  <c r="Y2424" i="2"/>
  <c r="Z2424" i="2" s="1"/>
  <c r="Y2425" i="2"/>
  <c r="Z2425" i="2" s="1"/>
  <c r="Y2426" i="2"/>
  <c r="Z2426" i="2" s="1"/>
  <c r="Y2427" i="2"/>
  <c r="Z2427" i="2" s="1"/>
  <c r="Y2428" i="2"/>
  <c r="Z2428" i="2" s="1"/>
  <c r="Y2429" i="2"/>
  <c r="Z2429" i="2" s="1"/>
  <c r="Y2430" i="2"/>
  <c r="Z2430" i="2" s="1"/>
  <c r="Y2431" i="2"/>
  <c r="Z2431" i="2" s="1"/>
  <c r="Y2432" i="2"/>
  <c r="Z2432" i="2" s="1"/>
  <c r="Y2433" i="2"/>
  <c r="Z2433" i="2" s="1"/>
  <c r="Y2434" i="2"/>
  <c r="Z2434" i="2" s="1"/>
  <c r="Y2435" i="2"/>
  <c r="Z2435" i="2" s="1"/>
  <c r="Y2436" i="2"/>
  <c r="Z2436" i="2" s="1"/>
  <c r="Y2437" i="2"/>
  <c r="Z2437" i="2" s="1"/>
  <c r="Y2438" i="2"/>
  <c r="Z2438" i="2" s="1"/>
  <c r="Y2439" i="2"/>
  <c r="Z2439" i="2" s="1"/>
  <c r="Y2440" i="2"/>
  <c r="Z2440" i="2" s="1"/>
  <c r="Y2441" i="2"/>
  <c r="Z2441" i="2" s="1"/>
  <c r="Y2442" i="2"/>
  <c r="Z2442" i="2" s="1"/>
  <c r="Y2443" i="2"/>
  <c r="Z2443" i="2" s="1"/>
  <c r="Y2444" i="2"/>
  <c r="Z2444" i="2" s="1"/>
  <c r="Y2445" i="2"/>
  <c r="Z2445" i="2" s="1"/>
  <c r="Y2446" i="2"/>
  <c r="Z2446" i="2" s="1"/>
  <c r="Y2447" i="2"/>
  <c r="Z2447" i="2" s="1"/>
  <c r="Y2448" i="2"/>
  <c r="Z2448" i="2" s="1"/>
  <c r="Y2449" i="2"/>
  <c r="Z2449" i="2" s="1"/>
  <c r="Y2450" i="2"/>
  <c r="Z2450" i="2" s="1"/>
  <c r="Y2451" i="2"/>
  <c r="Z2451" i="2" s="1"/>
  <c r="Y2452" i="2"/>
  <c r="Z2452" i="2" s="1"/>
  <c r="Y2453" i="2"/>
  <c r="Z2453" i="2" s="1"/>
  <c r="Y2454" i="2"/>
  <c r="Z2454" i="2" s="1"/>
  <c r="Y2455" i="2"/>
  <c r="Z2455" i="2" s="1"/>
  <c r="Y2456" i="2"/>
  <c r="Z2456" i="2" s="1"/>
  <c r="Y2457" i="2"/>
  <c r="Z2457" i="2" s="1"/>
  <c r="Y2458" i="2"/>
  <c r="Z2458" i="2" s="1"/>
  <c r="Y2459" i="2"/>
  <c r="Z2459" i="2" s="1"/>
  <c r="Y2460" i="2"/>
  <c r="Z2460" i="2" s="1"/>
  <c r="Y2461" i="2"/>
  <c r="Z2461" i="2" s="1"/>
  <c r="Y2462" i="2"/>
  <c r="Z2462" i="2" s="1"/>
  <c r="Y2463" i="2"/>
  <c r="Z2463" i="2" s="1"/>
  <c r="Y2464" i="2"/>
  <c r="Z2464" i="2" s="1"/>
  <c r="Y2465" i="2"/>
  <c r="Z2465" i="2" s="1"/>
  <c r="Y2466" i="2"/>
  <c r="Z2466" i="2" s="1"/>
  <c r="Y2467" i="2"/>
  <c r="Z2467" i="2" s="1"/>
  <c r="Y2468" i="2"/>
  <c r="Z2468" i="2" s="1"/>
  <c r="Y2469" i="2"/>
  <c r="Z2469" i="2" s="1"/>
  <c r="Y2470" i="2"/>
  <c r="Z2470" i="2" s="1"/>
  <c r="Y2471" i="2"/>
  <c r="Z2471" i="2" s="1"/>
  <c r="Y2472" i="2"/>
  <c r="Z2472" i="2" s="1"/>
  <c r="Y2473" i="2"/>
  <c r="Z2473" i="2" s="1"/>
  <c r="Y2474" i="2"/>
  <c r="Z2474" i="2" s="1"/>
  <c r="Y2475" i="2"/>
  <c r="Z2475" i="2" s="1"/>
  <c r="Y2476" i="2"/>
  <c r="Z2476" i="2" s="1"/>
  <c r="Y2477" i="2"/>
  <c r="Z2477" i="2" s="1"/>
  <c r="Y2478" i="2"/>
  <c r="Z2478" i="2" s="1"/>
  <c r="Y2479" i="2"/>
  <c r="Z2479" i="2" s="1"/>
  <c r="Y2480" i="2"/>
  <c r="Z2480" i="2" s="1"/>
  <c r="Y2481" i="2"/>
  <c r="Z2481" i="2" s="1"/>
  <c r="Y2482" i="2"/>
  <c r="Z2482" i="2" s="1"/>
  <c r="Y2483" i="2"/>
  <c r="Z2483" i="2" s="1"/>
  <c r="Y2484" i="2"/>
  <c r="Z2484" i="2" s="1"/>
  <c r="Y2485" i="2"/>
  <c r="Z2485" i="2" s="1"/>
  <c r="Y2486" i="2"/>
  <c r="Z2486" i="2" s="1"/>
  <c r="Y2487" i="2"/>
  <c r="Z2487" i="2" s="1"/>
  <c r="Y2488" i="2"/>
  <c r="Z2488" i="2" s="1"/>
  <c r="Y2489" i="2"/>
  <c r="Z2489" i="2" s="1"/>
  <c r="Y2490" i="2"/>
  <c r="Z2490" i="2" s="1"/>
  <c r="Y2491" i="2"/>
  <c r="Z2491" i="2" s="1"/>
  <c r="Y2492" i="2"/>
  <c r="Z2492" i="2" s="1"/>
  <c r="Y2493" i="2"/>
  <c r="Z2493" i="2" s="1"/>
  <c r="Y2494" i="2"/>
  <c r="Z2494" i="2" s="1"/>
  <c r="Y2495" i="2"/>
  <c r="Z2495" i="2" s="1"/>
  <c r="Y2496" i="2"/>
  <c r="Z2496" i="2" s="1"/>
  <c r="Y2497" i="2"/>
  <c r="Z2497" i="2" s="1"/>
  <c r="Y2498" i="2"/>
  <c r="Z2498" i="2" s="1"/>
  <c r="Y2499" i="2"/>
  <c r="Z2499" i="2" s="1"/>
  <c r="Y2500" i="2"/>
  <c r="Z2500" i="2" s="1"/>
  <c r="Y2501" i="2"/>
  <c r="Z2501" i="2" s="1"/>
  <c r="C4" i="4"/>
  <c r="C4" i="1"/>
  <c r="A37" i="4"/>
  <c r="B32" i="4"/>
  <c r="A32" i="4"/>
  <c r="Y14" i="2" l="1"/>
  <c r="Z14" i="2" s="1"/>
  <c r="Y15" i="2"/>
  <c r="Z15" i="2" s="1"/>
  <c r="Y16" i="2"/>
  <c r="Z16" i="2" s="1"/>
  <c r="Y72" i="2"/>
  <c r="Z72" i="2" s="1"/>
  <c r="Y18" i="2"/>
  <c r="Z18" i="2" s="1"/>
  <c r="Y90" i="2"/>
  <c r="Z90" i="2" s="1"/>
  <c r="Y54" i="2"/>
  <c r="Z54" i="2" s="1"/>
  <c r="Y91" i="2"/>
  <c r="Z91" i="2" s="1"/>
  <c r="Y92" i="2"/>
  <c r="Z92" i="2" s="1"/>
  <c r="Y93" i="2"/>
  <c r="Z93" i="2" s="1"/>
  <c r="Y20" i="2"/>
  <c r="Z20" i="2" s="1"/>
  <c r="Y21" i="2"/>
  <c r="Z21" i="2" s="1"/>
  <c r="Y94" i="2"/>
  <c r="Z94" i="2" s="1"/>
  <c r="Y95" i="2"/>
  <c r="Z95" i="2" s="1"/>
  <c r="Y22" i="2"/>
  <c r="Z22" i="2" s="1"/>
  <c r="Y23" i="2"/>
  <c r="Z23" i="2" s="1"/>
  <c r="Y96" i="2"/>
  <c r="Z96" i="2" s="1"/>
  <c r="Y78" i="2"/>
  <c r="Z78" i="2" s="1"/>
  <c r="Y25" i="2"/>
  <c r="Z25" i="2" s="1"/>
  <c r="Y26" i="2"/>
  <c r="Z26" i="2" s="1"/>
  <c r="Y97" i="2"/>
  <c r="Z97" i="2" s="1"/>
  <c r="Y98" i="2"/>
  <c r="Z98" i="2" s="1"/>
  <c r="Y99" i="2"/>
  <c r="Z99" i="2" s="1"/>
  <c r="Y27" i="2"/>
  <c r="Z27" i="2" s="1"/>
  <c r="Y6" i="2"/>
  <c r="Z6" i="2" s="1"/>
  <c r="Y28" i="2"/>
  <c r="Z28" i="2" s="1"/>
  <c r="Y133" i="2"/>
  <c r="Z133" i="2" s="1"/>
  <c r="Y29" i="2"/>
  <c r="Z29" i="2" s="1"/>
  <c r="Y100" i="2"/>
  <c r="Z100" i="2" s="1"/>
  <c r="Y7" i="2"/>
  <c r="Z7" i="2" s="1"/>
  <c r="Y30" i="2"/>
  <c r="Z30" i="2" s="1"/>
  <c r="Y31" i="2"/>
  <c r="Z31" i="2" s="1"/>
  <c r="Y32" i="2"/>
  <c r="Z32" i="2" s="1"/>
  <c r="Y101" i="2"/>
  <c r="Z101" i="2" s="1"/>
  <c r="Y8" i="2"/>
  <c r="Z8" i="2" s="1"/>
  <c r="Y38" i="2"/>
  <c r="Z38" i="2" s="1"/>
  <c r="Y73" i="2"/>
  <c r="Z73" i="2" s="1"/>
  <c r="Y9" i="2"/>
  <c r="Z9" i="2" s="1"/>
  <c r="Y102" i="2"/>
  <c r="Z102" i="2" s="1"/>
  <c r="Y103" i="2"/>
  <c r="Z103" i="2" s="1"/>
  <c r="Y39" i="2"/>
  <c r="Z39" i="2" s="1"/>
  <c r="Y55" i="2"/>
  <c r="Z55" i="2" s="1"/>
  <c r="Y40" i="2"/>
  <c r="Z40" i="2" s="1"/>
  <c r="Y104" i="2"/>
  <c r="Z104" i="2" s="1"/>
  <c r="Y105" i="2"/>
  <c r="Z105" i="2" s="1"/>
  <c r="Y106" i="2"/>
  <c r="Z106" i="2" s="1"/>
  <c r="Y88" i="2"/>
  <c r="Z88" i="2" s="1"/>
  <c r="Y17" i="2"/>
  <c r="Z17" i="2" s="1"/>
  <c r="Y86" i="2"/>
  <c r="Z86" i="2" s="1"/>
  <c r="Y3" i="2"/>
  <c r="Z3" i="2" s="1"/>
  <c r="Y41" i="2"/>
  <c r="Z41" i="2" s="1"/>
  <c r="Y42" i="2"/>
  <c r="Z42" i="2" s="1"/>
  <c r="Y43" i="2"/>
  <c r="Z43" i="2" s="1"/>
  <c r="Y44" i="2"/>
  <c r="Z44" i="2" s="1"/>
  <c r="Y45" i="2"/>
  <c r="Z45" i="2" s="1"/>
  <c r="Y46" i="2"/>
  <c r="Z46" i="2" s="1"/>
  <c r="Y50" i="2"/>
  <c r="Z50" i="2" s="1"/>
  <c r="Y107" i="2"/>
  <c r="Z107" i="2" s="1"/>
  <c r="Y74" i="2"/>
  <c r="Z74" i="2" s="1"/>
  <c r="Y57" i="2"/>
  <c r="Z57" i="2" s="1"/>
  <c r="Y34" i="2"/>
  <c r="Z34" i="2" s="1"/>
  <c r="Y35" i="2"/>
  <c r="Z35" i="2" s="1"/>
  <c r="Y108" i="2"/>
  <c r="Z108" i="2" s="1"/>
  <c r="Y52" i="2"/>
  <c r="Z52" i="2" s="1"/>
  <c r="Y53" i="2"/>
  <c r="Z53" i="2" s="1"/>
  <c r="Y19" i="2"/>
  <c r="Z19" i="2" s="1"/>
  <c r="Y75" i="2"/>
  <c r="Z75" i="2" s="1"/>
  <c r="Y56" i="2"/>
  <c r="Z56" i="2" s="1"/>
  <c r="Y109" i="2"/>
  <c r="Z109" i="2" s="1"/>
  <c r="Y62" i="2"/>
  <c r="Z62" i="2" s="1"/>
  <c r="Y110" i="2"/>
  <c r="Z110" i="2" s="1"/>
  <c r="Y111" i="2"/>
  <c r="Z111" i="2" s="1"/>
  <c r="Y112" i="2"/>
  <c r="Z112" i="2" s="1"/>
  <c r="Y58" i="2"/>
  <c r="Z58" i="2" s="1"/>
  <c r="Y59" i="2"/>
  <c r="Z59" i="2" s="1"/>
  <c r="Y113" i="2"/>
  <c r="Z113" i="2" s="1"/>
  <c r="Y114" i="2"/>
  <c r="Z114" i="2" s="1"/>
  <c r="Y60" i="2"/>
  <c r="Z60" i="2" s="1"/>
  <c r="Y61" i="2"/>
  <c r="Z61" i="2" s="1"/>
  <c r="Y115" i="2"/>
  <c r="Z115" i="2" s="1"/>
  <c r="Y85" i="2"/>
  <c r="Z85" i="2" s="1"/>
  <c r="Y63" i="2"/>
  <c r="Z63" i="2" s="1"/>
  <c r="Y33" i="2"/>
  <c r="Z33" i="2" s="1"/>
  <c r="Y116" i="2"/>
  <c r="Z116" i="2" s="1"/>
  <c r="Y117" i="2"/>
  <c r="Z117" i="2" s="1"/>
  <c r="Y118" i="2"/>
  <c r="Z118" i="2" s="1"/>
  <c r="Y65" i="2"/>
  <c r="Z65" i="2" s="1"/>
  <c r="Y10" i="2"/>
  <c r="Z10" i="2" s="1"/>
  <c r="Y66" i="2"/>
  <c r="Z66" i="2" s="1"/>
  <c r="Y129" i="2"/>
  <c r="Z129" i="2" s="1"/>
  <c r="Y67" i="2"/>
  <c r="Z67" i="2" s="1"/>
  <c r="Y119" i="2"/>
  <c r="Z119" i="2" s="1"/>
  <c r="Y11" i="2"/>
  <c r="Z11" i="2" s="1"/>
  <c r="Y68" i="2"/>
  <c r="Z68" i="2" s="1"/>
  <c r="Y69" i="2"/>
  <c r="Z69" i="2" s="1"/>
  <c r="Y70" i="2"/>
  <c r="Z70" i="2" s="1"/>
  <c r="Y120" i="2"/>
  <c r="Z120" i="2" s="1"/>
  <c r="Y12" i="2"/>
  <c r="Z12" i="2" s="1"/>
  <c r="Y47" i="2"/>
  <c r="Z47" i="2" s="1"/>
  <c r="Y76" i="2"/>
  <c r="Z76" i="2" s="1"/>
  <c r="Y13" i="2"/>
  <c r="Z13" i="2" s="1"/>
  <c r="Y121" i="2"/>
  <c r="Z121" i="2" s="1"/>
  <c r="Y122" i="2"/>
  <c r="Z122" i="2" s="1"/>
  <c r="Y48" i="2"/>
  <c r="Z48" i="2" s="1"/>
  <c r="Y64" i="2"/>
  <c r="Z64" i="2" s="1"/>
  <c r="Y49" i="2"/>
  <c r="Z49" i="2" s="1"/>
  <c r="Y123" i="2"/>
  <c r="Z123" i="2" s="1"/>
  <c r="Y124" i="2"/>
  <c r="Z124" i="2" s="1"/>
  <c r="Y125" i="2"/>
  <c r="Z125" i="2" s="1"/>
  <c r="Y89" i="2"/>
  <c r="Z89" i="2" s="1"/>
  <c r="Y24" i="2"/>
  <c r="Z24" i="2" s="1"/>
  <c r="Y87" i="2"/>
  <c r="Z87" i="2" s="1"/>
  <c r="Y142" i="2"/>
  <c r="Z142" i="2" s="1"/>
  <c r="Y79" i="2"/>
  <c r="Z79" i="2" s="1"/>
  <c r="Y80" i="2"/>
  <c r="Z80" i="2" s="1"/>
  <c r="Y81" i="2"/>
  <c r="Z81" i="2" s="1"/>
  <c r="Y82" i="2"/>
  <c r="Z82" i="2" s="1"/>
  <c r="Y83" i="2"/>
  <c r="Z83" i="2" s="1"/>
  <c r="Y84" i="2"/>
  <c r="Z84" i="2" s="1"/>
  <c r="Y51" i="2"/>
  <c r="Z51" i="2" s="1"/>
  <c r="Y126" i="2"/>
  <c r="Z126" i="2" s="1"/>
  <c r="Y77" i="2"/>
  <c r="Z77" i="2" s="1"/>
  <c r="Y71" i="2"/>
  <c r="Z71" i="2" s="1"/>
  <c r="Y36" i="2"/>
  <c r="Z36" i="2" s="1"/>
  <c r="Y37" i="2"/>
  <c r="Z37" i="2" s="1"/>
  <c r="Y127" i="2"/>
  <c r="Z127" i="2" s="1"/>
  <c r="Y128" i="2"/>
  <c r="Z128" i="2" s="1"/>
  <c r="Y145" i="2"/>
  <c r="Z145" i="2" s="1"/>
  <c r="Y4" i="2"/>
  <c r="Z4" i="2" s="1"/>
  <c r="Y2" i="2"/>
  <c r="Z2" i="2" s="1"/>
  <c r="Y137" i="2"/>
  <c r="Z137" i="2" s="1"/>
  <c r="Y5" i="2"/>
  <c r="Z5" i="2" s="1"/>
  <c r="Y130" i="2"/>
  <c r="Z130" i="2" s="1"/>
  <c r="Y149" i="2"/>
  <c r="Z149" i="2" s="1"/>
  <c r="Y147" i="2"/>
  <c r="Z147" i="2" s="1"/>
  <c r="Y136" i="2"/>
  <c r="Z136" i="2" s="1"/>
  <c r="Y138" i="2"/>
  <c r="Z138" i="2" s="1"/>
  <c r="Y139" i="2"/>
  <c r="Z139" i="2" s="1"/>
  <c r="Y140" i="2"/>
  <c r="Z140" i="2" s="1"/>
  <c r="Y131" i="2"/>
  <c r="Z131" i="2" s="1"/>
  <c r="Y134" i="2"/>
  <c r="Z134" i="2" s="1"/>
  <c r="Y132" i="2"/>
  <c r="Z132" i="2" s="1"/>
  <c r="Y135" i="2"/>
  <c r="Z135" i="2" s="1"/>
  <c r="Y141" i="2"/>
  <c r="Z141" i="2" s="1"/>
  <c r="Y143" i="2"/>
  <c r="Z143" i="2" s="1"/>
  <c r="Y144" i="2"/>
  <c r="Z144" i="2" s="1"/>
  <c r="Y146" i="2"/>
  <c r="Z146" i="2" s="1"/>
  <c r="Y148" i="2"/>
  <c r="Z148" i="2" s="1"/>
  <c r="Y150" i="2"/>
  <c r="Z150" i="2" s="1"/>
  <c r="Y151" i="2"/>
  <c r="Z151" i="2" s="1"/>
  <c r="Y152" i="2"/>
  <c r="Z152" i="2" s="1"/>
  <c r="Y153" i="2"/>
  <c r="Z153" i="2" s="1"/>
  <c r="Y154" i="2"/>
  <c r="Z154" i="2" s="1"/>
  <c r="Y155" i="2"/>
  <c r="Z155" i="2" s="1"/>
  <c r="Y156" i="2"/>
  <c r="Z156" i="2" s="1"/>
  <c r="Y157" i="2"/>
  <c r="Z157" i="2" s="1"/>
  <c r="Y158" i="2"/>
  <c r="Z158" i="2" s="1"/>
  <c r="Y159" i="2"/>
  <c r="Z159" i="2" s="1"/>
  <c r="Y160" i="2"/>
  <c r="Z160" i="2" s="1"/>
  <c r="Y161" i="2"/>
  <c r="Z161" i="2" s="1"/>
  <c r="Y162" i="2"/>
  <c r="Z162" i="2" s="1"/>
  <c r="Y163" i="2"/>
  <c r="Z163" i="2" s="1"/>
  <c r="Y164" i="2"/>
  <c r="Z164" i="2" s="1"/>
  <c r="Y165" i="2"/>
  <c r="Z165" i="2" s="1"/>
  <c r="Y166" i="2"/>
  <c r="Z166" i="2" s="1"/>
  <c r="Y167" i="2"/>
  <c r="Z167" i="2" s="1"/>
  <c r="Y168" i="2"/>
  <c r="Z168" i="2" s="1"/>
  <c r="Y169" i="2"/>
  <c r="Z169" i="2" s="1"/>
  <c r="Y170" i="2"/>
  <c r="Z170" i="2" s="1"/>
  <c r="Y171" i="2"/>
  <c r="Z171" i="2" s="1"/>
  <c r="Y172" i="2"/>
  <c r="Z172" i="2" s="1"/>
  <c r="Y173" i="2"/>
  <c r="Z173" i="2" s="1"/>
  <c r="Y174" i="2"/>
  <c r="Z174" i="2" s="1"/>
  <c r="Y175" i="2"/>
  <c r="Z175" i="2" s="1"/>
  <c r="Y176" i="2"/>
  <c r="Z176" i="2" s="1"/>
  <c r="Y177" i="2"/>
  <c r="Z177" i="2" s="1"/>
  <c r="Y178" i="2"/>
  <c r="Z178" i="2" s="1"/>
  <c r="Y179" i="2"/>
  <c r="Z179" i="2" s="1"/>
  <c r="Y180" i="2"/>
  <c r="Z180" i="2" s="1"/>
  <c r="Y181" i="2"/>
  <c r="Z181" i="2" s="1"/>
  <c r="Y182" i="2"/>
  <c r="Z182" i="2" s="1"/>
  <c r="Y183" i="2"/>
  <c r="Z183" i="2" s="1"/>
  <c r="Y184" i="2"/>
  <c r="Z184" i="2" s="1"/>
  <c r="Y185" i="2"/>
  <c r="Z185" i="2" s="1"/>
  <c r="Y186" i="2"/>
  <c r="Z186" i="2" s="1"/>
  <c r="Y187" i="2"/>
  <c r="Z187" i="2" s="1"/>
  <c r="Y188" i="2"/>
  <c r="Z188" i="2" s="1"/>
  <c r="Y189" i="2"/>
  <c r="Z189" i="2" s="1"/>
  <c r="Y190" i="2"/>
  <c r="Z190" i="2" s="1"/>
  <c r="Y191" i="2"/>
  <c r="Z191" i="2" s="1"/>
  <c r="Y192" i="2"/>
  <c r="Z192" i="2" s="1"/>
  <c r="Y193" i="2"/>
  <c r="Z193" i="2" s="1"/>
  <c r="Y194" i="2"/>
  <c r="Z194" i="2" s="1"/>
  <c r="Y195" i="2"/>
  <c r="Z195" i="2" s="1"/>
  <c r="Y196" i="2"/>
  <c r="Z196" i="2" s="1"/>
  <c r="Y197" i="2"/>
  <c r="Z197" i="2" s="1"/>
  <c r="Y198" i="2"/>
  <c r="Z198" i="2" s="1"/>
  <c r="Y199" i="2"/>
  <c r="Z199" i="2" s="1"/>
  <c r="Y200" i="2"/>
  <c r="Z200" i="2" s="1"/>
  <c r="Y201" i="2"/>
  <c r="Z201" i="2" s="1"/>
  <c r="Y202" i="2"/>
  <c r="Z202" i="2" s="1"/>
  <c r="Y203" i="2"/>
  <c r="Z203" i="2" s="1"/>
  <c r="Y204" i="2"/>
  <c r="Z204" i="2" s="1"/>
  <c r="Y205" i="2"/>
  <c r="Z205" i="2" s="1"/>
  <c r="Y206" i="2"/>
  <c r="Z206" i="2" s="1"/>
  <c r="Y207" i="2"/>
  <c r="Z207" i="2" s="1"/>
  <c r="Y208" i="2"/>
  <c r="Z208" i="2" s="1"/>
  <c r="Y209" i="2"/>
  <c r="Z209" i="2" s="1"/>
  <c r="Y210" i="2"/>
  <c r="Z210" i="2" s="1"/>
  <c r="Y211" i="2"/>
  <c r="Z211" i="2" s="1"/>
  <c r="Y212" i="2"/>
  <c r="Z212" i="2" s="1"/>
  <c r="Y213" i="2"/>
  <c r="Z213" i="2" s="1"/>
  <c r="Y214" i="2"/>
  <c r="Z214" i="2" s="1"/>
  <c r="Y215" i="2"/>
  <c r="Z215" i="2" s="1"/>
  <c r="Y216" i="2"/>
  <c r="Z216" i="2" s="1"/>
  <c r="Y217" i="2"/>
  <c r="Z217" i="2" s="1"/>
  <c r="Y218" i="2"/>
  <c r="Z218" i="2" s="1"/>
  <c r="Y219" i="2"/>
  <c r="Z219" i="2" s="1"/>
  <c r="Y220" i="2"/>
  <c r="Z220" i="2" s="1"/>
  <c r="Y221" i="2"/>
  <c r="Z221" i="2" s="1"/>
  <c r="Y222" i="2"/>
  <c r="Z222" i="2" s="1"/>
  <c r="Y223" i="2"/>
  <c r="Z223" i="2" s="1"/>
  <c r="Y224" i="2"/>
  <c r="Z224" i="2" s="1"/>
  <c r="Y225" i="2"/>
  <c r="Z225" i="2" s="1"/>
  <c r="Y226" i="2"/>
  <c r="Z226" i="2" s="1"/>
  <c r="Y227" i="2"/>
  <c r="Z227" i="2" s="1"/>
  <c r="Y228" i="2"/>
  <c r="Z228" i="2" s="1"/>
  <c r="Y229" i="2"/>
  <c r="Z229" i="2" s="1"/>
  <c r="Y230" i="2"/>
  <c r="Z230" i="2" s="1"/>
  <c r="Y231" i="2"/>
  <c r="Z231" i="2" s="1"/>
  <c r="Y232" i="2"/>
  <c r="Z232" i="2" s="1"/>
  <c r="Y233" i="2"/>
  <c r="Z233" i="2" s="1"/>
  <c r="Y234" i="2"/>
  <c r="Z234" i="2" s="1"/>
  <c r="Y235" i="2"/>
  <c r="Z235" i="2" s="1"/>
  <c r="Y236" i="2"/>
  <c r="Z236" i="2" s="1"/>
  <c r="Y237" i="2"/>
  <c r="Z237" i="2" s="1"/>
  <c r="Y238" i="2"/>
  <c r="Z238" i="2" s="1"/>
  <c r="Y239" i="2"/>
  <c r="Z239" i="2" s="1"/>
  <c r="Y240" i="2"/>
  <c r="Z240" i="2" s="1"/>
  <c r="Y241" i="2"/>
  <c r="Z241" i="2" s="1"/>
  <c r="Y242" i="2"/>
  <c r="Z242" i="2" s="1"/>
  <c r="Y243" i="2"/>
  <c r="Z243" i="2" s="1"/>
  <c r="Y244" i="2"/>
  <c r="Z244" i="2" s="1"/>
  <c r="Y245" i="2"/>
  <c r="Z245" i="2" s="1"/>
  <c r="Y246" i="2"/>
  <c r="Z246" i="2" s="1"/>
  <c r="Y247" i="2"/>
  <c r="Z247" i="2" s="1"/>
  <c r="Y248" i="2"/>
  <c r="Z248" i="2" s="1"/>
  <c r="Y249" i="2"/>
  <c r="Z249" i="2" s="1"/>
  <c r="Y250" i="2"/>
  <c r="Z250" i="2" s="1"/>
  <c r="Y251" i="2"/>
  <c r="Z251" i="2" s="1"/>
  <c r="Y252" i="2"/>
  <c r="Z252" i="2" s="1"/>
  <c r="Y253" i="2"/>
  <c r="Z253" i="2" s="1"/>
  <c r="Y254" i="2"/>
  <c r="Z254" i="2" s="1"/>
  <c r="Y255" i="2"/>
  <c r="Z255" i="2" s="1"/>
  <c r="Y256" i="2"/>
  <c r="Z256" i="2" s="1"/>
  <c r="Y257" i="2"/>
  <c r="Z257" i="2" s="1"/>
  <c r="Y258" i="2"/>
  <c r="Z258" i="2" s="1"/>
  <c r="Y259" i="2"/>
  <c r="Z259" i="2" s="1"/>
  <c r="Y260" i="2"/>
  <c r="Z260" i="2" s="1"/>
  <c r="Y261" i="2"/>
  <c r="Z261" i="2" s="1"/>
  <c r="Y262" i="2"/>
  <c r="Z262" i="2" s="1"/>
  <c r="Y263" i="2"/>
  <c r="Z263" i="2" s="1"/>
  <c r="Y264" i="2"/>
  <c r="Z264" i="2" s="1"/>
  <c r="Y265" i="2"/>
  <c r="Z265" i="2" s="1"/>
  <c r="Y266" i="2"/>
  <c r="Z266" i="2" s="1"/>
  <c r="Y267" i="2"/>
  <c r="Z267" i="2" s="1"/>
  <c r="Y268" i="2"/>
  <c r="Z268" i="2" s="1"/>
  <c r="Y269" i="2"/>
  <c r="Z269" i="2" s="1"/>
  <c r="Y270" i="2"/>
  <c r="Z270" i="2" s="1"/>
  <c r="Y271" i="2"/>
  <c r="Z271" i="2" s="1"/>
  <c r="Y272" i="2"/>
  <c r="Z272" i="2" s="1"/>
  <c r="Y273" i="2"/>
  <c r="Z273" i="2" s="1"/>
  <c r="Y274" i="2"/>
  <c r="Z274" i="2" s="1"/>
  <c r="Y275" i="2"/>
  <c r="Z275" i="2" s="1"/>
  <c r="Y276" i="2"/>
  <c r="Z276" i="2" s="1"/>
  <c r="Y277" i="2"/>
  <c r="Z277" i="2" s="1"/>
  <c r="Y278" i="2"/>
  <c r="Z278" i="2" s="1"/>
  <c r="Y279" i="2"/>
  <c r="Z279" i="2" s="1"/>
  <c r="Y280" i="2"/>
  <c r="Z280" i="2" s="1"/>
  <c r="Y281" i="2"/>
  <c r="Z281" i="2" s="1"/>
  <c r="Y282" i="2"/>
  <c r="Z282" i="2" s="1"/>
  <c r="Y283" i="2"/>
  <c r="Z283" i="2" s="1"/>
  <c r="Y284" i="2"/>
  <c r="Z284" i="2" s="1"/>
  <c r="Y285" i="2"/>
  <c r="Z285" i="2" s="1"/>
  <c r="Y286" i="2"/>
  <c r="Z286" i="2" s="1"/>
  <c r="Y287" i="2"/>
  <c r="Z287" i="2" s="1"/>
  <c r="Y288" i="2"/>
  <c r="Z288" i="2" s="1"/>
  <c r="Y289" i="2"/>
  <c r="Z289" i="2" s="1"/>
  <c r="Y290" i="2"/>
  <c r="Z290" i="2" s="1"/>
  <c r="Y291" i="2"/>
  <c r="Z291" i="2" s="1"/>
  <c r="Y292" i="2"/>
  <c r="Z292" i="2" s="1"/>
  <c r="Y293" i="2"/>
  <c r="Z293" i="2" s="1"/>
  <c r="Y294" i="2"/>
  <c r="Z294" i="2" s="1"/>
  <c r="Y295" i="2"/>
  <c r="Z295" i="2" s="1"/>
  <c r="Y296" i="2"/>
  <c r="Z296" i="2" s="1"/>
  <c r="Y297" i="2"/>
  <c r="Z297" i="2" s="1"/>
  <c r="Y298" i="2"/>
  <c r="Z298" i="2" s="1"/>
  <c r="Y299" i="2"/>
  <c r="Z299" i="2" s="1"/>
  <c r="Y300" i="2"/>
  <c r="Z300" i="2" s="1"/>
  <c r="Y301" i="2"/>
  <c r="Z301" i="2" s="1"/>
  <c r="Y302" i="2"/>
  <c r="Z302" i="2" s="1"/>
  <c r="Y303" i="2"/>
  <c r="Z303" i="2" s="1"/>
  <c r="Y304" i="2"/>
  <c r="Z304" i="2" s="1"/>
  <c r="Y305" i="2"/>
  <c r="Z305" i="2" s="1"/>
  <c r="Y306" i="2"/>
  <c r="Z306" i="2" s="1"/>
  <c r="Y307" i="2"/>
  <c r="Z307" i="2" s="1"/>
  <c r="Y308" i="2"/>
  <c r="Z308" i="2" s="1"/>
  <c r="Y309" i="2"/>
  <c r="Z309" i="2" s="1"/>
  <c r="Y310" i="2"/>
  <c r="Z310" i="2" s="1"/>
  <c r="Y311" i="2"/>
  <c r="Z311" i="2" s="1"/>
  <c r="Y312" i="2"/>
  <c r="Z312" i="2" s="1"/>
  <c r="Y313" i="2"/>
  <c r="Z313" i="2" s="1"/>
  <c r="Y314" i="2"/>
  <c r="Z314" i="2" s="1"/>
  <c r="Y315" i="2"/>
  <c r="Z315" i="2" s="1"/>
  <c r="Y316" i="2"/>
  <c r="Z316" i="2" s="1"/>
  <c r="Y317" i="2"/>
  <c r="Z317" i="2" s="1"/>
  <c r="Y318" i="2"/>
  <c r="Z318" i="2" s="1"/>
  <c r="Y319" i="2"/>
  <c r="Z319" i="2" s="1"/>
  <c r="Y320" i="2"/>
  <c r="Z320" i="2" s="1"/>
  <c r="Y321" i="2"/>
  <c r="Z321" i="2" s="1"/>
  <c r="Y322" i="2"/>
  <c r="Z322" i="2" s="1"/>
  <c r="Y323" i="2"/>
  <c r="Z323" i="2" s="1"/>
  <c r="Y324" i="2"/>
  <c r="Z324" i="2" s="1"/>
  <c r="Y325" i="2"/>
  <c r="Z325" i="2" s="1"/>
  <c r="Y326" i="2"/>
  <c r="Z326" i="2" s="1"/>
  <c r="Y327" i="2"/>
  <c r="Z327" i="2" s="1"/>
  <c r="Y328" i="2"/>
  <c r="Z328" i="2" s="1"/>
  <c r="Y329" i="2"/>
  <c r="Z329" i="2" s="1"/>
  <c r="Y330" i="2"/>
  <c r="Z330" i="2" s="1"/>
  <c r="Y331" i="2"/>
  <c r="Z331" i="2" s="1"/>
  <c r="Y332" i="2"/>
  <c r="Z332" i="2" s="1"/>
  <c r="Y333" i="2"/>
  <c r="Z333" i="2" s="1"/>
  <c r="Y334" i="2"/>
  <c r="Z334" i="2" s="1"/>
  <c r="Y335" i="2"/>
  <c r="Z335" i="2" s="1"/>
  <c r="Y336" i="2"/>
  <c r="Z336" i="2" s="1"/>
  <c r="Y337" i="2"/>
  <c r="Z337" i="2" s="1"/>
  <c r="Y338" i="2"/>
  <c r="Z338" i="2" s="1"/>
  <c r="Y339" i="2"/>
  <c r="Z339" i="2" s="1"/>
  <c r="Y340" i="2"/>
  <c r="Z340" i="2" s="1"/>
  <c r="Y341" i="2"/>
  <c r="Z341" i="2" s="1"/>
  <c r="Y342" i="2"/>
  <c r="Z342" i="2" s="1"/>
  <c r="Y343" i="2"/>
  <c r="Z343" i="2" s="1"/>
  <c r="Y344" i="2"/>
  <c r="Z344" i="2" s="1"/>
  <c r="Y345" i="2"/>
  <c r="Z345" i="2" s="1"/>
  <c r="Y346" i="2"/>
  <c r="Z346" i="2" s="1"/>
  <c r="Y347" i="2"/>
  <c r="Z347" i="2" s="1"/>
  <c r="Y348" i="2"/>
  <c r="Z348" i="2" s="1"/>
  <c r="Y349" i="2"/>
  <c r="Z349" i="2" s="1"/>
  <c r="Y350" i="2"/>
  <c r="Z350" i="2" s="1"/>
  <c r="Y351" i="2"/>
  <c r="Z351" i="2" s="1"/>
  <c r="Y352" i="2"/>
  <c r="Z352" i="2" s="1"/>
  <c r="Y353" i="2"/>
  <c r="Z353" i="2" s="1"/>
  <c r="Y354" i="2"/>
  <c r="Z354" i="2" s="1"/>
  <c r="Y355" i="2"/>
  <c r="Z355" i="2" s="1"/>
  <c r="Y356" i="2"/>
  <c r="Z356" i="2" s="1"/>
  <c r="Y357" i="2"/>
  <c r="Z357" i="2" s="1"/>
  <c r="Y358" i="2"/>
  <c r="Z358" i="2" s="1"/>
  <c r="Y359" i="2"/>
  <c r="Z359" i="2" s="1"/>
  <c r="Y360" i="2"/>
  <c r="Z360" i="2" s="1"/>
  <c r="Y361" i="2"/>
  <c r="Z361" i="2" s="1"/>
  <c r="Y362" i="2"/>
  <c r="Z362" i="2" s="1"/>
  <c r="Y363" i="2"/>
  <c r="Z363" i="2" s="1"/>
  <c r="Y364" i="2"/>
  <c r="Z364" i="2" s="1"/>
  <c r="Y365" i="2"/>
  <c r="Z365" i="2" s="1"/>
  <c r="Y366" i="2"/>
  <c r="Z366" i="2" s="1"/>
  <c r="Y367" i="2"/>
  <c r="Z367" i="2" s="1"/>
  <c r="Y368" i="2"/>
  <c r="Z368" i="2" s="1"/>
  <c r="Y369" i="2"/>
  <c r="Z369" i="2" s="1"/>
  <c r="Y370" i="2"/>
  <c r="Z370" i="2" s="1"/>
  <c r="Y371" i="2"/>
  <c r="Z371" i="2" s="1"/>
  <c r="Y372" i="2"/>
  <c r="Z372" i="2" s="1"/>
  <c r="Y373" i="2"/>
  <c r="Z373" i="2" s="1"/>
  <c r="Y374" i="2"/>
  <c r="Z374" i="2" s="1"/>
  <c r="Y375" i="2"/>
  <c r="Z375" i="2" s="1"/>
  <c r="Y376" i="2"/>
  <c r="Z376" i="2" s="1"/>
  <c r="Y377" i="2"/>
  <c r="Z377" i="2" s="1"/>
  <c r="Y378" i="2"/>
  <c r="Z378" i="2" s="1"/>
  <c r="Y379" i="2"/>
  <c r="Z379" i="2" s="1"/>
  <c r="Y380" i="2"/>
  <c r="Z380" i="2" s="1"/>
  <c r="Y381" i="2"/>
  <c r="Z381" i="2" s="1"/>
  <c r="Y382" i="2"/>
  <c r="Z382" i="2" s="1"/>
  <c r="Y383" i="2"/>
  <c r="Z383" i="2" s="1"/>
  <c r="Y384" i="2"/>
  <c r="Z384" i="2" s="1"/>
  <c r="Y385" i="2"/>
  <c r="Z385" i="2" s="1"/>
  <c r="Y386" i="2"/>
  <c r="Z386" i="2" s="1"/>
  <c r="Y387" i="2"/>
  <c r="Z387" i="2" s="1"/>
  <c r="Y388" i="2"/>
  <c r="Z388" i="2" s="1"/>
  <c r="Y389" i="2"/>
  <c r="Z389" i="2" s="1"/>
  <c r="Y390" i="2"/>
  <c r="Z390" i="2" s="1"/>
  <c r="Y391" i="2"/>
  <c r="Z391" i="2" s="1"/>
  <c r="Y392" i="2"/>
  <c r="Z392" i="2" s="1"/>
  <c r="Y393" i="2"/>
  <c r="Z393" i="2" s="1"/>
  <c r="Y394" i="2"/>
  <c r="Z394" i="2" s="1"/>
  <c r="Y395" i="2"/>
  <c r="Z395" i="2" s="1"/>
  <c r="Y396" i="2"/>
  <c r="Z396" i="2" s="1"/>
  <c r="Y397" i="2"/>
  <c r="Z397" i="2" s="1"/>
  <c r="Y398" i="2"/>
  <c r="Z398" i="2" s="1"/>
  <c r="Y399" i="2"/>
  <c r="Z399" i="2" s="1"/>
  <c r="Y400" i="2"/>
  <c r="Z400" i="2" s="1"/>
  <c r="Y401" i="2"/>
  <c r="Z401" i="2" s="1"/>
  <c r="Y402" i="2"/>
  <c r="Z402" i="2" s="1"/>
  <c r="Y403" i="2"/>
  <c r="Z403" i="2" s="1"/>
  <c r="Y404" i="2"/>
  <c r="Z404" i="2" s="1"/>
  <c r="Y405" i="2"/>
  <c r="Z405" i="2" s="1"/>
  <c r="Y406" i="2"/>
  <c r="Z406" i="2" s="1"/>
  <c r="Y407" i="2"/>
  <c r="Z407" i="2" s="1"/>
  <c r="Y408" i="2"/>
  <c r="Z408" i="2" s="1"/>
  <c r="Y409" i="2"/>
  <c r="Z409" i="2" s="1"/>
  <c r="Y410" i="2"/>
  <c r="Z410" i="2" s="1"/>
  <c r="Y411" i="2"/>
  <c r="Z411" i="2" s="1"/>
  <c r="Y412" i="2"/>
  <c r="Z412" i="2" s="1"/>
  <c r="Y413" i="2"/>
  <c r="Z413" i="2" s="1"/>
  <c r="Y414" i="2"/>
  <c r="Z414" i="2" s="1"/>
  <c r="Y415" i="2"/>
  <c r="Z415" i="2" s="1"/>
  <c r="Y416" i="2"/>
  <c r="Z416" i="2" s="1"/>
  <c r="Y417" i="2"/>
  <c r="Z417" i="2" s="1"/>
  <c r="Y418" i="2"/>
  <c r="Z418" i="2" s="1"/>
  <c r="Y419" i="2"/>
  <c r="Z419" i="2" s="1"/>
  <c r="Y420" i="2"/>
  <c r="Z420" i="2" s="1"/>
  <c r="Y421" i="2"/>
  <c r="Z421" i="2" s="1"/>
  <c r="Y422" i="2"/>
  <c r="Z422" i="2" s="1"/>
  <c r="Y423" i="2"/>
  <c r="Z423" i="2" s="1"/>
  <c r="Y424" i="2"/>
  <c r="Z424" i="2" s="1"/>
  <c r="Y425" i="2"/>
  <c r="Z425" i="2" s="1"/>
  <c r="Y426" i="2"/>
  <c r="Z426" i="2" s="1"/>
  <c r="Y427" i="2"/>
  <c r="Z427" i="2" s="1"/>
  <c r="Y428" i="2"/>
  <c r="Z428" i="2" s="1"/>
  <c r="Y429" i="2"/>
  <c r="Z429" i="2" s="1"/>
  <c r="Y430" i="2"/>
  <c r="Z430" i="2" s="1"/>
  <c r="Y431" i="2"/>
  <c r="Z431" i="2" s="1"/>
  <c r="Y432" i="2"/>
  <c r="Z432" i="2" s="1"/>
  <c r="Y433" i="2"/>
  <c r="Z433" i="2" s="1"/>
  <c r="Y434" i="2"/>
  <c r="Z434" i="2" s="1"/>
  <c r="Y435" i="2"/>
  <c r="Z435" i="2" s="1"/>
  <c r="Y436" i="2"/>
  <c r="Z436" i="2" s="1"/>
  <c r="Y437" i="2"/>
  <c r="Z437" i="2" s="1"/>
  <c r="Y438" i="2"/>
  <c r="Z438" i="2" s="1"/>
  <c r="Y439" i="2"/>
  <c r="Z439" i="2" s="1"/>
  <c r="Y440" i="2"/>
  <c r="Z440" i="2" s="1"/>
  <c r="Y441" i="2"/>
  <c r="Z441" i="2" s="1"/>
  <c r="Y442" i="2"/>
  <c r="Z442" i="2" s="1"/>
  <c r="Y443" i="2"/>
  <c r="Z443" i="2" s="1"/>
  <c r="Y444" i="2"/>
  <c r="Z444" i="2" s="1"/>
  <c r="Y445" i="2"/>
  <c r="Z445" i="2" s="1"/>
  <c r="Y446" i="2"/>
  <c r="Z446" i="2" s="1"/>
  <c r="Y447" i="2"/>
  <c r="Z447" i="2" s="1"/>
  <c r="Y448" i="2"/>
  <c r="Z448" i="2" s="1"/>
  <c r="Y449" i="2"/>
  <c r="Z449" i="2" s="1"/>
  <c r="Y450" i="2"/>
  <c r="Z450" i="2" s="1"/>
  <c r="Y451" i="2"/>
  <c r="Z451" i="2" s="1"/>
  <c r="Y452" i="2"/>
  <c r="Z452" i="2" s="1"/>
  <c r="Y453" i="2"/>
  <c r="Z453" i="2" s="1"/>
  <c r="Y454" i="2"/>
  <c r="Z454" i="2" s="1"/>
  <c r="Y455" i="2"/>
  <c r="Z455" i="2" s="1"/>
  <c r="Y456" i="2"/>
  <c r="Z456" i="2" s="1"/>
  <c r="Y457" i="2"/>
  <c r="Z457" i="2" s="1"/>
  <c r="Y458" i="2"/>
  <c r="Z458" i="2" s="1"/>
  <c r="Y459" i="2"/>
  <c r="Z459" i="2" s="1"/>
  <c r="Y460" i="2"/>
  <c r="Z460" i="2" s="1"/>
  <c r="Y461" i="2"/>
  <c r="Z461" i="2" s="1"/>
  <c r="Y462" i="2"/>
  <c r="Z462" i="2" s="1"/>
  <c r="Y463" i="2"/>
  <c r="Z463" i="2" s="1"/>
  <c r="Y464" i="2"/>
  <c r="Z464" i="2" s="1"/>
  <c r="Y465" i="2"/>
  <c r="Z465" i="2" s="1"/>
  <c r="Y466" i="2"/>
  <c r="Z466" i="2" s="1"/>
  <c r="Y467" i="2"/>
  <c r="Z467" i="2" s="1"/>
  <c r="Y468" i="2"/>
  <c r="Z468" i="2" s="1"/>
  <c r="Y469" i="2"/>
  <c r="Z469" i="2" s="1"/>
  <c r="Y470" i="2"/>
  <c r="Z470" i="2" s="1"/>
  <c r="Y471" i="2"/>
  <c r="Z471" i="2" s="1"/>
  <c r="Y472" i="2"/>
  <c r="Z472" i="2" s="1"/>
  <c r="Y473" i="2"/>
  <c r="Z473" i="2" s="1"/>
  <c r="Y474" i="2"/>
  <c r="Z474" i="2" s="1"/>
  <c r="Y475" i="2"/>
  <c r="Z475" i="2" s="1"/>
  <c r="Y476" i="2"/>
  <c r="Z476" i="2" s="1"/>
  <c r="Y477" i="2"/>
  <c r="Z477" i="2" s="1"/>
  <c r="Y478" i="2"/>
  <c r="Z478" i="2" s="1"/>
  <c r="Y479" i="2"/>
  <c r="Z479" i="2" s="1"/>
  <c r="Y480" i="2"/>
  <c r="Z480" i="2" s="1"/>
  <c r="Y481" i="2"/>
  <c r="Z481" i="2" s="1"/>
  <c r="Y482" i="2"/>
  <c r="Z482" i="2" s="1"/>
  <c r="Y483" i="2"/>
  <c r="Z483" i="2" s="1"/>
  <c r="Y484" i="2"/>
  <c r="Z484" i="2" s="1"/>
  <c r="Y485" i="2"/>
  <c r="Z485" i="2" s="1"/>
  <c r="Y486" i="2"/>
  <c r="Z486" i="2" s="1"/>
  <c r="Y487" i="2"/>
  <c r="Z487" i="2" s="1"/>
  <c r="Y488" i="2"/>
  <c r="Z488" i="2" s="1"/>
  <c r="Y489" i="2"/>
  <c r="Z489" i="2" s="1"/>
  <c r="Y490" i="2"/>
  <c r="Z490" i="2" s="1"/>
  <c r="Y491" i="2"/>
  <c r="Z491" i="2" s="1"/>
  <c r="Y492" i="2"/>
  <c r="Z492" i="2" s="1"/>
  <c r="Y493" i="2"/>
  <c r="Z493" i="2" s="1"/>
  <c r="Y494" i="2"/>
  <c r="Z494" i="2" s="1"/>
  <c r="Y495" i="2"/>
  <c r="Z495" i="2" s="1"/>
  <c r="Y496" i="2"/>
  <c r="Z496" i="2" s="1"/>
  <c r="Y497" i="2"/>
  <c r="Z497" i="2" s="1"/>
  <c r="Y498" i="2"/>
  <c r="Z498" i="2" s="1"/>
  <c r="Y499" i="2"/>
  <c r="Z499" i="2" s="1"/>
  <c r="Y500" i="2"/>
  <c r="Z500" i="2" s="1"/>
  <c r="Y501" i="2"/>
  <c r="Z501" i="2" s="1"/>
  <c r="Y502" i="2"/>
  <c r="Z502" i="2" s="1"/>
  <c r="Y503" i="2"/>
  <c r="Z503" i="2" s="1"/>
  <c r="Y504" i="2"/>
  <c r="Z504" i="2" s="1"/>
  <c r="Y505" i="2"/>
  <c r="Z505" i="2" s="1"/>
  <c r="Y506" i="2"/>
  <c r="Z506" i="2" s="1"/>
  <c r="Y507" i="2"/>
  <c r="Z507" i="2" s="1"/>
  <c r="Y508" i="2"/>
  <c r="Z508" i="2" s="1"/>
  <c r="Y509" i="2"/>
  <c r="Z509" i="2" s="1"/>
  <c r="Y510" i="2"/>
  <c r="Z510" i="2" s="1"/>
  <c r="Y511" i="2"/>
  <c r="Z511" i="2" s="1"/>
  <c r="Y512" i="2"/>
  <c r="Z512" i="2" s="1"/>
  <c r="Y513" i="2"/>
  <c r="Z513" i="2" s="1"/>
  <c r="Y514" i="2"/>
  <c r="Z514" i="2" s="1"/>
  <c r="Y515" i="2"/>
  <c r="Z515" i="2" s="1"/>
  <c r="Y516" i="2"/>
  <c r="Z516" i="2" s="1"/>
  <c r="Y517" i="2"/>
  <c r="Z517" i="2" s="1"/>
  <c r="Y518" i="2"/>
  <c r="Z518" i="2" s="1"/>
  <c r="Y519" i="2"/>
  <c r="Z519" i="2" s="1"/>
  <c r="Y520" i="2"/>
  <c r="Z520" i="2" s="1"/>
  <c r="Y521" i="2"/>
  <c r="Z521" i="2" s="1"/>
  <c r="Y522" i="2"/>
  <c r="Z522" i="2" s="1"/>
  <c r="Y523" i="2"/>
  <c r="Z523" i="2" s="1"/>
  <c r="Y524" i="2"/>
  <c r="Z524" i="2" s="1"/>
  <c r="Y525" i="2"/>
  <c r="Z525" i="2" s="1"/>
  <c r="Y526" i="2"/>
  <c r="Z526" i="2" s="1"/>
  <c r="Y527" i="2"/>
  <c r="Z527" i="2" s="1"/>
  <c r="Y528" i="2"/>
  <c r="Z528" i="2" s="1"/>
  <c r="Y529" i="2"/>
  <c r="Z529" i="2" s="1"/>
  <c r="Y530" i="2"/>
  <c r="Z530" i="2" s="1"/>
  <c r="Y531" i="2"/>
  <c r="Z531" i="2" s="1"/>
  <c r="Y532" i="2"/>
  <c r="Z532" i="2" s="1"/>
  <c r="Y533" i="2"/>
  <c r="Z533" i="2" s="1"/>
  <c r="Y534" i="2"/>
  <c r="Z534" i="2" s="1"/>
  <c r="Y535" i="2"/>
  <c r="Z535" i="2" s="1"/>
  <c r="Y536" i="2"/>
  <c r="Z536" i="2" s="1"/>
  <c r="Y537" i="2"/>
  <c r="Z537" i="2" s="1"/>
  <c r="Y538" i="2"/>
  <c r="Z538" i="2" s="1"/>
  <c r="Y539" i="2"/>
  <c r="Z539" i="2" s="1"/>
  <c r="Y540" i="2"/>
  <c r="Z540" i="2" s="1"/>
  <c r="Y541" i="2"/>
  <c r="Z541" i="2" s="1"/>
  <c r="Y542" i="2"/>
  <c r="Z542" i="2" s="1"/>
  <c r="Y543" i="2"/>
  <c r="Z543" i="2" s="1"/>
  <c r="Y544" i="2"/>
  <c r="Z544" i="2" s="1"/>
  <c r="Y545" i="2"/>
  <c r="Z545" i="2" s="1"/>
  <c r="Y546" i="2"/>
  <c r="Z546" i="2" s="1"/>
  <c r="Y547" i="2"/>
  <c r="Z547" i="2" s="1"/>
  <c r="Y548" i="2"/>
  <c r="Z548" i="2" s="1"/>
  <c r="Y549" i="2"/>
  <c r="Z549" i="2" s="1"/>
  <c r="Y550" i="2"/>
  <c r="Z550" i="2" s="1"/>
  <c r="Y551" i="2"/>
  <c r="Z551" i="2" s="1"/>
  <c r="Y552" i="2"/>
  <c r="Z552" i="2" s="1"/>
  <c r="Y553" i="2"/>
  <c r="Z553" i="2" s="1"/>
  <c r="Y554" i="2"/>
  <c r="Z554" i="2" s="1"/>
  <c r="Y555" i="2"/>
  <c r="Z555" i="2" s="1"/>
  <c r="Y556" i="2"/>
  <c r="Z556" i="2" s="1"/>
  <c r="Y557" i="2"/>
  <c r="Z557" i="2" s="1"/>
  <c r="Y558" i="2"/>
  <c r="Z558" i="2" s="1"/>
  <c r="Y559" i="2"/>
  <c r="Z559" i="2" s="1"/>
  <c r="Y560" i="2"/>
  <c r="Z560" i="2" s="1"/>
  <c r="Y561" i="2"/>
  <c r="Z561" i="2" s="1"/>
  <c r="Y562" i="2"/>
  <c r="Z562" i="2" s="1"/>
  <c r="Y563" i="2"/>
  <c r="Z563" i="2" s="1"/>
  <c r="A49" i="4" l="1"/>
  <c r="B49" i="4"/>
  <c r="A48" i="4"/>
  <c r="B48" i="4"/>
  <c r="A47" i="4"/>
  <c r="B47" i="4"/>
  <c r="A44" i="4"/>
  <c r="B44" i="4"/>
  <c r="B46" i="4"/>
  <c r="A46" i="4"/>
  <c r="B30" i="4"/>
  <c r="A30" i="4"/>
  <c r="B26" i="4"/>
  <c r="A26" i="4"/>
  <c r="A27" i="4"/>
  <c r="B27" i="4"/>
  <c r="B25" i="4"/>
  <c r="A25" i="4"/>
  <c r="B42" i="4"/>
  <c r="A42" i="4"/>
  <c r="B29" i="4"/>
  <c r="A29" i="4"/>
  <c r="B31" i="4"/>
  <c r="A31" i="4"/>
  <c r="B43" i="4"/>
  <c r="A43" i="4"/>
  <c r="A20" i="4"/>
  <c r="A16" i="4"/>
  <c r="A15" i="4"/>
  <c r="A33" i="4" l="1"/>
  <c r="B33" i="4"/>
  <c r="A50" i="4"/>
  <c r="B50" i="4"/>
  <c r="A14" i="4"/>
  <c r="A8" i="4" s="1"/>
  <c r="A23" i="1"/>
  <c r="V292" i="2" l="1"/>
  <c r="W292" i="2" s="1"/>
  <c r="V361" i="2"/>
  <c r="W361" i="2" s="1"/>
  <c r="V104" i="2"/>
  <c r="W104" i="2" s="1"/>
  <c r="V224" i="2"/>
  <c r="W224" i="2" s="1"/>
  <c r="V182" i="2"/>
  <c r="W182" i="2" s="1"/>
  <c r="V94" i="2"/>
  <c r="W94" i="2" s="1"/>
  <c r="V223" i="2"/>
  <c r="W223" i="2" s="1"/>
  <c r="V21" i="2"/>
  <c r="W21" i="2" s="1"/>
  <c r="V149" i="2"/>
  <c r="W149" i="2" s="1"/>
  <c r="V393" i="2"/>
  <c r="W393" i="2" s="1"/>
  <c r="V222" i="2"/>
  <c r="W222" i="2" s="1"/>
  <c r="V291" i="2"/>
  <c r="W291" i="2" s="1"/>
  <c r="V392" i="2"/>
  <c r="W392" i="2" s="1"/>
  <c r="V221" i="2"/>
  <c r="W221" i="2" s="1"/>
  <c r="V8" i="2"/>
  <c r="W8" i="2" s="1"/>
  <c r="V336" i="2"/>
  <c r="W336" i="2" s="1"/>
  <c r="V267" i="2"/>
  <c r="W267" i="2" s="1"/>
  <c r="V41" i="2"/>
  <c r="W41" i="2" s="1"/>
  <c r="V53" i="2"/>
  <c r="W53" i="2" s="1"/>
  <c r="V155" i="2"/>
  <c r="W155" i="2" s="1"/>
  <c r="V266" i="2"/>
  <c r="W266" i="2" s="1"/>
  <c r="V314" i="2"/>
  <c r="W314" i="2" s="1"/>
  <c r="V181" i="2"/>
  <c r="W181" i="2" s="1"/>
  <c r="V101" i="2"/>
  <c r="W101" i="2" s="1"/>
  <c r="V52" i="2"/>
  <c r="W52" i="2" s="1"/>
  <c r="V265" i="2"/>
  <c r="W265" i="2" s="1"/>
  <c r="V20" i="2"/>
  <c r="W20" i="2" s="1"/>
  <c r="V3" i="2"/>
  <c r="W3" i="2" s="1"/>
  <c r="V126" i="2"/>
  <c r="W126" i="2" s="1"/>
  <c r="V313" i="2"/>
  <c r="W313" i="2" s="1"/>
  <c r="V248" i="2"/>
  <c r="W248" i="2" s="1"/>
  <c r="V32" i="2"/>
  <c r="W32" i="2" s="1"/>
  <c r="V208" i="2"/>
  <c r="W208" i="2" s="1"/>
  <c r="V264" i="2"/>
  <c r="W264" i="2" s="1"/>
  <c r="V324" i="2"/>
  <c r="W324" i="2" s="1"/>
  <c r="V387" i="2"/>
  <c r="W387" i="2" s="1"/>
  <c r="V98" i="2"/>
  <c r="W98" i="2" s="1"/>
  <c r="V49" i="2"/>
  <c r="W49" i="2" s="1"/>
  <c r="V16" i="2"/>
  <c r="W16" i="2" s="1"/>
  <c r="V382" i="2"/>
  <c r="W382" i="2" s="1"/>
  <c r="V154" i="2"/>
  <c r="W154" i="2" s="1"/>
  <c r="V108" i="2"/>
  <c r="W108" i="2" s="1"/>
  <c r="V130" i="2"/>
  <c r="W130" i="2" s="1"/>
  <c r="V5" i="2"/>
  <c r="W5" i="2" s="1"/>
  <c r="V64" i="2"/>
  <c r="W64" i="2" s="1"/>
  <c r="V14" i="2"/>
  <c r="W14" i="2" s="1"/>
  <c r="X94" i="2" l="1"/>
  <c r="X382" i="2"/>
  <c r="X21" i="2"/>
  <c r="X223" i="2"/>
  <c r="X313" i="2"/>
  <c r="X221" i="2"/>
  <c r="X64" i="2"/>
  <c r="X98" i="2"/>
  <c r="X126" i="2"/>
  <c r="X266" i="2"/>
  <c r="X392" i="2"/>
  <c r="X182" i="2"/>
  <c r="X32" i="2"/>
  <c r="X16" i="2"/>
  <c r="X14" i="2"/>
  <c r="X49" i="2"/>
  <c r="X314" i="2"/>
  <c r="X5" i="2"/>
  <c r="X387" i="2"/>
  <c r="X3" i="2"/>
  <c r="X155" i="2"/>
  <c r="X291" i="2"/>
  <c r="X224" i="2"/>
  <c r="X104" i="2"/>
  <c r="X101" i="2"/>
  <c r="X248" i="2"/>
  <c r="X8" i="2"/>
  <c r="X324" i="2"/>
  <c r="X53" i="2"/>
  <c r="X108" i="2"/>
  <c r="X264" i="2"/>
  <c r="X265" i="2"/>
  <c r="X41" i="2"/>
  <c r="X393" i="2"/>
  <c r="X361" i="2"/>
  <c r="X336" i="2"/>
  <c r="X181" i="2"/>
  <c r="X130" i="2"/>
  <c r="X20" i="2"/>
  <c r="X222" i="2"/>
  <c r="X154" i="2"/>
  <c r="X208" i="2"/>
  <c r="X52" i="2"/>
  <c r="X267" i="2"/>
  <c r="X149" i="2"/>
  <c r="X292" i="2"/>
  <c r="H4" i="4"/>
  <c r="V180" i="2" l="1"/>
  <c r="W180" i="2" s="1"/>
  <c r="V331" i="2"/>
  <c r="W331" i="2" s="1"/>
  <c r="V263" i="2"/>
  <c r="W263" i="2" s="1"/>
  <c r="V309" i="2"/>
  <c r="W309" i="2" s="1"/>
  <c r="V243" i="2"/>
  <c r="W243" i="2" s="1"/>
  <c r="V288" i="2"/>
  <c r="W288" i="2" s="1"/>
  <c r="V150" i="2"/>
  <c r="W150" i="2" s="1"/>
  <c r="V25" i="2"/>
  <c r="W25" i="2" s="1"/>
  <c r="V380" i="2"/>
  <c r="W380" i="2" s="1"/>
  <c r="V289" i="2"/>
  <c r="W289" i="2" s="1"/>
  <c r="V290" i="2"/>
  <c r="W290" i="2" s="1"/>
  <c r="V120" i="2"/>
  <c r="W120" i="2" s="1"/>
  <c r="V12" i="2"/>
  <c r="W12" i="2" s="1"/>
  <c r="V137" i="2"/>
  <c r="W137" i="2" s="1"/>
  <c r="V83" i="2"/>
  <c r="W83" i="2" s="1"/>
  <c r="V168" i="2"/>
  <c r="W168" i="2" s="1"/>
  <c r="V310" i="2"/>
  <c r="W310" i="2" s="1"/>
  <c r="V391" i="2"/>
  <c r="W391" i="2" s="1"/>
  <c r="V372" i="2"/>
  <c r="W372" i="2" s="1"/>
  <c r="V84" i="2"/>
  <c r="W84" i="2" s="1"/>
  <c r="V63" i="2"/>
  <c r="W63" i="2" s="1"/>
  <c r="V35" i="2"/>
  <c r="W35" i="2" s="1"/>
  <c r="V311" i="2"/>
  <c r="W311" i="2" s="1"/>
  <c r="V244" i="2"/>
  <c r="W244" i="2" s="1"/>
  <c r="V90" i="2"/>
  <c r="W90" i="2" s="1"/>
  <c r="V26" i="2"/>
  <c r="W26" i="2" s="1"/>
  <c r="V245" i="2"/>
  <c r="W245" i="2" s="1"/>
  <c r="V15" i="2"/>
  <c r="W15" i="2" s="1"/>
  <c r="V246" i="2"/>
  <c r="W246" i="2" s="1"/>
  <c r="V195" i="2"/>
  <c r="W195" i="2" s="1"/>
  <c r="V151" i="2"/>
  <c r="W151" i="2" s="1"/>
  <c r="V351" i="2"/>
  <c r="W351" i="2" s="1"/>
  <c r="V152" i="2"/>
  <c r="W152" i="2" s="1"/>
  <c r="V31" i="2"/>
  <c r="W31" i="2" s="1"/>
  <c r="V169" i="2"/>
  <c r="W169" i="2" s="1"/>
  <c r="V51" i="2"/>
  <c r="W51" i="2" s="1"/>
  <c r="V48" i="2"/>
  <c r="W48" i="2" s="1"/>
  <c r="V40" i="2"/>
  <c r="W40" i="2" s="1"/>
  <c r="V153" i="2"/>
  <c r="W153" i="2" s="1"/>
  <c r="V312" i="2"/>
  <c r="W312" i="2" s="1"/>
  <c r="V33" i="2"/>
  <c r="W33" i="2" s="1"/>
  <c r="V381" i="2"/>
  <c r="W381" i="2" s="1"/>
  <c r="V97" i="2"/>
  <c r="W97" i="2" s="1"/>
  <c r="V170" i="2"/>
  <c r="W170" i="2" s="1"/>
  <c r="V141" i="2"/>
  <c r="W141" i="2" s="1"/>
  <c r="V247" i="2"/>
  <c r="W247" i="2" s="1"/>
  <c r="V209" i="2"/>
  <c r="W209" i="2" s="1"/>
  <c r="V105" i="2"/>
  <c r="W105" i="2" s="1"/>
  <c r="V210" i="2"/>
  <c r="W210" i="2" s="1"/>
  <c r="V225" i="2"/>
  <c r="W225" i="2" s="1"/>
  <c r="V54" i="2"/>
  <c r="W54" i="2" s="1"/>
  <c r="V340" i="2"/>
  <c r="W340" i="2" s="1"/>
  <c r="V77" i="2"/>
  <c r="W77" i="2" s="1"/>
  <c r="V116" i="2"/>
  <c r="W116" i="2" s="1"/>
  <c r="V196" i="2"/>
  <c r="W196" i="2" s="1"/>
  <c r="V19" i="2"/>
  <c r="W19" i="2" s="1"/>
  <c r="V226" i="2"/>
  <c r="W226" i="2" s="1"/>
  <c r="V315" i="2"/>
  <c r="W315" i="2" s="1"/>
  <c r="V293" i="2"/>
  <c r="W293" i="2" s="1"/>
  <c r="V294" i="2"/>
  <c r="W294" i="2" s="1"/>
  <c r="V346" i="2"/>
  <c r="W346" i="2" s="1"/>
  <c r="V156" i="2"/>
  <c r="W156" i="2" s="1"/>
  <c r="V75" i="2"/>
  <c r="W75" i="2" s="1"/>
  <c r="V249" i="2"/>
  <c r="W249" i="2" s="1"/>
  <c r="V115" i="2"/>
  <c r="W115" i="2" s="1"/>
  <c r="V157" i="2"/>
  <c r="W157" i="2" s="1"/>
  <c r="V362" i="2"/>
  <c r="W362" i="2" s="1"/>
  <c r="V183" i="2"/>
  <c r="W183" i="2" s="1"/>
  <c r="V295" i="2"/>
  <c r="W295" i="2" s="1"/>
  <c r="V147" i="2"/>
  <c r="W147" i="2" s="1"/>
  <c r="V328" i="2"/>
  <c r="W328" i="2" s="1"/>
  <c r="V250" i="2"/>
  <c r="W250" i="2" s="1"/>
  <c r="V268" i="2"/>
  <c r="W268" i="2" s="1"/>
  <c r="V227" i="2"/>
  <c r="W227" i="2" s="1"/>
  <c r="V353" i="2"/>
  <c r="W353" i="2" s="1"/>
  <c r="V332" i="2"/>
  <c r="W332" i="2" s="1"/>
  <c r="V136" i="2"/>
  <c r="W136" i="2" s="1"/>
  <c r="V91" i="2"/>
  <c r="W91" i="2" s="1"/>
  <c r="V269" i="2"/>
  <c r="W269" i="2" s="1"/>
  <c r="V394" i="2"/>
  <c r="W394" i="2" s="1"/>
  <c r="V228" i="2"/>
  <c r="W228" i="2" s="1"/>
  <c r="V138" i="2"/>
  <c r="W138" i="2" s="1"/>
  <c r="V46" i="2"/>
  <c r="W46" i="2" s="1"/>
  <c r="V117" i="2"/>
  <c r="W117" i="2" s="1"/>
  <c r="V123" i="2"/>
  <c r="W123" i="2" s="1"/>
  <c r="V325" i="2"/>
  <c r="W325" i="2" s="1"/>
  <c r="V184" i="2"/>
  <c r="W184" i="2" s="1"/>
  <c r="V56" i="2"/>
  <c r="W56" i="2" s="1"/>
  <c r="V388" i="2"/>
  <c r="W388" i="2" s="1"/>
  <c r="V118" i="2"/>
  <c r="W118" i="2" s="1"/>
  <c r="V171" i="2"/>
  <c r="W171" i="2" s="1"/>
  <c r="V172" i="2"/>
  <c r="W172" i="2" s="1"/>
  <c r="V395" i="2"/>
  <c r="W395" i="2" s="1"/>
  <c r="V197" i="2"/>
  <c r="W197" i="2" s="1"/>
  <c r="V396" i="2"/>
  <c r="W396" i="2" s="1"/>
  <c r="V270" i="2"/>
  <c r="W270" i="2" s="1"/>
  <c r="V347" i="2"/>
  <c r="W347" i="2" s="1"/>
  <c r="V383" i="2"/>
  <c r="W383" i="2" s="1"/>
  <c r="V211" i="2"/>
  <c r="W211" i="2" s="1"/>
  <c r="V158" i="2"/>
  <c r="W158" i="2" s="1"/>
  <c r="V95" i="2"/>
  <c r="W95" i="2" s="1"/>
  <c r="V359" i="2"/>
  <c r="W359" i="2" s="1"/>
  <c r="V72" i="2"/>
  <c r="W72" i="2" s="1"/>
  <c r="V143" i="2"/>
  <c r="W143" i="2" s="1"/>
  <c r="V124" i="2"/>
  <c r="W124" i="2" s="1"/>
  <c r="V22" i="2"/>
  <c r="W22" i="2" s="1"/>
  <c r="V99" i="2"/>
  <c r="W99" i="2" s="1"/>
  <c r="V198" i="2"/>
  <c r="W198" i="2" s="1"/>
  <c r="V229" i="2"/>
  <c r="W229" i="2" s="1"/>
  <c r="V159" i="2"/>
  <c r="W159" i="2" s="1"/>
  <c r="V106" i="2"/>
  <c r="W106" i="2" s="1"/>
  <c r="V296" i="2"/>
  <c r="W296" i="2" s="1"/>
  <c r="V71" i="2"/>
  <c r="W71" i="2" s="1"/>
  <c r="V297" i="2"/>
  <c r="W297" i="2" s="1"/>
  <c r="V50" i="2"/>
  <c r="W50" i="2" s="1"/>
  <c r="V344" i="2"/>
  <c r="W344" i="2" s="1"/>
  <c r="V47" i="2"/>
  <c r="W47" i="2" s="1"/>
  <c r="V133" i="2"/>
  <c r="W133" i="2" s="1"/>
  <c r="V185" i="2"/>
  <c r="W185" i="2" s="1"/>
  <c r="V354" i="2"/>
  <c r="W354" i="2" s="1"/>
  <c r="V125" i="2"/>
  <c r="W125" i="2" s="1"/>
  <c r="V199" i="2"/>
  <c r="W199" i="2" s="1"/>
  <c r="V38" i="2"/>
  <c r="W38" i="2" s="1"/>
  <c r="V109" i="2"/>
  <c r="W109" i="2" s="1"/>
  <c r="V212" i="2"/>
  <c r="W212" i="2" s="1"/>
  <c r="V139" i="2"/>
  <c r="W139" i="2" s="1"/>
  <c r="V144" i="2"/>
  <c r="W144" i="2" s="1"/>
  <c r="V316" i="2"/>
  <c r="W316" i="2" s="1"/>
  <c r="V317" i="2"/>
  <c r="W317" i="2" s="1"/>
  <c r="V230" i="2"/>
  <c r="W230" i="2" s="1"/>
  <c r="V251" i="2"/>
  <c r="W251" i="2" s="1"/>
  <c r="V65" i="2"/>
  <c r="W65" i="2" s="1"/>
  <c r="V231" i="2"/>
  <c r="W231" i="2" s="1"/>
  <c r="V88" i="2"/>
  <c r="W88" i="2" s="1"/>
  <c r="V23" i="2"/>
  <c r="W23" i="2" s="1"/>
  <c r="V76" i="2"/>
  <c r="W76" i="2" s="1"/>
  <c r="V62" i="2"/>
  <c r="W62" i="2" s="1"/>
  <c r="V298" i="2"/>
  <c r="W298" i="2" s="1"/>
  <c r="V13" i="2"/>
  <c r="W13" i="2" s="1"/>
  <c r="V271" i="2"/>
  <c r="W271" i="2" s="1"/>
  <c r="V232" i="2"/>
  <c r="W232" i="2" s="1"/>
  <c r="V299" i="2"/>
  <c r="W299" i="2" s="1"/>
  <c r="V363" i="2"/>
  <c r="W363" i="2" s="1"/>
  <c r="V300" i="2"/>
  <c r="W300" i="2" s="1"/>
  <c r="V186" i="2"/>
  <c r="W186" i="2" s="1"/>
  <c r="V360" i="2"/>
  <c r="W360" i="2" s="1"/>
  <c r="V146" i="2"/>
  <c r="W146" i="2" s="1"/>
  <c r="V173" i="2"/>
  <c r="W173" i="2" s="1"/>
  <c r="V333" i="2"/>
  <c r="W333" i="2" s="1"/>
  <c r="V384" i="2"/>
  <c r="W384" i="2" s="1"/>
  <c r="V318" i="2"/>
  <c r="W318" i="2" s="1"/>
  <c r="V89" i="2"/>
  <c r="W89" i="2" s="1"/>
  <c r="V301" i="2"/>
  <c r="W301" i="2" s="1"/>
  <c r="V272" i="2"/>
  <c r="W272" i="2" s="1"/>
  <c r="V73" i="2"/>
  <c r="W73" i="2" s="1"/>
  <c r="V187" i="2"/>
  <c r="W187" i="2" s="1"/>
  <c r="V273" i="2"/>
  <c r="W273" i="2" s="1"/>
  <c r="V233" i="2"/>
  <c r="W233" i="2" s="1"/>
  <c r="V234" i="2"/>
  <c r="W234" i="2" s="1"/>
  <c r="V24" i="2"/>
  <c r="W24" i="2" s="1"/>
  <c r="V252" i="2"/>
  <c r="W252" i="2" s="1"/>
  <c r="V397" i="2"/>
  <c r="W397" i="2" s="1"/>
  <c r="V96" i="2"/>
  <c r="W96" i="2" s="1"/>
  <c r="V370" i="2"/>
  <c r="W370" i="2" s="1"/>
  <c r="V253" i="2"/>
  <c r="W253" i="2" s="1"/>
  <c r="V10" i="2"/>
  <c r="W10" i="2" s="1"/>
  <c r="V254" i="2"/>
  <c r="W254" i="2" s="1"/>
  <c r="V87" i="2"/>
  <c r="W87" i="2" s="1"/>
  <c r="V9" i="2"/>
  <c r="W9" i="2" s="1"/>
  <c r="V160" i="2"/>
  <c r="W160" i="2" s="1"/>
  <c r="V235" i="2"/>
  <c r="W235" i="2" s="1"/>
  <c r="V66" i="2"/>
  <c r="W66" i="2" s="1"/>
  <c r="V352" i="2"/>
  <c r="W352" i="2" s="1"/>
  <c r="V355" i="2"/>
  <c r="W355" i="2" s="1"/>
  <c r="V174" i="2"/>
  <c r="W174" i="2" s="1"/>
  <c r="V302" i="2"/>
  <c r="W302" i="2" s="1"/>
  <c r="V188" i="2"/>
  <c r="W188" i="2" s="1"/>
  <c r="V142" i="2"/>
  <c r="W142" i="2" s="1"/>
  <c r="V200" i="2"/>
  <c r="W200" i="2" s="1"/>
  <c r="V348" i="2"/>
  <c r="W348" i="2" s="1"/>
  <c r="V303" i="2"/>
  <c r="W303" i="2" s="1"/>
  <c r="V236" i="2"/>
  <c r="W236" i="2" s="1"/>
  <c r="V92" i="2"/>
  <c r="W92" i="2" s="1"/>
  <c r="V274" i="2"/>
  <c r="W274" i="2" s="1"/>
  <c r="V213" i="2"/>
  <c r="W213" i="2" s="1"/>
  <c r="V201" i="2"/>
  <c r="W201" i="2" s="1"/>
  <c r="V36" i="2"/>
  <c r="W36" i="2" s="1"/>
  <c r="V140" i="2"/>
  <c r="W140" i="2" s="1"/>
  <c r="V398" i="2"/>
  <c r="W398" i="2" s="1"/>
  <c r="V275" i="2"/>
  <c r="W275" i="2" s="1"/>
  <c r="V202" i="2"/>
  <c r="W202" i="2" s="1"/>
  <c r="V42" i="2"/>
  <c r="W42" i="2" s="1"/>
  <c r="V304" i="2"/>
  <c r="W304" i="2" s="1"/>
  <c r="V276" i="2"/>
  <c r="W276" i="2" s="1"/>
  <c r="V277" i="2"/>
  <c r="W277" i="2" s="1"/>
  <c r="V37" i="2"/>
  <c r="W37" i="2" s="1"/>
  <c r="V29" i="2"/>
  <c r="W29" i="2" s="1"/>
  <c r="V121" i="2"/>
  <c r="W121" i="2" s="1"/>
  <c r="V371" i="2"/>
  <c r="W371" i="2" s="1"/>
  <c r="V237" i="2"/>
  <c r="W237" i="2" s="1"/>
  <c r="V238" i="2"/>
  <c r="W238" i="2" s="1"/>
  <c r="V278" i="2"/>
  <c r="W278" i="2" s="1"/>
  <c r="V27" i="2"/>
  <c r="W27" i="2" s="1"/>
  <c r="V255" i="2"/>
  <c r="W255" i="2" s="1"/>
  <c r="V102" i="2"/>
  <c r="W102" i="2" s="1"/>
  <c r="V279" i="2"/>
  <c r="W279" i="2" s="1"/>
  <c r="V110" i="2"/>
  <c r="W110" i="2" s="1"/>
  <c r="V385" i="2"/>
  <c r="W385" i="2" s="1"/>
  <c r="V129" i="2"/>
  <c r="W129" i="2" s="1"/>
  <c r="V364" i="2"/>
  <c r="W364" i="2" s="1"/>
  <c r="V386" i="2"/>
  <c r="W386" i="2" s="1"/>
  <c r="V67" i="2"/>
  <c r="W67" i="2" s="1"/>
  <c r="V203" i="2"/>
  <c r="W203" i="2" s="1"/>
  <c r="V239" i="2"/>
  <c r="W239" i="2" s="1"/>
  <c r="V256" i="2"/>
  <c r="W256" i="2" s="1"/>
  <c r="V240" i="2"/>
  <c r="W240" i="2" s="1"/>
  <c r="V241" i="2"/>
  <c r="W241" i="2" s="1"/>
  <c r="V161" i="2"/>
  <c r="W161" i="2" s="1"/>
  <c r="V127" i="2"/>
  <c r="W127" i="2" s="1"/>
  <c r="V111" i="2"/>
  <c r="W111" i="2" s="1"/>
  <c r="V319" i="2"/>
  <c r="W319" i="2" s="1"/>
  <c r="V119" i="2"/>
  <c r="W119" i="2" s="1"/>
  <c r="V103" i="2"/>
  <c r="W103" i="2" s="1"/>
  <c r="V112" i="2"/>
  <c r="W112" i="2" s="1"/>
  <c r="V11" i="2"/>
  <c r="W11" i="2" s="1"/>
  <c r="V337" i="2"/>
  <c r="W337" i="2" s="1"/>
  <c r="V305" i="2"/>
  <c r="W305" i="2" s="1"/>
  <c r="V100" i="2"/>
  <c r="W100" i="2" s="1"/>
  <c r="V189" i="2"/>
  <c r="W189" i="2" s="1"/>
  <c r="V214" i="2"/>
  <c r="W214" i="2" s="1"/>
  <c r="V93" i="2"/>
  <c r="W93" i="2" s="1"/>
  <c r="V306" i="2"/>
  <c r="W306" i="2" s="1"/>
  <c r="V349" i="2"/>
  <c r="W349" i="2" s="1"/>
  <c r="V307" i="2"/>
  <c r="W307" i="2" s="1"/>
  <c r="V341" i="2"/>
  <c r="W341" i="2" s="1"/>
  <c r="V215" i="2"/>
  <c r="W215" i="2" s="1"/>
  <c r="V378" i="2"/>
  <c r="W378" i="2" s="1"/>
  <c r="V342" i="2"/>
  <c r="W342" i="2" s="1"/>
  <c r="V128" i="2"/>
  <c r="W128" i="2" s="1"/>
  <c r="V107" i="2"/>
  <c r="W107" i="2" s="1"/>
  <c r="V148" i="2"/>
  <c r="W148" i="2" s="1"/>
  <c r="V43" i="2"/>
  <c r="W43" i="2" s="1"/>
  <c r="V280" i="2"/>
  <c r="W280" i="2" s="1"/>
  <c r="V79" i="2"/>
  <c r="W79" i="2" s="1"/>
  <c r="V7" i="2"/>
  <c r="W7" i="2" s="1"/>
  <c r="V367" i="2"/>
  <c r="W367" i="2" s="1"/>
  <c r="V190" i="2"/>
  <c r="W190" i="2" s="1"/>
  <c r="V343" i="2"/>
  <c r="W343" i="2" s="1"/>
  <c r="V365" i="2"/>
  <c r="W365" i="2" s="1"/>
  <c r="V356" i="2"/>
  <c r="W356" i="2" s="1"/>
  <c r="V338" i="2"/>
  <c r="W338" i="2" s="1"/>
  <c r="V339" i="2"/>
  <c r="W339" i="2" s="1"/>
  <c r="V399" i="2"/>
  <c r="W399" i="2" s="1"/>
  <c r="V58" i="2"/>
  <c r="W58" i="2" s="1"/>
  <c r="V80" i="2"/>
  <c r="W80" i="2" s="1"/>
  <c r="V39" i="2"/>
  <c r="W39" i="2" s="1"/>
  <c r="V216" i="2"/>
  <c r="W216" i="2" s="1"/>
  <c r="V389" i="2"/>
  <c r="W389" i="2" s="1"/>
  <c r="V400" i="2"/>
  <c r="W400" i="2" s="1"/>
  <c r="V204" i="2"/>
  <c r="W204" i="2" s="1"/>
  <c r="V281" i="2"/>
  <c r="W281" i="2" s="1"/>
  <c r="V257" i="2"/>
  <c r="W257" i="2" s="1"/>
  <c r="V74" i="2"/>
  <c r="W74" i="2" s="1"/>
  <c r="V357" i="2"/>
  <c r="W357" i="2" s="1"/>
  <c r="V30" i="2"/>
  <c r="W30" i="2" s="1"/>
  <c r="V320" i="2"/>
  <c r="W320" i="2" s="1"/>
  <c r="V358" i="2"/>
  <c r="W358" i="2" s="1"/>
  <c r="V282" i="2"/>
  <c r="W282" i="2" s="1"/>
  <c r="V366" i="2"/>
  <c r="W366" i="2" s="1"/>
  <c r="V162" i="2"/>
  <c r="W162" i="2" s="1"/>
  <c r="V258" i="2"/>
  <c r="W258" i="2" s="1"/>
  <c r="V68" i="2"/>
  <c r="W68" i="2" s="1"/>
  <c r="V217" i="2"/>
  <c r="W217" i="2" s="1"/>
  <c r="V17" i="2"/>
  <c r="W17" i="2" s="1"/>
  <c r="V69" i="2"/>
  <c r="W69" i="2" s="1"/>
  <c r="V163" i="2"/>
  <c r="W163" i="2" s="1"/>
  <c r="V164" i="2"/>
  <c r="W164" i="2" s="1"/>
  <c r="V6" i="2"/>
  <c r="W6" i="2" s="1"/>
  <c r="V57" i="2"/>
  <c r="W57" i="2" s="1"/>
  <c r="V259" i="2"/>
  <c r="W259" i="2" s="1"/>
  <c r="V131" i="2"/>
  <c r="W131" i="2" s="1"/>
  <c r="V18" i="2"/>
  <c r="W18" i="2" s="1"/>
  <c r="V218" i="2"/>
  <c r="W218" i="2" s="1"/>
  <c r="V34" i="2"/>
  <c r="W34" i="2" s="1"/>
  <c r="V134" i="2"/>
  <c r="W134" i="2" s="1"/>
  <c r="V260" i="2"/>
  <c r="W260" i="2" s="1"/>
  <c r="V175" i="2"/>
  <c r="W175" i="2" s="1"/>
  <c r="V368" i="2"/>
  <c r="W368" i="2" s="1"/>
  <c r="V59" i="2"/>
  <c r="W59" i="2" s="1"/>
  <c r="V132" i="2"/>
  <c r="W132" i="2" s="1"/>
  <c r="V113" i="2"/>
  <c r="W113" i="2" s="1"/>
  <c r="V205" i="2"/>
  <c r="W205" i="2" s="1"/>
  <c r="V242" i="2"/>
  <c r="W242" i="2" s="1"/>
  <c r="V219" i="2"/>
  <c r="W219" i="2" s="1"/>
  <c r="V78" i="2"/>
  <c r="W78" i="2" s="1"/>
  <c r="V70" i="2"/>
  <c r="W70" i="2" s="1"/>
  <c r="V321" i="2"/>
  <c r="W321" i="2" s="1"/>
  <c r="V206" i="2"/>
  <c r="W206" i="2" s="1"/>
  <c r="V345" i="2"/>
  <c r="W345" i="2" s="1"/>
  <c r="V114" i="2"/>
  <c r="W114" i="2" s="1"/>
  <c r="V145" i="2"/>
  <c r="W145" i="2" s="1"/>
  <c r="V261" i="2"/>
  <c r="W261" i="2" s="1"/>
  <c r="V369" i="2"/>
  <c r="W369" i="2" s="1"/>
  <c r="V44" i="2"/>
  <c r="W44" i="2" s="1"/>
  <c r="V283" i="2"/>
  <c r="W283" i="2" s="1"/>
  <c r="V86" i="2"/>
  <c r="W86" i="2" s="1"/>
  <c r="V45" i="2"/>
  <c r="W45" i="2" s="1"/>
  <c r="V262" i="2"/>
  <c r="W262" i="2" s="1"/>
  <c r="V191" i="2"/>
  <c r="W191" i="2" s="1"/>
  <c r="V374" i="2"/>
  <c r="W374" i="2" s="1"/>
  <c r="V376" i="2"/>
  <c r="W376" i="2" s="1"/>
  <c r="V322" i="2"/>
  <c r="W322" i="2" s="1"/>
  <c r="V379" i="2"/>
  <c r="W379" i="2" s="1"/>
  <c r="V326" i="2"/>
  <c r="W326" i="2" s="1"/>
  <c r="V327" i="2"/>
  <c r="W327" i="2" s="1"/>
  <c r="V85" i="2"/>
  <c r="W85" i="2" s="1"/>
  <c r="V350" i="2"/>
  <c r="W350" i="2" s="1"/>
  <c r="V334" i="2"/>
  <c r="W334" i="2" s="1"/>
  <c r="V401" i="2"/>
  <c r="W401" i="2" s="1"/>
  <c r="V176" i="2"/>
  <c r="W176" i="2" s="1"/>
  <c r="V177" i="2"/>
  <c r="W177" i="2" s="1"/>
  <c r="V60" i="2"/>
  <c r="W60" i="2" s="1"/>
  <c r="V165" i="2"/>
  <c r="W165" i="2" s="1"/>
  <c r="V178" i="2"/>
  <c r="W178" i="2" s="1"/>
  <c r="V220" i="2"/>
  <c r="W220" i="2" s="1"/>
  <c r="V284" i="2"/>
  <c r="W284" i="2" s="1"/>
  <c r="V375" i="2"/>
  <c r="W375" i="2" s="1"/>
  <c r="V55" i="2"/>
  <c r="W55" i="2" s="1"/>
  <c r="V81" i="2"/>
  <c r="W81" i="2" s="1"/>
  <c r="V166" i="2"/>
  <c r="W166" i="2" s="1"/>
  <c r="V4" i="2"/>
  <c r="W4" i="2" s="1"/>
  <c r="V192" i="2"/>
  <c r="W192" i="2" s="1"/>
  <c r="V193" i="2"/>
  <c r="W193" i="2" s="1"/>
  <c r="V135" i="2"/>
  <c r="W135" i="2" s="1"/>
  <c r="V308" i="2"/>
  <c r="W308" i="2" s="1"/>
  <c r="V377" i="2"/>
  <c r="W377" i="2" s="1"/>
  <c r="V329" i="2"/>
  <c r="W329" i="2" s="1"/>
  <c r="V61" i="2"/>
  <c r="W61" i="2" s="1"/>
  <c r="V82" i="2"/>
  <c r="W82" i="2" s="1"/>
  <c r="V285" i="2"/>
  <c r="W285" i="2" s="1"/>
  <c r="V323" i="2"/>
  <c r="W323" i="2" s="1"/>
  <c r="V390" i="2"/>
  <c r="W390" i="2" s="1"/>
  <c r="V179" i="2"/>
  <c r="W179" i="2" s="1"/>
  <c r="V122" i="2"/>
  <c r="W122" i="2" s="1"/>
  <c r="V207" i="2"/>
  <c r="W207" i="2" s="1"/>
  <c r="V167" i="2"/>
  <c r="W167" i="2" s="1"/>
  <c r="V286" i="2"/>
  <c r="W286" i="2" s="1"/>
  <c r="V194" i="2"/>
  <c r="W194" i="2" s="1"/>
  <c r="V2" i="2"/>
  <c r="W2" i="2" s="1"/>
  <c r="X2" i="2" s="1"/>
  <c r="V373" i="2"/>
  <c r="W373" i="2" s="1"/>
  <c r="V28" i="2"/>
  <c r="W28" i="2" s="1"/>
  <c r="V330" i="2"/>
  <c r="W330" i="2" s="1"/>
  <c r="V287" i="2"/>
  <c r="W287" i="2" s="1"/>
  <c r="V335" i="2"/>
  <c r="W335" i="2" s="1"/>
  <c r="V402" i="2"/>
  <c r="W402" i="2" s="1"/>
  <c r="V403" i="2"/>
  <c r="W403" i="2" s="1"/>
  <c r="V404" i="2"/>
  <c r="W404" i="2" s="1"/>
  <c r="V405" i="2"/>
  <c r="W405" i="2" s="1"/>
  <c r="V406" i="2"/>
  <c r="W406" i="2" s="1"/>
  <c r="V407" i="2"/>
  <c r="W407" i="2" s="1"/>
  <c r="V408" i="2"/>
  <c r="W408" i="2" s="1"/>
  <c r="V409" i="2"/>
  <c r="W409" i="2" s="1"/>
  <c r="V410" i="2"/>
  <c r="W410" i="2" s="1"/>
  <c r="V411" i="2"/>
  <c r="W411" i="2" s="1"/>
  <c r="V412" i="2"/>
  <c r="W412" i="2" s="1"/>
  <c r="V413" i="2"/>
  <c r="W413" i="2" s="1"/>
  <c r="V414" i="2"/>
  <c r="W414" i="2" s="1"/>
  <c r="V415" i="2"/>
  <c r="W415" i="2" s="1"/>
  <c r="V416" i="2"/>
  <c r="W416" i="2" s="1"/>
  <c r="V417" i="2"/>
  <c r="W417" i="2" s="1"/>
  <c r="V418" i="2"/>
  <c r="W418" i="2" s="1"/>
  <c r="V419" i="2"/>
  <c r="W419" i="2" s="1"/>
  <c r="V420" i="2"/>
  <c r="W420" i="2" s="1"/>
  <c r="V421" i="2"/>
  <c r="W421" i="2" s="1"/>
  <c r="V422" i="2"/>
  <c r="W422" i="2" s="1"/>
  <c r="V423" i="2"/>
  <c r="W423" i="2" s="1"/>
  <c r="V424" i="2"/>
  <c r="W424" i="2" s="1"/>
  <c r="V425" i="2"/>
  <c r="W425" i="2" s="1"/>
  <c r="V426" i="2"/>
  <c r="W426" i="2" s="1"/>
  <c r="V427" i="2"/>
  <c r="W427" i="2" s="1"/>
  <c r="V428" i="2"/>
  <c r="W428" i="2" s="1"/>
  <c r="V429" i="2"/>
  <c r="W429" i="2" s="1"/>
  <c r="V430" i="2"/>
  <c r="W430" i="2" s="1"/>
  <c r="V431" i="2"/>
  <c r="W431" i="2" s="1"/>
  <c r="V432" i="2"/>
  <c r="W432" i="2" s="1"/>
  <c r="V433" i="2"/>
  <c r="W433" i="2" s="1"/>
  <c r="V434" i="2"/>
  <c r="W434" i="2" s="1"/>
  <c r="V435" i="2"/>
  <c r="W435" i="2" s="1"/>
  <c r="V436" i="2"/>
  <c r="W436" i="2" s="1"/>
  <c r="V437" i="2"/>
  <c r="W437" i="2" s="1"/>
  <c r="V438" i="2"/>
  <c r="W438" i="2" s="1"/>
  <c r="V439" i="2"/>
  <c r="W439" i="2" s="1"/>
  <c r="V440" i="2"/>
  <c r="W440" i="2" s="1"/>
  <c r="V441" i="2"/>
  <c r="W441" i="2" s="1"/>
  <c r="V442" i="2"/>
  <c r="W442" i="2" s="1"/>
  <c r="V443" i="2"/>
  <c r="W443" i="2" s="1"/>
  <c r="V444" i="2"/>
  <c r="W444" i="2" s="1"/>
  <c r="V445" i="2"/>
  <c r="W445" i="2" s="1"/>
  <c r="V446" i="2"/>
  <c r="W446" i="2" s="1"/>
  <c r="V447" i="2"/>
  <c r="W447" i="2" s="1"/>
  <c r="V448" i="2"/>
  <c r="W448" i="2" s="1"/>
  <c r="V449" i="2"/>
  <c r="W449" i="2" s="1"/>
  <c r="V450" i="2"/>
  <c r="W450" i="2" s="1"/>
  <c r="V451" i="2"/>
  <c r="W451" i="2" s="1"/>
  <c r="V452" i="2"/>
  <c r="W452" i="2" s="1"/>
  <c r="V453" i="2"/>
  <c r="W453" i="2" s="1"/>
  <c r="V454" i="2"/>
  <c r="W454" i="2" s="1"/>
  <c r="V455" i="2"/>
  <c r="W455" i="2" s="1"/>
  <c r="V456" i="2"/>
  <c r="W456" i="2" s="1"/>
  <c r="V457" i="2"/>
  <c r="W457" i="2" s="1"/>
  <c r="V458" i="2"/>
  <c r="W458" i="2" s="1"/>
  <c r="V459" i="2"/>
  <c r="W459" i="2" s="1"/>
  <c r="V460" i="2"/>
  <c r="W460" i="2" s="1"/>
  <c r="V461" i="2"/>
  <c r="W461" i="2" s="1"/>
  <c r="V462" i="2"/>
  <c r="W462" i="2" s="1"/>
  <c r="V463" i="2"/>
  <c r="W463" i="2" s="1"/>
  <c r="V464" i="2"/>
  <c r="W464" i="2" s="1"/>
  <c r="V465" i="2"/>
  <c r="W465" i="2" s="1"/>
  <c r="V466" i="2"/>
  <c r="W466" i="2" s="1"/>
  <c r="V467" i="2"/>
  <c r="W467" i="2" s="1"/>
  <c r="V468" i="2"/>
  <c r="W468" i="2" s="1"/>
  <c r="V469" i="2"/>
  <c r="W469" i="2" s="1"/>
  <c r="V470" i="2"/>
  <c r="W470" i="2" s="1"/>
  <c r="V471" i="2"/>
  <c r="W471" i="2" s="1"/>
  <c r="V472" i="2"/>
  <c r="W472" i="2" s="1"/>
  <c r="V473" i="2"/>
  <c r="W473" i="2" s="1"/>
  <c r="V474" i="2"/>
  <c r="W474" i="2" s="1"/>
  <c r="V475" i="2"/>
  <c r="W475" i="2" s="1"/>
  <c r="V476" i="2"/>
  <c r="W476" i="2" s="1"/>
  <c r="V477" i="2"/>
  <c r="W477" i="2" s="1"/>
  <c r="V478" i="2"/>
  <c r="W478" i="2" s="1"/>
  <c r="V479" i="2"/>
  <c r="W479" i="2" s="1"/>
  <c r="V480" i="2"/>
  <c r="W480" i="2" s="1"/>
  <c r="V481" i="2"/>
  <c r="W481" i="2" s="1"/>
  <c r="V482" i="2"/>
  <c r="W482" i="2" s="1"/>
  <c r="V483" i="2"/>
  <c r="W483" i="2" s="1"/>
  <c r="V484" i="2"/>
  <c r="W484" i="2" s="1"/>
  <c r="V485" i="2"/>
  <c r="W485" i="2" s="1"/>
  <c r="V486" i="2"/>
  <c r="W486" i="2" s="1"/>
  <c r="V487" i="2"/>
  <c r="W487" i="2" s="1"/>
  <c r="V488" i="2"/>
  <c r="W488" i="2" s="1"/>
  <c r="V489" i="2"/>
  <c r="W489" i="2" s="1"/>
  <c r="V490" i="2"/>
  <c r="W490" i="2" s="1"/>
  <c r="V491" i="2"/>
  <c r="W491" i="2" s="1"/>
  <c r="V492" i="2"/>
  <c r="W492" i="2" s="1"/>
  <c r="V493" i="2"/>
  <c r="W493" i="2" s="1"/>
  <c r="V494" i="2"/>
  <c r="W494" i="2" s="1"/>
  <c r="V495" i="2"/>
  <c r="W495" i="2" s="1"/>
  <c r="V496" i="2"/>
  <c r="W496" i="2" s="1"/>
  <c r="V497" i="2"/>
  <c r="W497" i="2" s="1"/>
  <c r="V498" i="2"/>
  <c r="W498" i="2" s="1"/>
  <c r="V499" i="2"/>
  <c r="W499" i="2" s="1"/>
  <c r="V500" i="2"/>
  <c r="W500" i="2" s="1"/>
  <c r="V501" i="2"/>
  <c r="W501" i="2" s="1"/>
  <c r="V502" i="2"/>
  <c r="W502" i="2" s="1"/>
  <c r="V503" i="2"/>
  <c r="W503" i="2" s="1"/>
  <c r="V504" i="2"/>
  <c r="W504" i="2" s="1"/>
  <c r="V505" i="2"/>
  <c r="W505" i="2" s="1"/>
  <c r="V506" i="2"/>
  <c r="W506" i="2" s="1"/>
  <c r="V507" i="2"/>
  <c r="W507" i="2" s="1"/>
  <c r="V508" i="2"/>
  <c r="W508" i="2" s="1"/>
  <c r="V509" i="2"/>
  <c r="W509" i="2" s="1"/>
  <c r="V510" i="2"/>
  <c r="W510" i="2" s="1"/>
  <c r="V511" i="2"/>
  <c r="W511" i="2" s="1"/>
  <c r="V512" i="2"/>
  <c r="W512" i="2" s="1"/>
  <c r="V513" i="2"/>
  <c r="W513" i="2" s="1"/>
  <c r="V514" i="2"/>
  <c r="W514" i="2" s="1"/>
  <c r="V515" i="2"/>
  <c r="W515" i="2" s="1"/>
  <c r="V516" i="2"/>
  <c r="W516" i="2" s="1"/>
  <c r="V517" i="2"/>
  <c r="W517" i="2" s="1"/>
  <c r="V518" i="2"/>
  <c r="W518" i="2" s="1"/>
  <c r="V519" i="2"/>
  <c r="W519" i="2" s="1"/>
  <c r="V520" i="2"/>
  <c r="W520" i="2" s="1"/>
  <c r="V521" i="2"/>
  <c r="W521" i="2" s="1"/>
  <c r="V522" i="2"/>
  <c r="W522" i="2" s="1"/>
  <c r="V523" i="2"/>
  <c r="W523" i="2" s="1"/>
  <c r="V524" i="2"/>
  <c r="W524" i="2" s="1"/>
  <c r="V525" i="2"/>
  <c r="W525" i="2" s="1"/>
  <c r="V526" i="2"/>
  <c r="W526" i="2" s="1"/>
  <c r="V527" i="2"/>
  <c r="W527" i="2" s="1"/>
  <c r="V528" i="2"/>
  <c r="W528" i="2" s="1"/>
  <c r="V529" i="2"/>
  <c r="W529" i="2" s="1"/>
  <c r="V530" i="2"/>
  <c r="W530" i="2" s="1"/>
  <c r="V531" i="2"/>
  <c r="W531" i="2" s="1"/>
  <c r="V532" i="2"/>
  <c r="W532" i="2" s="1"/>
  <c r="V533" i="2"/>
  <c r="W533" i="2" s="1"/>
  <c r="V534" i="2"/>
  <c r="W534" i="2" s="1"/>
  <c r="V535" i="2"/>
  <c r="W535" i="2" s="1"/>
  <c r="V536" i="2"/>
  <c r="W536" i="2" s="1"/>
  <c r="V537" i="2"/>
  <c r="W537" i="2" s="1"/>
  <c r="V538" i="2"/>
  <c r="W538" i="2" s="1"/>
  <c r="V539" i="2"/>
  <c r="W539" i="2" s="1"/>
  <c r="V540" i="2"/>
  <c r="W540" i="2" s="1"/>
  <c r="V541" i="2"/>
  <c r="W541" i="2" s="1"/>
  <c r="V542" i="2"/>
  <c r="W542" i="2" s="1"/>
  <c r="V543" i="2"/>
  <c r="W543" i="2" s="1"/>
  <c r="V544" i="2"/>
  <c r="W544" i="2" s="1"/>
  <c r="V545" i="2"/>
  <c r="W545" i="2" s="1"/>
  <c r="V546" i="2"/>
  <c r="W546" i="2" s="1"/>
  <c r="V547" i="2"/>
  <c r="W547" i="2" s="1"/>
  <c r="V548" i="2"/>
  <c r="W548" i="2" s="1"/>
  <c r="V549" i="2"/>
  <c r="W549" i="2" s="1"/>
  <c r="V550" i="2"/>
  <c r="W550" i="2" s="1"/>
  <c r="V551" i="2"/>
  <c r="W551" i="2" s="1"/>
  <c r="V552" i="2"/>
  <c r="W552" i="2" s="1"/>
  <c r="V553" i="2"/>
  <c r="W553" i="2" s="1"/>
  <c r="V554" i="2"/>
  <c r="W554" i="2" s="1"/>
  <c r="V555" i="2"/>
  <c r="W555" i="2" s="1"/>
  <c r="V556" i="2"/>
  <c r="W556" i="2" s="1"/>
  <c r="V557" i="2"/>
  <c r="W557" i="2" s="1"/>
  <c r="V558" i="2"/>
  <c r="W558" i="2" s="1"/>
  <c r="V559" i="2"/>
  <c r="W559" i="2" s="1"/>
  <c r="V560" i="2"/>
  <c r="W560" i="2" s="1"/>
  <c r="V561" i="2"/>
  <c r="W561" i="2" s="1"/>
  <c r="V562" i="2"/>
  <c r="W562" i="2" s="1"/>
  <c r="V563" i="2"/>
  <c r="W563" i="2" s="1"/>
  <c r="X539" i="2" l="1"/>
  <c r="X507" i="2"/>
  <c r="X551" i="2"/>
  <c r="X535" i="2"/>
  <c r="X519" i="2"/>
  <c r="X503" i="2"/>
  <c r="X479" i="2"/>
  <c r="X259" i="2"/>
  <c r="X24" i="2"/>
  <c r="X300" i="2"/>
  <c r="X354" i="2"/>
  <c r="X143" i="2"/>
  <c r="X394" i="2"/>
  <c r="X249" i="2"/>
  <c r="X19" i="2"/>
  <c r="X105" i="2"/>
  <c r="X244" i="2"/>
  <c r="X25" i="2"/>
  <c r="X550" i="2"/>
  <c r="X534" i="2"/>
  <c r="X518" i="2"/>
  <c r="X502" i="2"/>
  <c r="X494" i="2"/>
  <c r="X478" i="2"/>
  <c r="X462" i="2"/>
  <c r="X454" i="2"/>
  <c r="X438" i="2"/>
  <c r="X422" i="2"/>
  <c r="X414" i="2"/>
  <c r="X28" i="2"/>
  <c r="X179" i="2"/>
  <c r="X375" i="2"/>
  <c r="X376" i="2"/>
  <c r="X369" i="2"/>
  <c r="X175" i="2"/>
  <c r="X57" i="2"/>
  <c r="X74" i="2"/>
  <c r="X190" i="2"/>
  <c r="X128" i="2"/>
  <c r="X256" i="2"/>
  <c r="X110" i="2"/>
  <c r="X202" i="2"/>
  <c r="X174" i="2"/>
  <c r="X254" i="2"/>
  <c r="X318" i="2"/>
  <c r="X363" i="2"/>
  <c r="X23" i="2"/>
  <c r="X185" i="2"/>
  <c r="X72" i="2"/>
  <c r="X184" i="2"/>
  <c r="X328" i="2"/>
  <c r="X196" i="2"/>
  <c r="X209" i="2"/>
  <c r="X153" i="2"/>
  <c r="X151" i="2"/>
  <c r="X311" i="2"/>
  <c r="X150" i="2"/>
  <c r="X549" i="2"/>
  <c r="X533" i="2"/>
  <c r="X517" i="2"/>
  <c r="X501" i="2"/>
  <c r="X485" i="2"/>
  <c r="X469" i="2"/>
  <c r="X453" i="2"/>
  <c r="X429" i="2"/>
  <c r="X413" i="2"/>
  <c r="X373" i="2"/>
  <c r="X135" i="2"/>
  <c r="X334" i="2"/>
  <c r="X219" i="2"/>
  <c r="X6" i="2"/>
  <c r="X257" i="2"/>
  <c r="X342" i="2"/>
  <c r="X119" i="2"/>
  <c r="X239" i="2"/>
  <c r="X279" i="2"/>
  <c r="X121" i="2"/>
  <c r="X275" i="2"/>
  <c r="X236" i="2"/>
  <c r="X10" i="2"/>
  <c r="X233" i="2"/>
  <c r="X384" i="2"/>
  <c r="X299" i="2"/>
  <c r="X88" i="2"/>
  <c r="X139" i="2"/>
  <c r="X133" i="2"/>
  <c r="X159" i="2"/>
  <c r="X359" i="2"/>
  <c r="X197" i="2"/>
  <c r="X325" i="2"/>
  <c r="X91" i="2"/>
  <c r="X147" i="2"/>
  <c r="X156" i="2"/>
  <c r="X116" i="2"/>
  <c r="X247" i="2"/>
  <c r="X40" i="2"/>
  <c r="X195" i="2"/>
  <c r="X35" i="2"/>
  <c r="X137" i="2"/>
  <c r="X288" i="2"/>
  <c r="X547" i="2"/>
  <c r="X515" i="2"/>
  <c r="X559" i="2"/>
  <c r="X543" i="2"/>
  <c r="X527" i="2"/>
  <c r="X511" i="2"/>
  <c r="X495" i="2"/>
  <c r="X487" i="2"/>
  <c r="X471" i="2"/>
  <c r="X463" i="2"/>
  <c r="X455" i="2"/>
  <c r="X447" i="2"/>
  <c r="X439" i="2"/>
  <c r="X431" i="2"/>
  <c r="X423" i="2"/>
  <c r="X415" i="2"/>
  <c r="X407" i="2"/>
  <c r="X330" i="2"/>
  <c r="X122" i="2"/>
  <c r="X377" i="2"/>
  <c r="X55" i="2"/>
  <c r="X176" i="2"/>
  <c r="X322" i="2"/>
  <c r="X44" i="2"/>
  <c r="X70" i="2"/>
  <c r="X368" i="2"/>
  <c r="X68" i="2"/>
  <c r="X357" i="2"/>
  <c r="X39" i="2"/>
  <c r="X343" i="2"/>
  <c r="X107" i="2"/>
  <c r="X306" i="2"/>
  <c r="X112" i="2"/>
  <c r="X240" i="2"/>
  <c r="X385" i="2"/>
  <c r="X237" i="2"/>
  <c r="X42" i="2"/>
  <c r="X274" i="2"/>
  <c r="X302" i="2"/>
  <c r="X87" i="2"/>
  <c r="X89" i="2"/>
  <c r="X76" i="2"/>
  <c r="X316" i="2"/>
  <c r="X296" i="2"/>
  <c r="X270" i="2"/>
  <c r="X56" i="2"/>
  <c r="X250" i="2"/>
  <c r="X312" i="2"/>
  <c r="X351" i="2"/>
  <c r="X168" i="2"/>
  <c r="X558" i="2"/>
  <c r="X542" i="2"/>
  <c r="X526" i="2"/>
  <c r="X510" i="2"/>
  <c r="X486" i="2"/>
  <c r="X470" i="2"/>
  <c r="X446" i="2"/>
  <c r="X430" i="2"/>
  <c r="X406" i="2"/>
  <c r="X308" i="2"/>
  <c r="X401" i="2"/>
  <c r="X78" i="2"/>
  <c r="X258" i="2"/>
  <c r="X80" i="2"/>
  <c r="X93" i="2"/>
  <c r="X103" i="2"/>
  <c r="X371" i="2"/>
  <c r="X92" i="2"/>
  <c r="X234" i="2"/>
  <c r="X144" i="2"/>
  <c r="X106" i="2"/>
  <c r="X396" i="2"/>
  <c r="X269" i="2"/>
  <c r="X75" i="2"/>
  <c r="X83" i="2"/>
  <c r="X557" i="2"/>
  <c r="X541" i="2"/>
  <c r="X525" i="2"/>
  <c r="X509" i="2"/>
  <c r="X493" i="2"/>
  <c r="X477" i="2"/>
  <c r="X461" i="2"/>
  <c r="X445" i="2"/>
  <c r="X437" i="2"/>
  <c r="X421" i="2"/>
  <c r="X405" i="2"/>
  <c r="X390" i="2"/>
  <c r="X284" i="2"/>
  <c r="X374" i="2"/>
  <c r="X261" i="2"/>
  <c r="X260" i="2"/>
  <c r="X162" i="2"/>
  <c r="X58" i="2"/>
  <c r="X367" i="2"/>
  <c r="X214" i="2"/>
  <c r="X355" i="2"/>
  <c r="X556" i="2"/>
  <c r="X548" i="2"/>
  <c r="X540" i="2"/>
  <c r="X532" i="2"/>
  <c r="X524" i="2"/>
  <c r="X516" i="2"/>
  <c r="X508" i="2"/>
  <c r="X500" i="2"/>
  <c r="X492" i="2"/>
  <c r="X484" i="2"/>
  <c r="X476" i="2"/>
  <c r="X468" i="2"/>
  <c r="X460" i="2"/>
  <c r="X452" i="2"/>
  <c r="X444" i="2"/>
  <c r="X436" i="2"/>
  <c r="X428" i="2"/>
  <c r="X420" i="2"/>
  <c r="X412" i="2"/>
  <c r="X404" i="2"/>
  <c r="X323" i="2"/>
  <c r="X193" i="2"/>
  <c r="X220" i="2"/>
  <c r="X350" i="2"/>
  <c r="X191" i="2"/>
  <c r="X145" i="2"/>
  <c r="X242" i="2"/>
  <c r="X134" i="2"/>
  <c r="X164" i="2"/>
  <c r="X366" i="2"/>
  <c r="X281" i="2"/>
  <c r="X399" i="2"/>
  <c r="X7" i="2"/>
  <c r="X378" i="2"/>
  <c r="X189" i="2"/>
  <c r="X319" i="2"/>
  <c r="X203" i="2"/>
  <c r="X102" i="2"/>
  <c r="X29" i="2"/>
  <c r="X398" i="2"/>
  <c r="X303" i="2"/>
  <c r="X352" i="2"/>
  <c r="X253" i="2"/>
  <c r="X273" i="2"/>
  <c r="X333" i="2"/>
  <c r="X232" i="2"/>
  <c r="X231" i="2"/>
  <c r="X212" i="2"/>
  <c r="X47" i="2"/>
  <c r="X229" i="2"/>
  <c r="X95" i="2"/>
  <c r="X395" i="2"/>
  <c r="X123" i="2"/>
  <c r="X136" i="2"/>
  <c r="X295" i="2"/>
  <c r="X346" i="2"/>
  <c r="X77" i="2"/>
  <c r="X141" i="2"/>
  <c r="X48" i="2"/>
  <c r="X246" i="2"/>
  <c r="X63" i="2"/>
  <c r="X12" i="2"/>
  <c r="X243" i="2"/>
  <c r="X555" i="2"/>
  <c r="X523" i="2"/>
  <c r="X499" i="2"/>
  <c r="X483" i="2"/>
  <c r="X467" i="2"/>
  <c r="X451" i="2"/>
  <c r="X435" i="2"/>
  <c r="X419" i="2"/>
  <c r="X403" i="2"/>
  <c r="X192" i="2"/>
  <c r="X85" i="2"/>
  <c r="X114" i="2"/>
  <c r="X34" i="2"/>
  <c r="X163" i="2"/>
  <c r="X204" i="2"/>
  <c r="X339" i="2"/>
  <c r="X100" i="2"/>
  <c r="X111" i="2"/>
  <c r="X255" i="2"/>
  <c r="X37" i="2"/>
  <c r="X348" i="2"/>
  <c r="X66" i="2"/>
  <c r="X370" i="2"/>
  <c r="X187" i="2"/>
  <c r="X173" i="2"/>
  <c r="X271" i="2"/>
  <c r="X65" i="2"/>
  <c r="X109" i="2"/>
  <c r="X344" i="2"/>
  <c r="X198" i="2"/>
  <c r="X158" i="2"/>
  <c r="X172" i="2"/>
  <c r="X117" i="2"/>
  <c r="X332" i="2"/>
  <c r="X183" i="2"/>
  <c r="X294" i="2"/>
  <c r="X340" i="2"/>
  <c r="X170" i="2"/>
  <c r="X51" i="2"/>
  <c r="X15" i="2"/>
  <c r="X84" i="2"/>
  <c r="X120" i="2"/>
  <c r="X309" i="2"/>
  <c r="X562" i="2"/>
  <c r="X554" i="2"/>
  <c r="X546" i="2"/>
  <c r="X538" i="2"/>
  <c r="X530" i="2"/>
  <c r="X522" i="2"/>
  <c r="X514" i="2"/>
  <c r="X506" i="2"/>
  <c r="X498" i="2"/>
  <c r="X490" i="2"/>
  <c r="X482" i="2"/>
  <c r="X474" i="2"/>
  <c r="X466" i="2"/>
  <c r="X458" i="2"/>
  <c r="X450" i="2"/>
  <c r="X442" i="2"/>
  <c r="X434" i="2"/>
  <c r="X426" i="2"/>
  <c r="X418" i="2"/>
  <c r="X410" i="2"/>
  <c r="X402" i="2"/>
  <c r="X286" i="2"/>
  <c r="X82" i="2"/>
  <c r="X4" i="2"/>
  <c r="X165" i="2"/>
  <c r="X327" i="2"/>
  <c r="X45" i="2"/>
  <c r="X345" i="2"/>
  <c r="X113" i="2"/>
  <c r="X218" i="2"/>
  <c r="X69" i="2"/>
  <c r="X358" i="2"/>
  <c r="X400" i="2"/>
  <c r="X338" i="2"/>
  <c r="X280" i="2"/>
  <c r="X341" i="2"/>
  <c r="X305" i="2"/>
  <c r="X127" i="2"/>
  <c r="X386" i="2"/>
  <c r="X27" i="2"/>
  <c r="X277" i="2"/>
  <c r="X36" i="2"/>
  <c r="X200" i="2"/>
  <c r="X235" i="2"/>
  <c r="X96" i="2"/>
  <c r="X73" i="2"/>
  <c r="X146" i="2"/>
  <c r="X13" i="2"/>
  <c r="X251" i="2"/>
  <c r="X38" i="2"/>
  <c r="X50" i="2"/>
  <c r="X99" i="2"/>
  <c r="X211" i="2"/>
  <c r="X171" i="2"/>
  <c r="X46" i="2"/>
  <c r="X353" i="2"/>
  <c r="X362" i="2"/>
  <c r="X293" i="2"/>
  <c r="X54" i="2"/>
  <c r="X97" i="2"/>
  <c r="X169" i="2"/>
  <c r="X245" i="2"/>
  <c r="X372" i="2"/>
  <c r="X290" i="2"/>
  <c r="X263" i="2"/>
  <c r="X561" i="2"/>
  <c r="X553" i="2"/>
  <c r="X545" i="2"/>
  <c r="X537" i="2"/>
  <c r="X529" i="2"/>
  <c r="X521" i="2"/>
  <c r="X513" i="2"/>
  <c r="X505" i="2"/>
  <c r="X497" i="2"/>
  <c r="X489" i="2"/>
  <c r="X481" i="2"/>
  <c r="X473" i="2"/>
  <c r="X465" i="2"/>
  <c r="X457" i="2"/>
  <c r="X449" i="2"/>
  <c r="X441" i="2"/>
  <c r="X433" i="2"/>
  <c r="X425" i="2"/>
  <c r="X417" i="2"/>
  <c r="X409" i="2"/>
  <c r="X335" i="2"/>
  <c r="X167" i="2"/>
  <c r="X61" i="2"/>
  <c r="X166" i="2"/>
  <c r="X60" i="2"/>
  <c r="X326" i="2"/>
  <c r="X86" i="2"/>
  <c r="X206" i="2"/>
  <c r="X132" i="2"/>
  <c r="X18" i="2"/>
  <c r="X17" i="2"/>
  <c r="X320" i="2"/>
  <c r="X389" i="2"/>
  <c r="X356" i="2"/>
  <c r="X43" i="2"/>
  <c r="X307" i="2"/>
  <c r="X337" i="2"/>
  <c r="X161" i="2"/>
  <c r="X364" i="2"/>
  <c r="X278" i="2"/>
  <c r="X276" i="2"/>
  <c r="X201" i="2"/>
  <c r="X142" i="2"/>
  <c r="X160" i="2"/>
  <c r="X397" i="2"/>
  <c r="X272" i="2"/>
  <c r="X360" i="2"/>
  <c r="X298" i="2"/>
  <c r="X230" i="2"/>
  <c r="X199" i="2"/>
  <c r="X297" i="2"/>
  <c r="X22" i="2"/>
  <c r="X383" i="2"/>
  <c r="X118" i="2"/>
  <c r="X138" i="2"/>
  <c r="X227" i="2"/>
  <c r="X157" i="2"/>
  <c r="X315" i="2"/>
  <c r="X225" i="2"/>
  <c r="X381" i="2"/>
  <c r="X31" i="2"/>
  <c r="X26" i="2"/>
  <c r="X391" i="2"/>
  <c r="X289" i="2"/>
  <c r="X331" i="2"/>
  <c r="X563" i="2"/>
  <c r="X531" i="2"/>
  <c r="X491" i="2"/>
  <c r="X475" i="2"/>
  <c r="X459" i="2"/>
  <c r="X443" i="2"/>
  <c r="X427" i="2"/>
  <c r="X411" i="2"/>
  <c r="X194" i="2"/>
  <c r="X285" i="2"/>
  <c r="X178" i="2"/>
  <c r="X262" i="2"/>
  <c r="X205" i="2"/>
  <c r="X282" i="2"/>
  <c r="X79" i="2"/>
  <c r="X215" i="2"/>
  <c r="X67" i="2"/>
  <c r="X140" i="2"/>
  <c r="X560" i="2"/>
  <c r="X552" i="2"/>
  <c r="X544" i="2"/>
  <c r="X536" i="2"/>
  <c r="X528" i="2"/>
  <c r="X520" i="2"/>
  <c r="X512" i="2"/>
  <c r="X504" i="2"/>
  <c r="X496" i="2"/>
  <c r="X488" i="2"/>
  <c r="X480" i="2"/>
  <c r="X472" i="2"/>
  <c r="X464" i="2"/>
  <c r="X456" i="2"/>
  <c r="X448" i="2"/>
  <c r="X440" i="2"/>
  <c r="X432" i="2"/>
  <c r="X424" i="2"/>
  <c r="X416" i="2"/>
  <c r="X408" i="2"/>
  <c r="X287" i="2"/>
  <c r="X207" i="2"/>
  <c r="X329" i="2"/>
  <c r="X81" i="2"/>
  <c r="X177" i="2"/>
  <c r="X379" i="2"/>
  <c r="X283" i="2"/>
  <c r="X321" i="2"/>
  <c r="X59" i="2"/>
  <c r="X131" i="2"/>
  <c r="X217" i="2"/>
  <c r="X30" i="2"/>
  <c r="X216" i="2"/>
  <c r="X365" i="2"/>
  <c r="X148" i="2"/>
  <c r="X349" i="2"/>
  <c r="X11" i="2"/>
  <c r="X241" i="2"/>
  <c r="X129" i="2"/>
  <c r="X238" i="2"/>
  <c r="X304" i="2"/>
  <c r="X213" i="2"/>
  <c r="X188" i="2"/>
  <c r="X9" i="2"/>
  <c r="X252" i="2"/>
  <c r="X301" i="2"/>
  <c r="X186" i="2"/>
  <c r="X62" i="2"/>
  <c r="X317" i="2"/>
  <c r="X125" i="2"/>
  <c r="X71" i="2"/>
  <c r="X124" i="2"/>
  <c r="X347" i="2"/>
  <c r="X388" i="2"/>
  <c r="X228" i="2"/>
  <c r="X268" i="2"/>
  <c r="X115" i="2"/>
  <c r="X226" i="2"/>
  <c r="X210" i="2"/>
  <c r="X33" i="2"/>
  <c r="X152" i="2"/>
  <c r="X90" i="2"/>
  <c r="X310" i="2"/>
  <c r="X380" i="2"/>
  <c r="X180" i="2"/>
  <c r="H4" i="1"/>
  <c r="C24" i="1" l="1"/>
  <c r="F25" i="1"/>
  <c r="F27" i="1"/>
  <c r="D32" i="1"/>
  <c r="D29" i="1"/>
  <c r="D28" i="1"/>
  <c r="D22" i="1"/>
  <c r="F28" i="1"/>
  <c r="C28" i="1"/>
  <c r="A28" i="1"/>
  <c r="F24" i="1"/>
  <c r="D25" i="1"/>
  <c r="C32" i="1"/>
  <c r="B31" i="1"/>
  <c r="B27" i="1"/>
  <c r="C31" i="1"/>
  <c r="C27" i="1"/>
  <c r="B30" i="1"/>
  <c r="B24" i="1"/>
  <c r="C30" i="1"/>
  <c r="B25" i="1"/>
  <c r="B29" i="1"/>
  <c r="B32" i="1"/>
  <c r="C25" i="1"/>
  <c r="C29" i="1"/>
  <c r="B28" i="1"/>
  <c r="A30" i="1"/>
  <c r="A27" i="1"/>
  <c r="E32" i="1"/>
  <c r="E24" i="1"/>
  <c r="A32" i="1"/>
  <c r="E23" i="1"/>
  <c r="F31" i="1"/>
  <c r="D27" i="1"/>
  <c r="D31" i="1"/>
  <c r="E30" i="1"/>
  <c r="A22" i="1"/>
  <c r="C22" i="1"/>
  <c r="D23" i="1"/>
  <c r="F29" i="1"/>
  <c r="D30" i="1"/>
  <c r="A25" i="1"/>
  <c r="E25" i="1"/>
  <c r="F23" i="1"/>
  <c r="E31" i="1"/>
  <c r="F32" i="1"/>
  <c r="B23" i="1"/>
  <c r="E22" i="1"/>
  <c r="A15" i="1"/>
  <c r="A31" i="1"/>
  <c r="C23" i="1"/>
  <c r="E28" i="1"/>
  <c r="F22" i="1"/>
  <c r="E27" i="1"/>
  <c r="A14" i="1"/>
  <c r="B22" i="1"/>
  <c r="D24" i="1"/>
  <c r="A24" i="1"/>
  <c r="A29" i="1"/>
  <c r="F30" i="1"/>
  <c r="E29" i="1"/>
  <c r="A8" i="1" l="1"/>
  <c r="C33" i="1"/>
  <c r="D33" i="1"/>
  <c r="A33" i="1"/>
  <c r="A16" i="1"/>
  <c r="B33" i="1"/>
  <c r="F33" i="1"/>
  <c r="E33" i="1"/>
</calcChain>
</file>

<file path=xl/sharedStrings.xml><?xml version="1.0" encoding="utf-8"?>
<sst xmlns="http://schemas.openxmlformats.org/spreadsheetml/2006/main" count="117" uniqueCount="95">
  <si>
    <t xml:space="preserve">Transition from Part C to Part B </t>
  </si>
  <si>
    <t xml:space="preserve">Reporting Period July 1 through June 30 </t>
  </si>
  <si>
    <t xml:space="preserve">School District Name: </t>
  </si>
  <si>
    <t xml:space="preserve">Any child reported in this indicator must also be included in Indicator 11, Timeline for Initial Evaluation. </t>
  </si>
  <si>
    <t xml:space="preserve">County-District: </t>
  </si>
  <si>
    <t>Percent completed on-time</t>
  </si>
  <si>
    <t>Number of children served in Part C, and referred to Part B for eligibility determination.</t>
  </si>
  <si>
    <t xml:space="preserve">A. Number of children referred from Part C to Part B for Part B eligiblity determination and completed the process. </t>
  </si>
  <si>
    <t>Of the children reported above :</t>
  </si>
  <si>
    <t xml:space="preserve">Total </t>
  </si>
  <si>
    <r>
      <t xml:space="preserve">B. 1. How many students were found eligible by their 3rd birthday </t>
    </r>
    <r>
      <rPr>
        <i/>
        <sz val="10"/>
        <rFont val="Arial"/>
        <family val="2"/>
      </rPr>
      <t>(this does not mean services have begun).</t>
    </r>
  </si>
  <si>
    <t>B. 2. How many students were found not eligible by their 3rd birthday.</t>
  </si>
  <si>
    <t>C. Account for the children reported in cell A2 above but not included in B1 or B2. Below are the range of CALENDAR days beyond the third birthday when eligibility was determined and, if appropriate, the IEP was developed by the reasons for the delay.</t>
  </si>
  <si>
    <t>Process was completed and student determined eligible:</t>
  </si>
  <si>
    <t>Process was completed and student determined NOT eligible:</t>
  </si>
  <si>
    <t>1-15 Calendar Days beyond 3rd Birthday</t>
  </si>
  <si>
    <t>16-29 Calendar Days beyond 3rd Birthday</t>
  </si>
  <si>
    <t>30 + Calendar Days beyond 3rd Birthday</t>
  </si>
  <si>
    <t>Reasons for not meeting timeline:</t>
  </si>
  <si>
    <t>Parent refusal to provide consent caused delayed evaluation or initial services.</t>
  </si>
  <si>
    <t xml:space="preserve">Parent repeatedly failed to produce the child for the evaluation. </t>
  </si>
  <si>
    <t xml:space="preserve">The student transferred in from another district after the consent was obtained and the evaluation had begun but not yet been completed by the sending school district, including a determination of eligibility. </t>
  </si>
  <si>
    <t>Child was referred to Part C less than 90 days prior to child's third birthday.</t>
  </si>
  <si>
    <t>Additional reasons for delay but not considered 'allowable exceptions':*</t>
  </si>
  <si>
    <t>Transition planning meeting convened by Part C did not occur at least 90 days prior to child’s 3rd birthday.</t>
  </si>
  <si>
    <t>Referred to part B less than 90 days prior to the child's third birthday.</t>
  </si>
  <si>
    <t>District scheduling/staffing issues.</t>
  </si>
  <si>
    <t>Parent and district agreed to extend the evaluation timeline (district has documented the agreement to extend).</t>
  </si>
  <si>
    <t>Data Entry/Tracking Error(s)</t>
  </si>
  <si>
    <t>District</t>
  </si>
  <si>
    <t>Is Verified</t>
  </si>
  <si>
    <t>Is Transitioning from Part C</t>
  </si>
  <si>
    <t>SSID</t>
  </si>
  <si>
    <t>Last Name</t>
  </si>
  <si>
    <t>First Name</t>
  </si>
  <si>
    <t>Day of Initial Referral Date (U05)</t>
  </si>
  <si>
    <t>District Received Consent Date (U06)</t>
  </si>
  <si>
    <t>Initial Evaluation Eligibility Determination Date (U07)</t>
  </si>
  <si>
    <t>School Days to Complete Initial Evaluation (U08)</t>
  </si>
  <si>
    <t>Is Initial Evaluation On-Time</t>
  </si>
  <si>
    <t>Late Initial Evaluation Desc (U09)</t>
  </si>
  <si>
    <t>U09 Other Explanation</t>
  </si>
  <si>
    <t>Initial Evaluation Eligibility Outcome Desc (U10)</t>
  </si>
  <si>
    <t>Day of Initial IEP Meeting Date (U11)</t>
  </si>
  <si>
    <t>IEP Developed after 3rd Birthday Code (U12) (New Name: Reason for Late Transition from Part C)</t>
  </si>
  <si>
    <t>Birth Date</t>
  </si>
  <si>
    <t>Gender Type</t>
  </si>
  <si>
    <t>Race Type Roll Up</t>
  </si>
  <si>
    <t>Is Transition from Part C to Part B On-Time</t>
  </si>
  <si>
    <t>*= Students identified in "Other" are reviewed by OSPI staff on a case by case basis to determine if those exceptions will be allowed.</t>
  </si>
  <si>
    <t>Additional comments or additional space to report 'other':</t>
  </si>
  <si>
    <t>3rd Birthday</t>
  </si>
  <si>
    <t>Days Past 3rd Birthday</t>
  </si>
  <si>
    <t>District scheduling/staffing issues and no agreement to extend.</t>
  </si>
  <si>
    <t>Parent and district agreed to extend the evaluation timeline per the requirements of WAC 392-172A-03005(2)(c).</t>
  </si>
  <si>
    <t>Data entry/tracking error(s).</t>
  </si>
  <si>
    <t>Range Past 3rd Birthday</t>
  </si>
  <si>
    <t>IDEA Part B Initial Evaluation Timeline--All Initial Evaluations regardless of Age</t>
  </si>
  <si>
    <t>Percent completing initial evaluation process on time (eligible and not eligible).</t>
  </si>
  <si>
    <t>A. Initial Evaluation – Consent &amp; Eligibility Process</t>
  </si>
  <si>
    <t>Report the number of children/students for whom parental consent for initial evaluation was received:</t>
  </si>
  <si>
    <t>A. Total number of children/students for whom parental consent for initial evaluation was received who completed the eligibility process.</t>
  </si>
  <si>
    <r>
      <t>A.1. Of those children/students for whom parental consent for initial evaluation was received who completed the eligibility process, the number who were determined </t>
    </r>
    <r>
      <rPr>
        <b/>
        <sz val="10"/>
        <color rgb="FF000000"/>
        <rFont val="Arial"/>
        <family val="2"/>
      </rPr>
      <t>eligible.</t>
    </r>
  </si>
  <si>
    <r>
      <t>A.2. Of those children/students for whom parental consent for initial evaluation was received who completed the eligibility process, the number who were determined </t>
    </r>
    <r>
      <rPr>
        <b/>
        <sz val="10"/>
        <color rgb="FF000000"/>
        <rFont val="Arial"/>
        <family val="2"/>
      </rPr>
      <t>not eligible.</t>
    </r>
  </si>
  <si>
    <t>B. Initial Evaluations - Eligible</t>
  </si>
  <si>
    <t>B.1 Of those children/students for whom consent for initial evaluation was received, the number who were determined eligible whose evaluations and eligibility determinations were completed within 35 school days.</t>
  </si>
  <si>
    <t>B.2 Of those children/students for whom consent for initial evaluation was received, the number who were determined eligible whose evaluations and eligibility determinations were NOT completed within 35 school days.</t>
  </si>
  <si>
    <r>
      <t>16 or more </t>
    </r>
    <r>
      <rPr>
        <b/>
        <sz val="10"/>
        <color rgb="FF000000"/>
        <rFont val="Arial"/>
        <family val="2"/>
      </rPr>
      <t>School</t>
    </r>
    <r>
      <rPr>
        <sz val="10"/>
        <color rgb="FF000000"/>
        <rFont val="Arial"/>
        <family val="2"/>
      </rPr>
      <t> Days beyond timeline</t>
    </r>
  </si>
  <si>
    <t>Parent repeatedly failed to produce the student for the evaluation. WAC 392-172A-03005(2)(d)(i).</t>
  </si>
  <si>
    <t>The student transferred in from another district after the consent was obtained and the evaluation had begun but not yet been completed by the sending school district, including a determination of eligibility. WAC 392-172A-03005(2)(d)(ii).</t>
  </si>
  <si>
    <t>Additional reasons for delay but not considered 'allowable exceptions':</t>
  </si>
  <si>
    <t>The agreement to extend the evaluation timeline did not meet requirements per WAC 392-172A-03005(2)(c).</t>
  </si>
  <si>
    <t>Total number of students determined eligible but not completed within timeline.</t>
  </si>
  <si>
    <t>1-15 School Days beyond timeline</t>
  </si>
  <si>
    <t>C. Initial Evaluations – Not Eligible</t>
  </si>
  <si>
    <t xml:space="preserve">	
C.1 Of those students for whom consent for initial evaluation was received, the number who were determined not eligible whose evaluations and eligibility determinations were completed within 35 school days.</t>
  </si>
  <si>
    <t>C.2 Of those children/students for whom consent for initial evaluation was received, the number who were determined not eligible whose evaluations and eligibility determinations were NOT completed within 35 school days.</t>
  </si>
  <si>
    <t>Range Past Initial</t>
  </si>
  <si>
    <t>School Days to Complete Initial Evaluation Converted</t>
  </si>
  <si>
    <t>Other*</t>
  </si>
  <si>
    <t>Total number of students transitioning from Part C whose eligibility was determined on or before the student's 3rd birthday.</t>
  </si>
  <si>
    <t>Other (Must specify for each)*</t>
  </si>
  <si>
    <t>Days Past 3rd Birthday Calculated</t>
  </si>
  <si>
    <t>In the Initial Evaluation and Transition from Part C to Part B EDS Application, navigate to the Review and Submit tab (see screen shot below):</t>
  </si>
  <si>
    <t>In the Initial Evaluation/Timeline summary report, click the verified Timeline for Initial Evaluation records link to download the records that have been verified for both the Initial Evaluations and Transition from Part C to Part B.</t>
  </si>
  <si>
    <t xml:space="preserve">After downloading your list of verified Timeline for Initial Evaluation records (this file also contains your Transition from Part C to Part B verified records) you will need to copy those records and paste them into this template in the Verified Records tab. </t>
  </si>
  <si>
    <t xml:space="preserve">When copying the verified records, pay close attention to the actual fields being copied. You will want to copy the data starting from cells A4 to T4 through the end of your district's set of verified records. </t>
  </si>
  <si>
    <t>After pasting the data in the Verified Records tab of this workbook, the calculated fields should provide additional data (columns V through Z).</t>
  </si>
  <si>
    <t>Navigate to the Transition from C 2 B and Initial Eval templates to see your data populated into the Summary Reports.</t>
  </si>
  <si>
    <t xml:space="preserve">Office of Superintendent of Public Instruction is licensed </t>
  </si>
  <si>
    <t>under a Creative Commons Attribution 4.0 International License.</t>
  </si>
  <si>
    <t>Individuals with Disabilities Education Act (IDEA), Part B, Timeline for Initial Evaluation and Transition from Part C to Part B</t>
  </si>
  <si>
    <t xml:space="preserve">The intent of this document is for school district staff to summarize their Timeline for Initial Evaluation and Transition from Part C to Part B data by pasting their records into the Verified Records tab of this workbook. This is NOT an official submission to OSPI of the districts data. That must be completed through EDS applicaton in CEDARS. The User Guide is located at: https://www.k12.wa.us/student-success/special-education/special-education-data-collection/special-education-data-reporting-and-collection and navigate to the accordion tab labeled: Timeline for Initial Evaluation and Transition from Part C to Part B. </t>
  </si>
  <si>
    <t>For questions or assistance please contact specialeddata@k12.wa.us</t>
  </si>
  <si>
    <t>To use this template, follow the steps outlined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</si>
</sst>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b/>
      <sz val="11"/>
      <color theme="1"/>
      <name val="Calibri"/>
      <family val="2"/>
      <scheme val="minor"/>
    </font>
    <font>
      <b/>
      <sz val="10"/>
      <color theme="1"/>
      <name val="Arial"/>
      <family val="2"/>
    </font>
    <font>
      <sz val="10"/>
      <color theme="1"/>
      <name val="Arial"/>
      <family val="2"/>
    </font>
    <font>
      <i/>
      <sz val="11"/>
      <color theme="1"/>
      <name val="Calibri"/>
      <family val="2"/>
      <scheme val="minor"/>
    </font>
    <font>
      <sz val="10"/>
      <name val="Arial"/>
      <family val="2"/>
    </font>
    <font>
      <i/>
      <sz val="10"/>
      <name val="Arial"/>
      <family val="2"/>
    </font>
    <font>
      <b/>
      <sz val="10"/>
      <name val="Arial"/>
      <family val="2"/>
    </font>
    <font>
      <sz val="9"/>
      <name val="Arial"/>
      <family val="2"/>
    </font>
    <font>
      <b/>
      <sz val="10"/>
      <color indexed="9"/>
      <name val="Arial"/>
      <family val="2"/>
    </font>
    <font>
      <sz val="10"/>
      <color indexed="8"/>
      <name val="Arial"/>
      <family val="2"/>
    </font>
    <font>
      <sz val="11"/>
      <color theme="1"/>
      <name val="Calibri"/>
      <family val="2"/>
      <scheme val="minor"/>
    </font>
    <font>
      <sz val="10"/>
      <color rgb="FF000000"/>
      <name val="Arial"/>
      <family val="2"/>
    </font>
    <font>
      <b/>
      <sz val="10"/>
      <color rgb="FF000000"/>
      <name val="Arial"/>
      <family val="2"/>
    </font>
    <font>
      <sz val="11"/>
      <name val="Calibri"/>
      <family val="2"/>
      <scheme val="minor"/>
    </font>
    <font>
      <sz val="12"/>
      <name val="Calibri"/>
      <family val="2"/>
      <scheme val="minor"/>
    </font>
    <font>
      <sz val="12"/>
      <color theme="1"/>
      <name val="Calibri"/>
      <family val="2"/>
      <scheme val="minor"/>
    </font>
    <font>
      <sz val="14"/>
      <color rgb="FF333333"/>
      <name val="Arial"/>
      <family val="2"/>
    </font>
    <font>
      <sz val="10"/>
      <color indexed="8"/>
      <name val="Arial"/>
      <charset val="1"/>
    </font>
    <font>
      <sz val="10"/>
      <name val="Arial"/>
    </font>
    <font>
      <sz val="12"/>
      <color rgb="FF464646"/>
      <name val="Arial"/>
      <family val="2"/>
    </font>
    <font>
      <u/>
      <sz val="10"/>
      <color indexed="12"/>
      <name val="Geneva"/>
    </font>
    <font>
      <u/>
      <sz val="12"/>
      <color indexed="12"/>
      <name val="Arial"/>
      <family val="2"/>
    </font>
  </fonts>
  <fills count="7">
    <fill>
      <patternFill patternType="none"/>
    </fill>
    <fill>
      <patternFill patternType="gray125"/>
    </fill>
    <fill>
      <patternFill patternType="solid">
        <fgColor indexed="17"/>
      </patternFill>
    </fill>
    <fill>
      <patternFill patternType="solid">
        <fgColor indexed="9"/>
      </patternFill>
    </fill>
    <fill>
      <patternFill patternType="solid">
        <fgColor indexed="17"/>
        <bgColor indexed="64"/>
      </patternFill>
    </fill>
    <fill>
      <patternFill patternType="solid">
        <fgColor rgb="FF808080"/>
        <bgColor indexed="64"/>
      </patternFill>
    </fill>
    <fill>
      <patternFill patternType="solid">
        <fgColor theme="4" tint="0.79998168889431442"/>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55"/>
      </left>
      <right/>
      <top/>
      <bottom style="thin">
        <color indexed="8"/>
      </bottom>
      <diagonal/>
    </border>
    <border>
      <left/>
      <right/>
      <top/>
      <bottom style="thin">
        <color indexed="8"/>
      </bottom>
      <diagonal/>
    </border>
    <border>
      <left/>
      <right style="thin">
        <color indexed="55"/>
      </right>
      <top/>
      <bottom style="thin">
        <color indexed="8"/>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55"/>
      </left>
      <right style="thin">
        <color indexed="55"/>
      </right>
      <top style="thin">
        <color indexed="55"/>
      </top>
      <bottom style="thin">
        <color indexed="55"/>
      </bottom>
      <diagonal/>
    </border>
  </borders>
  <cellStyleXfs count="5">
    <xf numFmtId="0" fontId="0" fillId="0" borderId="0"/>
    <xf numFmtId="0" fontId="5" fillId="0" borderId="0"/>
    <xf numFmtId="9" fontId="11" fillId="0" borderId="0" applyFont="0" applyFill="0" applyBorder="0" applyAlignment="0" applyProtection="0"/>
    <xf numFmtId="0" fontId="19" fillId="0" borderId="0"/>
    <xf numFmtId="0" fontId="21" fillId="0" borderId="0" applyNumberFormat="0" applyFill="0" applyBorder="0" applyAlignment="0" applyProtection="0">
      <alignment vertical="top"/>
      <protection locked="0"/>
    </xf>
  </cellStyleXfs>
  <cellXfs count="90">
    <xf numFmtId="0" fontId="0" fillId="0" borderId="0" xfId="0"/>
    <xf numFmtId="0" fontId="2" fillId="0" borderId="2" xfId="0" applyFont="1" applyBorder="1"/>
    <xf numFmtId="0" fontId="0" fillId="0" borderId="0" xfId="0" applyAlignment="1">
      <alignment wrapText="1"/>
    </xf>
    <xf numFmtId="0" fontId="2" fillId="0" borderId="0" xfId="0" applyFont="1"/>
    <xf numFmtId="0" fontId="3" fillId="0" borderId="0" xfId="0" applyFont="1"/>
    <xf numFmtId="0" fontId="2" fillId="0" borderId="0" xfId="0" applyFont="1" applyAlignment="1">
      <alignment horizontal="right"/>
    </xf>
    <xf numFmtId="0" fontId="5" fillId="0" borderId="0" xfId="1" applyAlignment="1">
      <alignment wrapText="1"/>
    </xf>
    <xf numFmtId="0" fontId="0" fillId="0" borderId="7" xfId="0" applyBorder="1"/>
    <xf numFmtId="0" fontId="0" fillId="0" borderId="4" xfId="0" applyBorder="1"/>
    <xf numFmtId="10" fontId="0" fillId="0" borderId="7" xfId="2" quotePrefix="1" applyNumberFormat="1" applyFont="1" applyBorder="1" applyAlignment="1">
      <alignment wrapText="1"/>
    </xf>
    <xf numFmtId="0" fontId="12" fillId="0" borderId="0" xfId="0" applyFont="1"/>
    <xf numFmtId="0" fontId="1" fillId="0" borderId="0" xfId="0" applyFont="1"/>
    <xf numFmtId="0" fontId="13" fillId="0" borderId="0" xfId="0" applyFont="1"/>
    <xf numFmtId="0" fontId="0" fillId="0" borderId="11" xfId="0" applyBorder="1"/>
    <xf numFmtId="0" fontId="12" fillId="0" borderId="6" xfId="0" applyFont="1" applyBorder="1" applyAlignment="1">
      <alignment horizontal="center" vertical="center" wrapText="1"/>
    </xf>
    <xf numFmtId="0" fontId="13" fillId="0" borderId="6" xfId="0" applyFont="1" applyBorder="1" applyAlignment="1">
      <alignment horizontal="center" vertical="center"/>
    </xf>
    <xf numFmtId="0" fontId="14" fillId="0" borderId="0" xfId="0" applyFont="1"/>
    <xf numFmtId="0" fontId="7" fillId="0" borderId="2" xfId="0" applyFont="1" applyBorder="1"/>
    <xf numFmtId="0" fontId="7" fillId="0" borderId="0" xfId="0" applyFont="1"/>
    <xf numFmtId="0" fontId="14" fillId="0" borderId="0" xfId="0" applyFont="1" applyAlignment="1">
      <alignment wrapText="1"/>
    </xf>
    <xf numFmtId="0" fontId="5" fillId="0" borderId="0" xfId="0" applyFont="1"/>
    <xf numFmtId="0" fontId="5" fillId="0" borderId="0" xfId="1"/>
    <xf numFmtId="0" fontId="16" fillId="0" borderId="0" xfId="0" applyFont="1"/>
    <xf numFmtId="0" fontId="3" fillId="0" borderId="7" xfId="0" applyFont="1" applyBorder="1"/>
    <xf numFmtId="0" fontId="3" fillId="0" borderId="7" xfId="0" applyFont="1" applyBorder="1" applyAlignment="1">
      <alignment horizontal="left"/>
    </xf>
    <xf numFmtId="0" fontId="10" fillId="3" borderId="0" xfId="0" applyFont="1" applyFill="1" applyAlignment="1" applyProtection="1">
      <alignment horizontal="left" vertical="top" readingOrder="1"/>
      <protection locked="0"/>
    </xf>
    <xf numFmtId="0" fontId="0" fillId="0" borderId="0" xfId="0" applyProtection="1">
      <protection locked="0"/>
    </xf>
    <xf numFmtId="0" fontId="9" fillId="2" borderId="8" xfId="0" applyFont="1" applyFill="1" applyBorder="1" applyAlignment="1" applyProtection="1">
      <alignment horizontal="center" vertical="center" readingOrder="1"/>
      <protection locked="0"/>
    </xf>
    <xf numFmtId="0" fontId="9" fillId="2" borderId="9" xfId="0" applyFont="1" applyFill="1" applyBorder="1" applyAlignment="1" applyProtection="1">
      <alignment horizontal="center" vertical="center" readingOrder="1"/>
      <protection locked="0"/>
    </xf>
    <xf numFmtId="0" fontId="9" fillId="2" borderId="10" xfId="0" applyFont="1" applyFill="1" applyBorder="1" applyAlignment="1" applyProtection="1">
      <alignment horizontal="center" vertical="center" readingOrder="1"/>
      <protection locked="0"/>
    </xf>
    <xf numFmtId="14" fontId="0" fillId="0" borderId="0" xfId="0" applyNumberFormat="1" applyProtection="1">
      <protection locked="0"/>
    </xf>
    <xf numFmtId="0" fontId="17" fillId="0" borderId="0" xfId="0" applyFont="1"/>
    <xf numFmtId="0" fontId="9" fillId="2" borderId="9" xfId="0" applyFont="1" applyFill="1" applyBorder="1" applyAlignment="1">
      <alignment horizontal="center" vertical="center" readingOrder="1"/>
    </xf>
    <xf numFmtId="14" fontId="9" fillId="4" borderId="9" xfId="0" applyNumberFormat="1" applyFont="1" applyFill="1" applyBorder="1" applyAlignment="1">
      <alignment horizontal="center" vertical="center" readingOrder="1"/>
    </xf>
    <xf numFmtId="0" fontId="9" fillId="4" borderId="9" xfId="0" applyFont="1" applyFill="1" applyBorder="1" applyAlignment="1">
      <alignment horizontal="center" vertical="center" readingOrder="1"/>
    </xf>
    <xf numFmtId="1" fontId="9" fillId="4" borderId="9" xfId="0" applyNumberFormat="1" applyFont="1" applyFill="1" applyBorder="1" applyAlignment="1">
      <alignment horizontal="center" vertical="center" readingOrder="1"/>
    </xf>
    <xf numFmtId="14" fontId="0" fillId="0" borderId="0" xfId="0" applyNumberFormat="1"/>
    <xf numFmtId="1" fontId="0" fillId="0" borderId="0" xfId="0" applyNumberFormat="1"/>
    <xf numFmtId="0" fontId="5" fillId="0" borderId="6" xfId="1" applyBorder="1" applyAlignment="1" applyProtection="1">
      <alignment horizontal="center" vertical="center" wrapText="1"/>
      <protection locked="0"/>
    </xf>
    <xf numFmtId="0" fontId="7" fillId="0" borderId="6" xfId="1" applyFont="1" applyBorder="1" applyAlignment="1" applyProtection="1">
      <alignment horizontal="center" wrapText="1"/>
      <protection locked="0"/>
    </xf>
    <xf numFmtId="0" fontId="5" fillId="6" borderId="6" xfId="1" applyFill="1" applyBorder="1" applyAlignment="1" applyProtection="1">
      <alignment horizontal="center" vertical="center" wrapText="1"/>
      <protection locked="0"/>
    </xf>
    <xf numFmtId="0" fontId="8" fillId="0" borderId="12" xfId="1" applyFont="1" applyBorder="1" applyAlignment="1">
      <alignment horizontal="center" vertical="center" wrapText="1"/>
    </xf>
    <xf numFmtId="0" fontId="5" fillId="6" borderId="14" xfId="1" applyFill="1" applyBorder="1" applyAlignment="1" applyProtection="1">
      <alignment horizontal="center" vertical="center" wrapText="1"/>
      <protection locked="0"/>
    </xf>
    <xf numFmtId="0" fontId="5" fillId="6" borderId="15" xfId="1" applyFill="1" applyBorder="1" applyAlignment="1" applyProtection="1">
      <alignment horizontal="center" vertical="center" wrapText="1"/>
      <protection locked="0"/>
    </xf>
    <xf numFmtId="0" fontId="5" fillId="6" borderId="16" xfId="1" applyFill="1" applyBorder="1" applyAlignment="1" applyProtection="1">
      <alignment horizontal="center" vertical="center" wrapText="1"/>
      <protection locked="0"/>
    </xf>
    <xf numFmtId="0" fontId="5" fillId="6" borderId="17" xfId="1" applyFill="1" applyBorder="1" applyAlignment="1" applyProtection="1">
      <alignment horizontal="center" vertical="center" wrapText="1"/>
      <protection locked="0"/>
    </xf>
    <xf numFmtId="0" fontId="5" fillId="6" borderId="18" xfId="1" applyFill="1" applyBorder="1" applyAlignment="1" applyProtection="1">
      <alignment horizontal="center" vertical="center" wrapText="1"/>
      <protection locked="0"/>
    </xf>
    <xf numFmtId="0" fontId="5" fillId="6" borderId="19" xfId="1" applyFill="1" applyBorder="1" applyAlignment="1" applyProtection="1">
      <alignment horizontal="center" vertical="center" wrapText="1"/>
      <protection locked="0"/>
    </xf>
    <xf numFmtId="0" fontId="5" fillId="6" borderId="20" xfId="1" applyFill="1" applyBorder="1" applyAlignment="1" applyProtection="1">
      <alignment horizontal="center" vertical="center" wrapText="1"/>
      <protection locked="0"/>
    </xf>
    <xf numFmtId="0" fontId="5" fillId="6" borderId="21" xfId="1" applyFill="1" applyBorder="1" applyAlignment="1" applyProtection="1">
      <alignment horizontal="center" vertical="center" wrapText="1"/>
      <protection locked="0"/>
    </xf>
    <xf numFmtId="0" fontId="18" fillId="3" borderId="22" xfId="0" applyFont="1" applyFill="1" applyBorder="1" applyAlignment="1">
      <alignment horizontal="left" vertical="top" readingOrder="1"/>
    </xf>
    <xf numFmtId="0" fontId="19" fillId="0" borderId="0" xfId="3"/>
    <xf numFmtId="0" fontId="2" fillId="0" borderId="1" xfId="0" applyFont="1" applyBorder="1" applyAlignment="1">
      <alignment horizontal="center"/>
    </xf>
    <xf numFmtId="0" fontId="2" fillId="0" borderId="2" xfId="0" applyFont="1" applyBorder="1" applyAlignment="1">
      <alignment horizontal="center"/>
    </xf>
    <xf numFmtId="0" fontId="2" fillId="0" borderId="0" xfId="0" applyFont="1" applyAlignment="1">
      <alignment horizontal="center"/>
    </xf>
    <xf numFmtId="0" fontId="2" fillId="0" borderId="0" xfId="0" applyFont="1" applyAlignment="1">
      <alignment horizontal="center" wrapText="1"/>
    </xf>
    <xf numFmtId="0" fontId="12" fillId="0" borderId="0" xfId="0" applyFont="1" applyAlignment="1">
      <alignment horizontal="left" wrapText="1"/>
    </xf>
    <xf numFmtId="0" fontId="12" fillId="0" borderId="6" xfId="0" applyFont="1" applyBorder="1" applyAlignment="1">
      <alignment vertical="center" wrapText="1"/>
    </xf>
    <xf numFmtId="0" fontId="5" fillId="0" borderId="0" xfId="1" applyAlignment="1">
      <alignment horizontal="left" wrapText="1"/>
    </xf>
    <xf numFmtId="0" fontId="4" fillId="0" borderId="0" xfId="0" applyFont="1" applyAlignment="1">
      <alignment horizontal="left" vertical="center" wrapText="1"/>
    </xf>
    <xf numFmtId="0" fontId="12" fillId="0" borderId="6" xfId="0" applyFont="1" applyBorder="1" applyAlignment="1">
      <alignment horizontal="center" vertical="center" wrapText="1"/>
    </xf>
    <xf numFmtId="0" fontId="12" fillId="5" borderId="6" xfId="0" applyFont="1" applyFill="1" applyBorder="1" applyAlignment="1">
      <alignment horizontal="center" vertical="center"/>
    </xf>
    <xf numFmtId="0" fontId="13" fillId="0" borderId="6" xfId="0" applyFont="1" applyBorder="1" applyAlignment="1">
      <alignment horizontal="center" vertical="center" wrapText="1"/>
    </xf>
    <xf numFmtId="0" fontId="12" fillId="0" borderId="6" xfId="0" applyFont="1" applyBorder="1" applyAlignment="1">
      <alignment vertical="center"/>
    </xf>
    <xf numFmtId="0" fontId="13" fillId="0" borderId="6" xfId="0" applyFont="1" applyBorder="1" applyAlignment="1">
      <alignment vertical="center"/>
    </xf>
    <xf numFmtId="0" fontId="0" fillId="0" borderId="6" xfId="0" applyBorder="1" applyAlignment="1" applyProtection="1">
      <alignment horizontal="center"/>
      <protection locked="0"/>
    </xf>
    <xf numFmtId="0" fontId="15" fillId="0" borderId="0" xfId="1" applyFont="1" applyAlignment="1" applyProtection="1">
      <alignment horizontal="left" vertical="center" wrapText="1"/>
      <protection locked="0"/>
    </xf>
    <xf numFmtId="0" fontId="0" fillId="0" borderId="3" xfId="0" applyBorder="1" applyAlignment="1">
      <alignment vertical="center" wrapText="1"/>
    </xf>
    <xf numFmtId="0" fontId="0" fillId="0" borderId="5" xfId="0" applyBorder="1" applyAlignment="1">
      <alignment vertical="center" wrapText="1"/>
    </xf>
    <xf numFmtId="0" fontId="0" fillId="0" borderId="4" xfId="0" applyBorder="1" applyAlignment="1">
      <alignment horizontal="left" wrapText="1"/>
    </xf>
    <xf numFmtId="0" fontId="0" fillId="0" borderId="5" xfId="0" applyBorder="1" applyAlignment="1">
      <alignment horizontal="left" wrapText="1"/>
    </xf>
    <xf numFmtId="0" fontId="0" fillId="0" borderId="4" xfId="0" applyBorder="1" applyAlignment="1">
      <alignment wrapText="1"/>
    </xf>
    <xf numFmtId="0" fontId="0" fillId="0" borderId="5" xfId="0" applyBorder="1" applyAlignment="1">
      <alignment wrapText="1"/>
    </xf>
    <xf numFmtId="0" fontId="0" fillId="0" borderId="3" xfId="0" applyBorder="1" applyAlignment="1">
      <alignment horizontal="left" wrapText="1"/>
    </xf>
    <xf numFmtId="0" fontId="0" fillId="0" borderId="6" xfId="0" applyBorder="1" applyAlignment="1" applyProtection="1">
      <alignment horizontal="left"/>
      <protection locked="0"/>
    </xf>
    <xf numFmtId="0" fontId="5" fillId="0" borderId="0" xfId="1" applyAlignment="1">
      <alignment horizontal="left"/>
    </xf>
    <xf numFmtId="0" fontId="1" fillId="0" borderId="0" xfId="0" applyFont="1" applyAlignment="1">
      <alignment horizontal="left"/>
    </xf>
    <xf numFmtId="0" fontId="4" fillId="0" borderId="0" xfId="0" applyFont="1" applyAlignment="1">
      <alignment horizontal="left" wrapText="1"/>
    </xf>
    <xf numFmtId="0" fontId="15" fillId="0" borderId="13" xfId="1" applyFont="1" applyBorder="1" applyAlignment="1">
      <alignment horizontal="center" vertical="center"/>
    </xf>
    <xf numFmtId="0" fontId="15" fillId="0" borderId="6" xfId="1" applyFont="1" applyBorder="1" applyAlignment="1">
      <alignment horizontal="center" vertical="center"/>
    </xf>
    <xf numFmtId="0" fontId="0" fillId="0" borderId="6" xfId="0" applyBorder="1" applyAlignment="1">
      <alignment horizontal="left" wrapText="1"/>
    </xf>
    <xf numFmtId="0" fontId="0" fillId="0" borderId="0" xfId="0" applyAlignment="1">
      <alignment horizontal="left" wrapText="1"/>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0" fontId="7" fillId="0" borderId="5" xfId="1" applyFont="1" applyBorder="1" applyAlignment="1">
      <alignment horizontal="center" vertical="center" wrapText="1"/>
    </xf>
    <xf numFmtId="0" fontId="1" fillId="0" borderId="6" xfId="0" applyFont="1" applyBorder="1" applyAlignment="1">
      <alignment horizontal="center" vertical="center" wrapText="1"/>
    </xf>
    <xf numFmtId="0" fontId="0" fillId="0" borderId="0" xfId="0" applyAlignment="1">
      <alignment wrapText="1"/>
    </xf>
    <xf numFmtId="0" fontId="0" fillId="0" borderId="0" xfId="0"/>
    <xf numFmtId="0" fontId="20" fillId="0" borderId="0" xfId="3" applyFont="1" applyAlignment="1">
      <alignment horizontal="left" vertical="top" wrapText="1"/>
    </xf>
    <xf numFmtId="0" fontId="22" fillId="0" borderId="0" xfId="4" applyFont="1" applyAlignment="1" applyProtection="1">
      <alignment horizontal="left" vertical="top" wrapText="1"/>
    </xf>
  </cellXfs>
  <cellStyles count="5">
    <cellStyle name="Hyperlink 2" xfId="4" xr:uid="{66170C38-A9CB-426D-AD45-585EC2C87CCE}"/>
    <cellStyle name="Normal" xfId="0" builtinId="0"/>
    <cellStyle name="Normal 2" xfId="1" xr:uid="{1DD14C88-BBD1-4D71-9782-B6173F86D00D}"/>
    <cellStyle name="Normal 3" xfId="3" xr:uid="{CB979D3A-94F3-4A74-BB03-2ADC97A7750E}"/>
    <cellStyle name="Percent" xfId="2" builtinId="5"/>
  </cellStyles>
  <dxfs count="29">
    <dxf>
      <numFmt numFmtId="0" formatCode="General"/>
      <protection locked="1" hidden="0"/>
    </dxf>
    <dxf>
      <numFmt numFmtId="1" formatCode="0"/>
      <protection locked="1" hidden="0"/>
    </dxf>
    <dxf>
      <numFmt numFmtId="0" formatCode="General"/>
      <protection locked="1" hidden="0"/>
    </dxf>
    <dxf>
      <numFmt numFmtId="0" formatCode="General"/>
      <protection locked="1" hidden="0"/>
    </dxf>
    <dxf>
      <numFmt numFmtId="19" formatCode="m/d/yyyy"/>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border outline="0">
        <top style="thin">
          <color indexed="55"/>
        </top>
      </border>
    </dxf>
    <dxf>
      <border outline="0">
        <bottom style="thin">
          <color indexed="8"/>
        </bottom>
      </border>
    </dxf>
    <dxf>
      <font>
        <b/>
        <i val="0"/>
        <strike val="0"/>
        <condense val="0"/>
        <extend val="0"/>
        <outline val="0"/>
        <shadow val="0"/>
        <u val="none"/>
        <vertAlign val="baseline"/>
        <sz val="10"/>
        <color indexed="9"/>
        <name val="Arial"/>
        <family val="2"/>
        <scheme val="none"/>
      </font>
      <fill>
        <patternFill patternType="solid">
          <fgColor indexed="64"/>
          <bgColor indexed="17"/>
        </patternFill>
      </fill>
      <alignment horizontal="center" vertical="center" textRotation="0" wrapText="0" indent="0" justifyLastLine="0" shrinkToFit="0" readingOrder="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s://creativecommons.org/licenses/by/4.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14</xdr:col>
      <xdr:colOff>237028</xdr:colOff>
      <xdr:row>28</xdr:row>
      <xdr:rowOff>9071</xdr:rowOff>
    </xdr:to>
    <xdr:pic>
      <xdr:nvPicPr>
        <xdr:cNvPr id="2" name="Picture 1">
          <a:extLst>
            <a:ext uri="{FF2B5EF4-FFF2-40B4-BE49-F238E27FC236}">
              <a16:creationId xmlns:a16="http://schemas.microsoft.com/office/drawing/2014/main" id="{0AD7CB01-C6E1-B1FA-E991-181422EE2006}"/>
            </a:ext>
          </a:extLst>
        </xdr:cNvPr>
        <xdr:cNvPicPr>
          <a:picLocks noChangeAspect="1"/>
        </xdr:cNvPicPr>
      </xdr:nvPicPr>
      <xdr:blipFill>
        <a:blip xmlns:r="http://schemas.openxmlformats.org/officeDocument/2006/relationships" r:embed="rId1"/>
        <a:stretch>
          <a:fillRect/>
        </a:stretch>
      </xdr:blipFill>
      <xdr:spPr>
        <a:xfrm>
          <a:off x="0" y="762000"/>
          <a:ext cx="8771428" cy="3628571"/>
        </a:xfrm>
        <a:prstGeom prst="rect">
          <a:avLst/>
        </a:prstGeom>
      </xdr:spPr>
    </xdr:pic>
    <xdr:clientData/>
  </xdr:twoCellAnchor>
  <xdr:twoCellAnchor editAs="oneCell">
    <xdr:from>
      <xdr:col>0</xdr:col>
      <xdr:colOff>276225</xdr:colOff>
      <xdr:row>33</xdr:row>
      <xdr:rowOff>114300</xdr:rowOff>
    </xdr:from>
    <xdr:to>
      <xdr:col>11</xdr:col>
      <xdr:colOff>237292</xdr:colOff>
      <xdr:row>45</xdr:row>
      <xdr:rowOff>85443</xdr:rowOff>
    </xdr:to>
    <xdr:pic>
      <xdr:nvPicPr>
        <xdr:cNvPr id="3" name="Picture 2">
          <a:extLst>
            <a:ext uri="{FF2B5EF4-FFF2-40B4-BE49-F238E27FC236}">
              <a16:creationId xmlns:a16="http://schemas.microsoft.com/office/drawing/2014/main" id="{6A86C28C-22A5-73AD-86F7-2DEBA10CB505}"/>
            </a:ext>
          </a:extLst>
        </xdr:cNvPr>
        <xdr:cNvPicPr>
          <a:picLocks noChangeAspect="1"/>
        </xdr:cNvPicPr>
      </xdr:nvPicPr>
      <xdr:blipFill>
        <a:blip xmlns:r="http://schemas.openxmlformats.org/officeDocument/2006/relationships" r:embed="rId2"/>
        <a:stretch>
          <a:fillRect/>
        </a:stretch>
      </xdr:blipFill>
      <xdr:spPr>
        <a:xfrm>
          <a:off x="276225" y="6867525"/>
          <a:ext cx="6666667" cy="22571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607142</xdr:colOff>
      <xdr:row>1</xdr:row>
      <xdr:rowOff>266700</xdr:rowOff>
    </xdr:to>
    <xdr:pic>
      <xdr:nvPicPr>
        <xdr:cNvPr id="2" name="Picture 1" descr="Creative Commons License">
          <a:hlinkClick xmlns:r="http://schemas.openxmlformats.org/officeDocument/2006/relationships" r:id="rId1"/>
          <a:extLst>
            <a:ext uri="{FF2B5EF4-FFF2-40B4-BE49-F238E27FC236}">
              <a16:creationId xmlns:a16="http://schemas.microsoft.com/office/drawing/2014/main" id="{4EB0AB3D-1EF6-47CF-8E83-904226173E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216742"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0EAE79E-27FC-4882-BD71-6C7683DD4958}" name="Table1" displayName="Table1" ref="A1:Z2501" totalsRowShown="0" headerRowDxfId="28" headerRowBorderDxfId="27" tableBorderDxfId="26">
  <autoFilter ref="A1:Z2501" xr:uid="{80EAE79E-27FC-4882-BD71-6C7683DD4958}"/>
  <tableColumns count="26">
    <tableColumn id="1" xr3:uid="{92635CC0-4749-421F-A651-629699C0F697}" name="District" dataDxfId="25"/>
    <tableColumn id="2" xr3:uid="{A4B78729-5467-4A94-8BF1-D07307D38AD3}" name="Is Verified" dataDxfId="24"/>
    <tableColumn id="3" xr3:uid="{DAB0FFF6-06EC-4866-8A51-1573B4F4B61A}" name="Is Transitioning from Part C" dataDxfId="23"/>
    <tableColumn id="4" xr3:uid="{BDCC674E-A28D-42FE-8EEC-93FD614930FD}" name="SSID" dataDxfId="22"/>
    <tableColumn id="5" xr3:uid="{3D7F51B2-9D0E-4BCE-A2FD-EC3CB0A9897B}" name="Last Name" dataDxfId="21"/>
    <tableColumn id="6" xr3:uid="{C09ECA02-C4C4-4B1E-81D7-018950FF6EA1}" name="First Name" dataDxfId="20"/>
    <tableColumn id="7" xr3:uid="{4C966E3B-97A8-42D6-AE71-9AED465E0FAA}" name="Day of Initial Referral Date (U05)" dataDxfId="19"/>
    <tableColumn id="8" xr3:uid="{383FB9B3-E024-443F-88B5-0F27AB9BB1BA}" name="District Received Consent Date (U06)" dataDxfId="18"/>
    <tableColumn id="9" xr3:uid="{F7D840AA-F402-4C9A-891A-0677DBA14FCE}" name="Initial Evaluation Eligibility Determination Date (U07)" dataDxfId="17"/>
    <tableColumn id="10" xr3:uid="{CA11A22F-4F4A-4072-8A62-3368DA89023B}" name="School Days to Complete Initial Evaluation (U08)" dataDxfId="16"/>
    <tableColumn id="11" xr3:uid="{66F9704A-5FF5-4CB7-9D62-EF5A35318686}" name="Is Initial Evaluation On-Time" dataDxfId="15"/>
    <tableColumn id="12" xr3:uid="{287374C6-6B37-4EA7-A270-EEE37F7851D1}" name="Late Initial Evaluation Desc (U09)" dataDxfId="14"/>
    <tableColumn id="13" xr3:uid="{C330233F-2C18-4B5B-8562-9487EE0A3C54}" name="U09 Other Explanation" dataDxfId="13"/>
    <tableColumn id="14" xr3:uid="{6384C79E-6AC8-4B9D-909E-3C74AA4C485D}" name="Initial Evaluation Eligibility Outcome Desc (U10)" dataDxfId="12"/>
    <tableColumn id="15" xr3:uid="{877E1E96-6832-4CAB-9B1A-45FAC440EBAC}" name="Day of Initial IEP Meeting Date (U11)" dataDxfId="11"/>
    <tableColumn id="16" xr3:uid="{DFEC020D-81DA-44FB-858D-EBF8639736FD}" name="IEP Developed after 3rd Birthday Code (U12) (New Name: Reason for Late Transition from Part C)" dataDxfId="10"/>
    <tableColumn id="17" xr3:uid="{32F90DD0-9249-4B6B-8EAE-27F72E394A7C}" name="Birth Date" dataDxfId="9"/>
    <tableColumn id="18" xr3:uid="{3AEAFA5F-F288-44FD-90EB-1AA2CBF7F91C}" name="Gender Type" dataDxfId="8"/>
    <tableColumn id="19" xr3:uid="{B9009FED-380F-4FC5-9CDD-9495BF0373F0}" name="Race Type Roll Up" dataDxfId="7"/>
    <tableColumn id="20" xr3:uid="{2ED58E51-8061-4897-8B6A-3C91037B1825}" name="Is Transition from Part C to Part B On-Time" dataDxfId="6"/>
    <tableColumn id="26" xr3:uid="{176BDDB2-9607-4D5F-AD88-4CB4AC84DFFF}" name="Days Past 3rd Birthday" dataDxfId="5"/>
    <tableColumn id="21" xr3:uid="{DD4457E6-85F5-416E-8D0D-F1571EAC1D61}" name="3rd Birthday" dataDxfId="4">
      <calculatedColumnFormula>EDATE(Q2,36)</calculatedColumnFormula>
    </tableColumn>
    <tableColumn id="22" xr3:uid="{145CB9DB-AACA-474C-93F8-05267CABE889}" name="Days Past 3rd Birthday Calculated" dataDxfId="3">
      <calculatedColumnFormula>IF(Table1[[#This Row],[Day of Initial IEP Meeting Date (U11)]]&lt;&gt;"",Table1[[#This Row],[Day of Initial IEP Meeting Date (U11)]]-Table1[[#This Row],[3rd Birthday]],IF(Table1[[#This Row],[Day of Initial IEP Meeting Date (U11)]]="",Table1[[#This Row],[Initial Evaluation Eligibility Determination Date (U07)]]-Table1[[#This Row],[3rd Birthday]]))</calculatedColumnFormula>
    </tableColumn>
    <tableColumn id="23" xr3:uid="{99735C65-BE73-4AAA-A0AE-9BD9E9EC275A}" name="Range Past 3rd Birthday" dataDxfId="2">
      <calculatedColumnFormula>IF(Table1[[#This Row],[Days Past 3rd Birthday Calculated]]&lt;1,"OnTime",IF(Table1[[#This Row],[Days Past 3rd Birthday Calculated]]&lt;16,"1-15 Cal Days",IF(Table1[[#This Row],[Days Past 3rd Birthday Calculated]]&gt;29,"30+ Cal Days","16-29 Cal Days")))</calculatedColumnFormula>
    </tableColumn>
    <tableColumn id="25" xr3:uid="{D67568AA-1A4B-42B7-AABF-5C22078D7613}" name="School Days to Complete Initial Evaluation Converted" dataDxfId="1">
      <calculatedColumnFormula>_xlfn.NUMBERVALUE(Table1[[#This Row],[School Days to Complete Initial Evaluation (U08)]])</calculatedColumnFormula>
    </tableColumn>
    <tableColumn id="24" xr3:uid="{155D2815-15F4-419F-9717-E5C1B31E401B}" name="Range Past Initial" dataDxfId="0">
      <calculatedColumnFormula>IF(Table1[[#This Row],[School Days to Complete Initial Evaluation Converted]]&lt;36,"OnTime",IF(Table1[[#This Row],[School Days to Complete Initial Evaluation Converted]]&gt;50,"16+ Sch Days","1-15 Sch Days"))</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k12.wa.us/default.aspx" TargetMode="External"/><Relationship Id="rId1" Type="http://schemas.openxmlformats.org/officeDocument/2006/relationships/hyperlink" Target="https://creativecommons.org/licenses/by/4.0/"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D0E83-0C48-42A3-A790-956D7E2C0F3F}">
  <dimension ref="A1:Q57"/>
  <sheetViews>
    <sheetView showGridLines="0" topLeftCell="A15" workbookViewId="0">
      <selection activeCell="A55" sqref="A55:I57"/>
    </sheetView>
  </sheetViews>
  <sheetFormatPr defaultRowHeight="15"/>
  <cols>
    <col min="1" max="6" width="11" customWidth="1"/>
    <col min="9" max="9" width="12" customWidth="1"/>
    <col min="10" max="10" width="64.140625" style="16" customWidth="1"/>
  </cols>
  <sheetData>
    <row r="1" spans="1:17">
      <c r="A1" s="52" t="s">
        <v>57</v>
      </c>
      <c r="B1" s="53"/>
      <c r="C1" s="53"/>
      <c r="D1" s="53"/>
      <c r="E1" s="53"/>
      <c r="F1" s="53"/>
      <c r="G1" s="53"/>
      <c r="H1" s="53"/>
      <c r="I1" s="53"/>
      <c r="J1" s="17"/>
      <c r="K1" s="1"/>
      <c r="L1" s="1"/>
      <c r="M1" s="1"/>
      <c r="N1" s="1"/>
      <c r="O1" s="1"/>
      <c r="P1" s="1"/>
      <c r="Q1" s="3"/>
    </row>
    <row r="2" spans="1:17">
      <c r="A2" s="54" t="s">
        <v>1</v>
      </c>
      <c r="B2" s="54"/>
      <c r="C2" s="54"/>
      <c r="D2" s="54"/>
      <c r="E2" s="54"/>
      <c r="F2" s="54"/>
      <c r="G2" s="54"/>
      <c r="H2" s="54"/>
      <c r="I2" s="54"/>
      <c r="J2" s="18"/>
      <c r="K2" s="3"/>
      <c r="L2" s="3"/>
      <c r="M2" s="3"/>
      <c r="N2" s="3"/>
      <c r="O2" s="3"/>
      <c r="P2" s="3"/>
      <c r="Q2" s="3"/>
    </row>
    <row r="3" spans="1:17">
      <c r="A3" s="2"/>
      <c r="B3" s="2"/>
      <c r="C3" s="2"/>
      <c r="D3" s="2"/>
      <c r="E3" s="2"/>
      <c r="F3" s="2"/>
      <c r="G3" s="2"/>
      <c r="H3" s="2"/>
      <c r="I3" s="2"/>
      <c r="J3" s="19"/>
      <c r="K3" s="2"/>
      <c r="L3" s="2"/>
      <c r="M3" s="2"/>
      <c r="N3" s="2"/>
      <c r="O3" s="2"/>
      <c r="P3" s="2"/>
      <c r="Q3" s="2"/>
    </row>
    <row r="4" spans="1:17">
      <c r="A4" s="3" t="s">
        <v>2</v>
      </c>
      <c r="C4" s="23">
        <f>'Verified Records'!A2</f>
        <v>0</v>
      </c>
      <c r="D4" s="7"/>
      <c r="E4" s="7"/>
      <c r="G4" s="5" t="s">
        <v>4</v>
      </c>
      <c r="H4" s="23" t="str">
        <f>RIGHT(C4,7)</f>
        <v>0</v>
      </c>
      <c r="I4" s="4"/>
    </row>
    <row r="5" spans="1:17">
      <c r="A5" s="2"/>
      <c r="B5" s="2"/>
      <c r="C5" s="2"/>
      <c r="D5" s="2"/>
      <c r="E5" s="2"/>
      <c r="F5" s="2"/>
      <c r="G5" s="2"/>
      <c r="H5" s="2"/>
      <c r="I5" s="2"/>
      <c r="J5" s="19"/>
      <c r="K5" s="2"/>
      <c r="L5" s="2"/>
      <c r="M5" s="2"/>
      <c r="N5" s="2"/>
      <c r="O5" s="2"/>
      <c r="P5" s="2"/>
      <c r="Q5" s="2"/>
    </row>
    <row r="6" spans="1:17" ht="30.75" customHeight="1">
      <c r="A6" s="55" t="s">
        <v>3</v>
      </c>
      <c r="B6" s="55"/>
      <c r="C6" s="55"/>
      <c r="D6" s="55"/>
      <c r="E6" s="55"/>
      <c r="F6" s="55"/>
      <c r="G6" s="55"/>
      <c r="H6" s="55"/>
      <c r="I6" s="55"/>
      <c r="J6" s="20"/>
      <c r="K6" s="3"/>
      <c r="L6" s="3"/>
      <c r="M6" s="3"/>
      <c r="N6" s="3"/>
      <c r="O6" s="2"/>
      <c r="P6" s="2"/>
      <c r="Q6" s="2"/>
    </row>
    <row r="8" spans="1:17">
      <c r="A8" s="9" t="e">
        <f>((A20+A37+A25+B25+A26+B26+A27+A42+B42+A43+B43+A44+B44+B27)/(A14))</f>
        <v>#DIV/0!</v>
      </c>
      <c r="B8" s="10" t="s">
        <v>58</v>
      </c>
    </row>
    <row r="9" spans="1:17" ht="16.5" customHeight="1"/>
    <row r="10" spans="1:17" ht="16.5" customHeight="1">
      <c r="A10" s="11" t="s">
        <v>59</v>
      </c>
    </row>
    <row r="11" spans="1:17" ht="12" customHeight="1">
      <c r="A11" s="11"/>
    </row>
    <row r="12" spans="1:17">
      <c r="A12" s="11" t="s">
        <v>60</v>
      </c>
      <c r="B12" s="11"/>
      <c r="C12" s="11"/>
      <c r="D12" s="11"/>
      <c r="E12" s="11"/>
      <c r="F12" s="11"/>
      <c r="G12" s="11"/>
      <c r="H12" s="11"/>
    </row>
    <row r="14" spans="1:17" ht="29.25" customHeight="1">
      <c r="A14" s="7">
        <f>COUNTIF('Verified Records'!B:B,"Y")</f>
        <v>0</v>
      </c>
      <c r="B14" s="59" t="s">
        <v>61</v>
      </c>
      <c r="C14" s="59"/>
      <c r="D14" s="59"/>
      <c r="E14" s="59"/>
      <c r="F14" s="59"/>
      <c r="G14" s="59"/>
      <c r="H14" s="59"/>
      <c r="I14" s="59"/>
    </row>
    <row r="15" spans="1:17" ht="32.25" customHeight="1">
      <c r="A15" s="7">
        <f>COUNTIFS('Verified Records'!N:N,"1 - *")+COUNTIFS('Verified Records'!N:N,"4 - *")+COUNTIFS('Verified Records'!N:N,"6 - *")+COUNTIFS('Verified Records'!N:N,"3 - *")</f>
        <v>0</v>
      </c>
      <c r="B15" s="56" t="s">
        <v>62</v>
      </c>
      <c r="C15" s="56"/>
      <c r="D15" s="56"/>
      <c r="E15" s="56"/>
      <c r="F15" s="56"/>
      <c r="G15" s="56"/>
      <c r="H15" s="56"/>
      <c r="I15" s="56"/>
    </row>
    <row r="16" spans="1:17" ht="25.5" customHeight="1">
      <c r="A16" s="7">
        <f>COUNTIFS('Verified Records'!N:N,"2 - *")+COUNTIFS('Verified Records'!N:N,"5 - *")</f>
        <v>0</v>
      </c>
      <c r="B16" s="56" t="s">
        <v>63</v>
      </c>
      <c r="C16" s="56"/>
      <c r="D16" s="56"/>
      <c r="E16" s="56"/>
      <c r="F16" s="56"/>
      <c r="G16" s="56"/>
      <c r="H16" s="56"/>
      <c r="I16" s="56"/>
      <c r="J16" s="20"/>
    </row>
    <row r="18" spans="1:14">
      <c r="A18" s="12" t="s">
        <v>64</v>
      </c>
    </row>
    <row r="20" spans="1:14" ht="41.25" customHeight="1">
      <c r="A20" s="7">
        <f>COUNTIFS('Verified Records'!N:N,"1 - *",'Verified Records'!L:L,"")+COUNTIFS('Verified Records'!N:N,"3 - *",'Verified Records'!L:L,"")+COUNTIFS('Verified Records'!N:N,"4 - *",'Verified Records'!L:L,"")+COUNTIFS('Verified Records'!N:N,"6 - *",'Verified Records'!L:L,"")</f>
        <v>0</v>
      </c>
      <c r="B20" s="58" t="s">
        <v>65</v>
      </c>
      <c r="C20" s="58"/>
      <c r="D20" s="58"/>
      <c r="E20" s="58"/>
      <c r="F20" s="58"/>
      <c r="G20" s="58"/>
      <c r="H20" s="58"/>
      <c r="I20" s="58"/>
      <c r="J20" s="6"/>
      <c r="K20" s="6"/>
      <c r="L20" s="6"/>
      <c r="M20" s="6"/>
      <c r="N20" s="6"/>
    </row>
    <row r="21" spans="1:14" ht="15" customHeight="1">
      <c r="A21" s="13"/>
      <c r="I21" s="6"/>
      <c r="J21" s="6"/>
      <c r="K21" s="6"/>
      <c r="L21" s="6"/>
      <c r="M21" s="6"/>
      <c r="N21" s="6"/>
    </row>
    <row r="22" spans="1:14" ht="30" customHeight="1">
      <c r="A22" s="58" t="s">
        <v>66</v>
      </c>
      <c r="B22" s="58"/>
      <c r="C22" s="58"/>
      <c r="D22" s="58"/>
      <c r="E22" s="58"/>
      <c r="F22" s="58"/>
      <c r="G22" s="58"/>
      <c r="H22" s="58"/>
      <c r="I22" s="58"/>
      <c r="K22" s="6"/>
      <c r="L22" s="6"/>
      <c r="M22" s="6"/>
      <c r="N22" s="6"/>
    </row>
    <row r="24" spans="1:14" ht="60.75" customHeight="1">
      <c r="A24" s="14" t="s">
        <v>73</v>
      </c>
      <c r="B24" s="14" t="s">
        <v>67</v>
      </c>
      <c r="C24" s="60" t="s">
        <v>18</v>
      </c>
      <c r="D24" s="60"/>
      <c r="E24" s="60"/>
      <c r="F24" s="60"/>
      <c r="G24" s="60"/>
      <c r="H24" s="60"/>
      <c r="I24" s="60"/>
    </row>
    <row r="25" spans="1:14" ht="25.5" customHeight="1">
      <c r="A25" s="14">
        <f>COUNTIFS('Verified Records'!N:N,"1 - *",'Verified Records'!L:L,"1 - *",'Verified Records'!Z:Z,"1-15 Sch Days")+COUNTIFS('Verified Records'!N:N,"3 - *",'Verified Records'!L:L,"1 - *",'Verified Records'!Z:Z,"1-15 Sch Days")+COUNTIFS('Verified Records'!N:N,"4 - *",'Verified Records'!L:L,"1 - *",'Verified Records'!Z:Z,"1-15 Sch Days")+COUNTIFS('Verified Records'!N:N,"6 - *",'Verified Records'!L:L,"1 - *",'Verified Records'!Z:Z,"1-15 Sch Days")</f>
        <v>0</v>
      </c>
      <c r="B25" s="14">
        <f>COUNTIFS('Verified Records'!N:N,"1 - *",'Verified Records'!L:L,"1 - *",'Verified Records'!Z:Z,"16+ Sch Days")+COUNTIFS('Verified Records'!N:N,"3 - *",'Verified Records'!L:L,"1 - *",'Verified Records'!Z:Z,"16+ Sch Days")+COUNTIFS('Verified Records'!N:N,"4 - *",'Verified Records'!L:L,"1 - *",'Verified Records'!Z:Z,"16+ Sch Days")+COUNTIFS('Verified Records'!N:N,"6 - *",'Verified Records'!L:L,"1 - *",'Verified Records'!Z:Z,"16+ Sch Days")</f>
        <v>0</v>
      </c>
      <c r="C25" s="57" t="s">
        <v>54</v>
      </c>
      <c r="D25" s="57"/>
      <c r="E25" s="57"/>
      <c r="F25" s="57"/>
      <c r="G25" s="57"/>
      <c r="H25" s="57"/>
      <c r="I25" s="57"/>
    </row>
    <row r="26" spans="1:14" ht="25.5" customHeight="1">
      <c r="A26" s="14">
        <f>COUNTIFS('Verified Records'!N:N,"1 - *",'Verified Records'!L:L,"2 - *",'Verified Records'!Z:Z,"1-15 Sch Days")+COUNTIFS('Verified Records'!N:N,"3 - *",'Verified Records'!L:L,"2 - *",'Verified Records'!Z:Z,"1-15 Sch Days")+COUNTIFS('Verified Records'!N:N,"4 - *",'Verified Records'!L:L,"2 - *",'Verified Records'!Z:Z,"1-15 Sch Days")+COUNTIFS('Verified Records'!N:N,"6 - *",'Verified Records'!L:L,"2 - *",'Verified Records'!Z:Z,"1-15 Sch Days")</f>
        <v>0</v>
      </c>
      <c r="B26" s="14">
        <f>COUNTIFS('Verified Records'!N:N,"1 - *",'Verified Records'!L:L,"2 - *",'Verified Records'!Z:Z,"16+ Sch Days")+COUNTIFS('Verified Records'!N:N,"3 - *",'Verified Records'!L:L,"2 - *",'Verified Records'!Z:Z,"16+ Sch Days")+COUNTIFS('Verified Records'!N:N,"4 - *",'Verified Records'!L:L,"2 - *",'Verified Records'!Z:Z,"16+ Sch Days")+COUNTIFS('Verified Records'!N:N,"6 - *",'Verified Records'!L:L,"2 - *",'Verified Records'!Z:Z,"16+ Sch Days")</f>
        <v>0</v>
      </c>
      <c r="C26" s="57" t="s">
        <v>68</v>
      </c>
      <c r="D26" s="57"/>
      <c r="E26" s="57"/>
      <c r="F26" s="57"/>
      <c r="G26" s="57"/>
      <c r="H26" s="57"/>
      <c r="I26" s="57"/>
    </row>
    <row r="27" spans="1:14" ht="38.25" customHeight="1">
      <c r="A27" s="14">
        <f>COUNTIFS('Verified Records'!N:N,"1 - *",'Verified Records'!L:L,"3 - *",'Verified Records'!Z:Z,"1-15 Sch Days")+COUNTIFS('Verified Records'!N:N,"3 - *",'Verified Records'!L:L,"3 - *",'Verified Records'!Z:Z,"1-15 Sch Days")+COUNTIFS('Verified Records'!N:N,"4 - *",'Verified Records'!L:L,"3 - *",'Verified Records'!Z:Z,"1-15 Sch Days")+COUNTIFS('Verified Records'!N:N,"6 - *",'Verified Records'!L:L,"3 - *",'Verified Records'!Z:Z,"1-15 Sch Days")</f>
        <v>0</v>
      </c>
      <c r="B27" s="14">
        <f>COUNTIFS('Verified Records'!N:N,"1 - *",'Verified Records'!L:L,"3 - *",'Verified Records'!Z:Z,"16+ Sch Days")+COUNTIFS('Verified Records'!N:N,"3 - *",'Verified Records'!L:L,"3 - *",'Verified Records'!Z:Z,"16+ Sch Days")+COUNTIFS('Verified Records'!N:N,"4 - *",'Verified Records'!L:L,"3 - *",'Verified Records'!Z:Z,"16+ Sch Days")+COUNTIFS('Verified Records'!N:N,"6 - *",'Verified Records'!L:L,"3 - *",'Verified Records'!Z:Z,"16+ Sch Days")</f>
        <v>0</v>
      </c>
      <c r="C27" s="57" t="s">
        <v>69</v>
      </c>
      <c r="D27" s="57"/>
      <c r="E27" s="57"/>
      <c r="F27" s="57"/>
      <c r="G27" s="57"/>
      <c r="H27" s="57"/>
      <c r="I27" s="57"/>
    </row>
    <row r="28" spans="1:14">
      <c r="A28" s="61"/>
      <c r="B28" s="61"/>
      <c r="C28" s="62" t="s">
        <v>70</v>
      </c>
      <c r="D28" s="62"/>
      <c r="E28" s="62"/>
      <c r="F28" s="62"/>
      <c r="G28" s="62"/>
      <c r="H28" s="62"/>
      <c r="I28" s="62"/>
    </row>
    <row r="29" spans="1:14">
      <c r="A29" s="14">
        <f>COUNTIFS('Verified Records'!N:N,"1 - *",'Verified Records'!L:L,"4 - *",'Verified Records'!Z:Z,"1-15 Sch Days")+COUNTIFS('Verified Records'!N:N,"3 - *",'Verified Records'!L:L,"4 - *",'Verified Records'!Z:Z,"1-15 Sch Days")+COUNTIFS('Verified Records'!N:N,"4 - *",'Verified Records'!L:L,"4 - *",'Verified Records'!Z:Z,"1-15 Sch Days")+COUNTIFS('Verified Records'!N:N,"6 - *",'Verified Records'!L:L,"4 - *",'Verified Records'!Z:Z,"1-15 Sch Days")</f>
        <v>0</v>
      </c>
      <c r="B29" s="14">
        <f>COUNTIFS('Verified Records'!N:N,"1 - *",'Verified Records'!L:L,"4 - *",'Verified Records'!Z:Z,"16+ Sch Days")+COUNTIFS('Verified Records'!N:N,"3 - *",'Verified Records'!L:L,"4 - *",'Verified Records'!Z:Z,"16+ Sch Days")+COUNTIFS('Verified Records'!N:N,"4 - *",'Verified Records'!L:L,"4 - *",'Verified Records'!Z:Z,"16+ Sch Days")+COUNTIFS('Verified Records'!N:N,"6 - *",'Verified Records'!L:L,"4 - *",'Verified Records'!Z:Z,"16+ Sch Days")</f>
        <v>0</v>
      </c>
      <c r="C29" s="57" t="s">
        <v>53</v>
      </c>
      <c r="D29" s="57"/>
      <c r="E29" s="57"/>
      <c r="F29" s="57"/>
      <c r="G29" s="57"/>
      <c r="H29" s="57"/>
      <c r="I29" s="57"/>
    </row>
    <row r="30" spans="1:14" ht="25.5" customHeight="1">
      <c r="A30" s="14">
        <f>COUNTIFS('Verified Records'!N:N,"1 - *",'Verified Records'!L:L,"5 - *",'Verified Records'!Z:Z,"1-15 Sch Days")+COUNTIFS('Verified Records'!N:N,"3 - *",'Verified Records'!L:L,"5 - *",'Verified Records'!Z:Z,"1-15 Sch Days")+COUNTIFS('Verified Records'!N:N,"4 - *",'Verified Records'!L:L,"5 - *",'Verified Records'!Z:Z,"1-15 Sch Days")+COUNTIFS('Verified Records'!N:N,"6 - *",'Verified Records'!L:L,"5 - *",'Verified Records'!Z:Z,"1-15 Sch Days")</f>
        <v>0</v>
      </c>
      <c r="B30" s="14">
        <f>COUNTIFS('Verified Records'!N:N,"1 - *",'Verified Records'!L:L,"5 - *",'Verified Records'!Z:Z,"16+ Sch Days")+COUNTIFS('Verified Records'!N:N,"3 - *",'Verified Records'!L:L,"5 - *",'Verified Records'!Z:Z,"16+ Sch Days")+COUNTIFS('Verified Records'!N:N,"4 - *",'Verified Records'!L:L,"5 - *",'Verified Records'!Z:Z,"16+ Sch Days")+COUNTIFS('Verified Records'!N:N,"6 - *",'Verified Records'!L:L,"5 - *",'Verified Records'!Z:Z,"16+ Sch Days")</f>
        <v>0</v>
      </c>
      <c r="C30" s="57" t="s">
        <v>71</v>
      </c>
      <c r="D30" s="57"/>
      <c r="E30" s="57"/>
      <c r="F30" s="57"/>
      <c r="G30" s="57"/>
      <c r="H30" s="57"/>
      <c r="I30" s="57"/>
    </row>
    <row r="31" spans="1:14">
      <c r="A31" s="14">
        <f>COUNTIFS('Verified Records'!N:N,"1 - *",'Verified Records'!L:L,"6 - *",'Verified Records'!Z:Z,"1-15 Sch Days")+COUNTIFS('Verified Records'!N:N,"3 - *",'Verified Records'!L:L,"6 - *",'Verified Records'!Z:Z,"1-15 Sch Days")+COUNTIFS('Verified Records'!N:N,"4 - *",'Verified Records'!L:L,"6 - *",'Verified Records'!Z:Z,"1-15 Sch Days")+COUNTIFS('Verified Records'!N:N,"6 - *",'Verified Records'!L:L,"6 - *",'Verified Records'!Z:Z,"1-15 Sch Days")</f>
        <v>0</v>
      </c>
      <c r="B31" s="14">
        <f>COUNTIFS('Verified Records'!N:N,"1 - *",'Verified Records'!L:L,"6 - *",'Verified Records'!Z:Z,"16+ Sch Days")+COUNTIFS('Verified Records'!N:N,"3 - *",'Verified Records'!L:L,"6 - *",'Verified Records'!Z:Z,"16+ Sch Days")+COUNTIFS('Verified Records'!N:N,"4 - *",'Verified Records'!L:L,"6 - *",'Verified Records'!Z:Z,"16+ Sch Days")+COUNTIFS('Verified Records'!N:N,"6 - *",'Verified Records'!L:L,"6 - *",'Verified Records'!Z:Z,"16+ Sch Days")</f>
        <v>0</v>
      </c>
      <c r="C31" s="63" t="s">
        <v>55</v>
      </c>
      <c r="D31" s="63"/>
      <c r="E31" s="63"/>
      <c r="F31" s="63"/>
      <c r="G31" s="63"/>
      <c r="H31" s="63"/>
      <c r="I31" s="63"/>
    </row>
    <row r="32" spans="1:14">
      <c r="A32" s="14">
        <f>COUNTIFS('Verified Records'!N:N,"1 - *",'Verified Records'!L:L,"7 - *",'Verified Records'!Z:Z,"1-15 Sch Days")+COUNTIFS('Verified Records'!N:N,"3 - *",'Verified Records'!L:L,"7 - *",'Verified Records'!Z:Z,"1-15 Sch Days")+COUNTIFS('Verified Records'!N:N,"4 - *",'Verified Records'!L:L,"7 - *",'Verified Records'!Z:Z,"1-15 Sch Days")+COUNTIFS('Verified Records'!N:N,"6 - *",'Verified Records'!L:L,"7 - *",'Verified Records'!Z:Z,"1-15 Sch Days")</f>
        <v>0</v>
      </c>
      <c r="B32" s="14">
        <f>COUNTIFS('Verified Records'!N:N,"1 - *",'Verified Records'!L:L,"7 - *",'Verified Records'!Z:Z,"16+ Sch Days")+COUNTIFS('Verified Records'!N:N,"3 - *",'Verified Records'!L:L,"7 - *",'Verified Records'!Z:Z,"16+ Sch Days")+COUNTIFS('Verified Records'!N:N,"4 - *",'Verified Records'!L:L,"7 - *",'Verified Records'!Z:Z,"16+ Sch Days")+COUNTIFS('Verified Records'!N:N,"6 - *",'Verified Records'!L:L,"7 - *",'Verified Records'!Z:Z,"16+ Sch Days")</f>
        <v>0</v>
      </c>
      <c r="C32" s="63" t="s">
        <v>79</v>
      </c>
      <c r="D32" s="63"/>
      <c r="E32" s="63"/>
      <c r="F32" s="63"/>
      <c r="G32" s="63"/>
      <c r="H32" s="63"/>
      <c r="I32" s="63"/>
    </row>
    <row r="33" spans="1:14">
      <c r="A33" s="15">
        <f>A25+A26+A27+A29+A30+A31+A32</f>
        <v>0</v>
      </c>
      <c r="B33" s="15">
        <f>B25+B26+B27+B29+B30+B31+B32</f>
        <v>0</v>
      </c>
      <c r="C33" s="64" t="s">
        <v>72</v>
      </c>
      <c r="D33" s="64"/>
      <c r="E33" s="64"/>
      <c r="F33" s="64"/>
      <c r="G33" s="64"/>
      <c r="H33" s="64"/>
      <c r="I33" s="64"/>
    </row>
    <row r="35" spans="1:14">
      <c r="A35" s="12" t="s">
        <v>74</v>
      </c>
    </row>
    <row r="36" spans="1:14">
      <c r="A36" s="12"/>
    </row>
    <row r="37" spans="1:14" ht="41.25" customHeight="1">
      <c r="A37" s="7">
        <f>COUNTIFS('Verified Records'!N:N,"2 - *",'Verified Records'!L:L,"")+COUNTIFS('Verified Records'!N:N,"5 - *",'Verified Records'!L:L,"")</f>
        <v>0</v>
      </c>
      <c r="B37" s="58" t="s">
        <v>75</v>
      </c>
      <c r="C37" s="58"/>
      <c r="D37" s="58"/>
      <c r="E37" s="58"/>
      <c r="F37" s="58"/>
      <c r="G37" s="58"/>
      <c r="H37" s="58"/>
      <c r="I37" s="58"/>
      <c r="J37" s="6"/>
      <c r="K37" s="6"/>
      <c r="L37" s="6"/>
      <c r="M37" s="6"/>
      <c r="N37" s="6"/>
    </row>
    <row r="38" spans="1:14" ht="15" customHeight="1">
      <c r="A38" s="13"/>
      <c r="I38" s="6"/>
      <c r="J38" s="6"/>
      <c r="K38" s="6"/>
      <c r="L38" s="6"/>
      <c r="M38" s="6"/>
      <c r="N38" s="6"/>
    </row>
    <row r="39" spans="1:14" ht="29.25" customHeight="1">
      <c r="A39" s="58" t="s">
        <v>76</v>
      </c>
      <c r="B39" s="58"/>
      <c r="C39" s="58"/>
      <c r="D39" s="58"/>
      <c r="E39" s="58"/>
      <c r="F39" s="58"/>
      <c r="G39" s="58"/>
      <c r="H39" s="58"/>
      <c r="I39" s="58"/>
    </row>
    <row r="41" spans="1:14" ht="63.75">
      <c r="A41" s="14" t="s">
        <v>73</v>
      </c>
      <c r="B41" s="14" t="s">
        <v>67</v>
      </c>
      <c r="C41" s="60" t="s">
        <v>18</v>
      </c>
      <c r="D41" s="60"/>
      <c r="E41" s="60"/>
      <c r="F41" s="60"/>
      <c r="G41" s="60"/>
      <c r="H41" s="60"/>
      <c r="I41" s="60"/>
    </row>
    <row r="42" spans="1:14" ht="29.25" customHeight="1">
      <c r="A42" s="14">
        <f>COUNTIFS('Verified Records'!N:N,"2 - *",'Verified Records'!L:L,"1 - *",'Verified Records'!Z:Z,"1-15 Sch Days")+COUNTIFS('Verified Records'!N:N,"5 - *",'Verified Records'!L:L,"1 - *",'Verified Records'!Z:Z,"1-15 Sch Days")</f>
        <v>0</v>
      </c>
      <c r="B42" s="14">
        <f>COUNTIFS('Verified Records'!N:N,"2 - *",'Verified Records'!L:L,"1 - *",'Verified Records'!Z:Z,"16+ Sch Days")+COUNTIFS('Verified Records'!N:N,"5 - *",'Verified Records'!L:L,"1 - *",'Verified Records'!Z:Z,"16+ Sch Days")</f>
        <v>0</v>
      </c>
      <c r="C42" s="57" t="s">
        <v>54</v>
      </c>
      <c r="D42" s="57"/>
      <c r="E42" s="57"/>
      <c r="F42" s="57"/>
      <c r="G42" s="57"/>
      <c r="H42" s="57"/>
      <c r="I42" s="57"/>
    </row>
    <row r="43" spans="1:14" ht="33" customHeight="1">
      <c r="A43" s="14">
        <f>COUNTIFS('Verified Records'!N:N,"2 - *",'Verified Records'!L:L,"2 - *",'Verified Records'!Z:Z,"1-15 Sch Days")+COUNTIFS('Verified Records'!N:N,"5 - *",'Verified Records'!L:L,"2 - *",'Verified Records'!Z:Z,"1-15 Sch Days")</f>
        <v>0</v>
      </c>
      <c r="B43" s="14">
        <f>COUNTIFS('Verified Records'!N:N,"2 - *",'Verified Records'!L:L,"2 - *",'Verified Records'!Z:Z,"16+ Sch Days")+COUNTIFS('Verified Records'!N:N,"5 - *",'Verified Records'!L:L,"2 - *",'Verified Records'!Z:Z,"16+ Sch Days")</f>
        <v>0</v>
      </c>
      <c r="C43" s="57" t="s">
        <v>68</v>
      </c>
      <c r="D43" s="57"/>
      <c r="E43" s="57"/>
      <c r="F43" s="57"/>
      <c r="G43" s="57"/>
      <c r="H43" s="57"/>
      <c r="I43" s="57"/>
    </row>
    <row r="44" spans="1:14" ht="42" customHeight="1">
      <c r="A44" s="14">
        <f>COUNTIFS('Verified Records'!N:N,"2 - *",'Verified Records'!L:L,"3 - *",'Verified Records'!Z:Z,"1-15 Sch Days")+COUNTIFS('Verified Records'!N:N,"5 - *",'Verified Records'!L:L,"3 - *",'Verified Records'!Z:Z,"1-15 Sch Days")</f>
        <v>0</v>
      </c>
      <c r="B44" s="14">
        <f>COUNTIFS('Verified Records'!N:N,"2 - *",'Verified Records'!L:L,"3 - *",'Verified Records'!Z:Z,"16+ Sch Days")+COUNTIFS('Verified Records'!N:N,"5 - *",'Verified Records'!L:L,"3 - *",'Verified Records'!Z:Z,"16+ Sch Days")</f>
        <v>0</v>
      </c>
      <c r="C44" s="57" t="s">
        <v>69</v>
      </c>
      <c r="D44" s="57"/>
      <c r="E44" s="57"/>
      <c r="F44" s="57"/>
      <c r="G44" s="57"/>
      <c r="H44" s="57"/>
      <c r="I44" s="57"/>
    </row>
    <row r="45" spans="1:14">
      <c r="A45" s="61"/>
      <c r="B45" s="61"/>
      <c r="C45" s="62" t="s">
        <v>70</v>
      </c>
      <c r="D45" s="62"/>
      <c r="E45" s="62"/>
      <c r="F45" s="62"/>
      <c r="G45" s="62"/>
      <c r="H45" s="62"/>
      <c r="I45" s="62"/>
    </row>
    <row r="46" spans="1:14">
      <c r="A46" s="14">
        <f>COUNTIFS('Verified Records'!N:N,"2 - *",'Verified Records'!L:L,"4 - *",'Verified Records'!Z:Z,"1-15 Sch Days")+COUNTIFS('Verified Records'!N:N,"5 - *",'Verified Records'!L:L,"4 - *",'Verified Records'!Z:Z,"1-15 Sch Days")</f>
        <v>0</v>
      </c>
      <c r="B46" s="14">
        <f>COUNTIFS('Verified Records'!N:N,"2 - *",'Verified Records'!L:L,"4 - *",'Verified Records'!Z:Z,"16+ Sch Days")+COUNTIFS('Verified Records'!N:N,"5 - *",'Verified Records'!L:L,"4 - *",'Verified Records'!Z:Z,"16+ Sch Days")</f>
        <v>0</v>
      </c>
      <c r="C46" s="57" t="s">
        <v>53</v>
      </c>
      <c r="D46" s="57"/>
      <c r="E46" s="57"/>
      <c r="F46" s="57"/>
      <c r="G46" s="57"/>
      <c r="H46" s="57"/>
      <c r="I46" s="57"/>
    </row>
    <row r="47" spans="1:14" ht="26.25" customHeight="1">
      <c r="A47" s="14">
        <f>COUNTIFS('Verified Records'!N:N,"2 - *",'Verified Records'!L:L,"5 - *",'Verified Records'!Z:Z,"1-15 Sch Days")+COUNTIFS('Verified Records'!N:N,"5 - *",'Verified Records'!L:L,"5 - *",'Verified Records'!Z:Z,"1-15 Sch Days")</f>
        <v>0</v>
      </c>
      <c r="B47" s="14">
        <f>COUNTIFS('Verified Records'!N:N,"2 - *",'Verified Records'!L:L,"5 - *",'Verified Records'!Z:Z,"16+ Sch Days")+COUNTIFS('Verified Records'!N:N,"5 - *",'Verified Records'!L:L,"5 - *",'Verified Records'!Z:Z,"16+ Sch Days")</f>
        <v>0</v>
      </c>
      <c r="C47" s="57" t="s">
        <v>71</v>
      </c>
      <c r="D47" s="57"/>
      <c r="E47" s="57"/>
      <c r="F47" s="57"/>
      <c r="G47" s="57"/>
      <c r="H47" s="57"/>
      <c r="I47" s="57"/>
    </row>
    <row r="48" spans="1:14">
      <c r="A48" s="14">
        <f>COUNTIFS('Verified Records'!N:N,"2 - *",'Verified Records'!L:L,"6 - *",'Verified Records'!Z:Z,"1-15 Sch Days")+COUNTIFS('Verified Records'!N:N,"5 - *",'Verified Records'!L:L,"6 - *",'Verified Records'!Z:Z,"1-15 Sch Days")</f>
        <v>0</v>
      </c>
      <c r="B48" s="14">
        <f>COUNTIFS('Verified Records'!N:N,"2 - *",'Verified Records'!L:L,"6 - *",'Verified Records'!Z:Z,"16+ Sch Days")+COUNTIFS('Verified Records'!N:N,"5 - *",'Verified Records'!L:L,"6 - *",'Verified Records'!Z:Z,"16+ Sch Days")</f>
        <v>0</v>
      </c>
      <c r="C48" s="63" t="s">
        <v>55</v>
      </c>
      <c r="D48" s="63"/>
      <c r="E48" s="63"/>
      <c r="F48" s="63"/>
      <c r="G48" s="63"/>
      <c r="H48" s="63"/>
      <c r="I48" s="63"/>
    </row>
    <row r="49" spans="1:9">
      <c r="A49" s="14">
        <f>COUNTIFS('Verified Records'!N:N,"2 - *",'Verified Records'!L:L,"7 - *",'Verified Records'!Z:Z,"1-15 Sch Days")+COUNTIFS('Verified Records'!N:N,"5 - *",'Verified Records'!L:L,"7 - *",'Verified Records'!Z:Z,"1-15 Sch Days")</f>
        <v>0</v>
      </c>
      <c r="B49" s="14">
        <f>COUNTIFS('Verified Records'!N:N,"2 - *",'Verified Records'!L:L,"7 - *",'Verified Records'!Z:Z,"16+ Sch Days")+COUNTIFS('Verified Records'!N:N,"5 - *",'Verified Records'!L:L,"7 - *",'Verified Records'!Z:Z,"16+ Sch Days")</f>
        <v>0</v>
      </c>
      <c r="C49" s="63" t="s">
        <v>79</v>
      </c>
      <c r="D49" s="63"/>
      <c r="E49" s="63"/>
      <c r="F49" s="63"/>
      <c r="G49" s="63"/>
      <c r="H49" s="63"/>
      <c r="I49" s="63"/>
    </row>
    <row r="50" spans="1:9">
      <c r="A50" s="15">
        <f>A42+A43+A44+A46+A47+A48+A49</f>
        <v>0</v>
      </c>
      <c r="B50" s="15">
        <f>B42+B43+B44+B46+B47+B48+B49</f>
        <v>0</v>
      </c>
      <c r="C50" s="64" t="s">
        <v>72</v>
      </c>
      <c r="D50" s="64"/>
      <c r="E50" s="64"/>
      <c r="F50" s="64"/>
      <c r="G50" s="64"/>
      <c r="H50" s="64"/>
      <c r="I50" s="64"/>
    </row>
    <row r="52" spans="1:9" ht="27.75" customHeight="1">
      <c r="A52" s="66" t="s">
        <v>49</v>
      </c>
      <c r="B52" s="66"/>
      <c r="C52" s="66"/>
      <c r="D52" s="66"/>
      <c r="E52" s="66"/>
      <c r="F52" s="66"/>
      <c r="G52" s="66"/>
      <c r="H52" s="66"/>
      <c r="I52" s="66"/>
    </row>
    <row r="54" spans="1:9" ht="15.75">
      <c r="A54" s="22" t="s">
        <v>50</v>
      </c>
    </row>
    <row r="55" spans="1:9">
      <c r="A55" s="65"/>
      <c r="B55" s="65"/>
      <c r="C55" s="65"/>
      <c r="D55" s="65"/>
      <c r="E55" s="65"/>
      <c r="F55" s="65"/>
      <c r="G55" s="65"/>
      <c r="H55" s="65"/>
      <c r="I55" s="65"/>
    </row>
    <row r="56" spans="1:9">
      <c r="A56" s="65"/>
      <c r="B56" s="65"/>
      <c r="C56" s="65"/>
      <c r="D56" s="65"/>
      <c r="E56" s="65"/>
      <c r="F56" s="65"/>
      <c r="G56" s="65"/>
      <c r="H56" s="65"/>
      <c r="I56" s="65"/>
    </row>
    <row r="57" spans="1:9">
      <c r="A57" s="65"/>
      <c r="B57" s="65"/>
      <c r="C57" s="65"/>
      <c r="D57" s="65"/>
      <c r="E57" s="65"/>
      <c r="F57" s="65"/>
      <c r="G57" s="65"/>
      <c r="H57" s="65"/>
      <c r="I57" s="65"/>
    </row>
  </sheetData>
  <sheetProtection algorithmName="SHA-512" hashValue="s9TzakIelSxxsCavizw8FRh9UpZdJXF88c7eePlKPhDVhmkMB51i86naMvXE9g044TJKnqn825Gt2nPGV1Q3pQ==" saltValue="Niv+ttVZSLCSNh/btqNcIQ==" spinCount="100000" sheet="1" objects="1" scenarios="1"/>
  <mergeCells count="34">
    <mergeCell ref="A55:I57"/>
    <mergeCell ref="C50:I50"/>
    <mergeCell ref="B37:I37"/>
    <mergeCell ref="A52:I52"/>
    <mergeCell ref="C44:I44"/>
    <mergeCell ref="A45:B45"/>
    <mergeCell ref="C45:I45"/>
    <mergeCell ref="C46:I46"/>
    <mergeCell ref="C47:I47"/>
    <mergeCell ref="C48:I48"/>
    <mergeCell ref="C43:I43"/>
    <mergeCell ref="A28:B28"/>
    <mergeCell ref="C28:I28"/>
    <mergeCell ref="C29:I29"/>
    <mergeCell ref="C42:I42"/>
    <mergeCell ref="C49:I49"/>
    <mergeCell ref="C32:I32"/>
    <mergeCell ref="C33:I33"/>
    <mergeCell ref="A39:I39"/>
    <mergeCell ref="C41:I41"/>
    <mergeCell ref="C30:I30"/>
    <mergeCell ref="C31:I31"/>
    <mergeCell ref="A1:I1"/>
    <mergeCell ref="A2:I2"/>
    <mergeCell ref="A6:I6"/>
    <mergeCell ref="B15:I15"/>
    <mergeCell ref="C27:I27"/>
    <mergeCell ref="C25:I25"/>
    <mergeCell ref="C26:I26"/>
    <mergeCell ref="B16:I16"/>
    <mergeCell ref="B20:I20"/>
    <mergeCell ref="B14:I14"/>
    <mergeCell ref="A22:I22"/>
    <mergeCell ref="C24:I24"/>
  </mergeCells>
  <pageMargins left="0.7" right="0.7" top="0.75" bottom="0.75" header="0.3" footer="0.3"/>
  <pageSetup scale="95" orientation="portrait" horizontalDpi="360" verticalDpi="360" r:id="rId1"/>
  <rowBreaks count="1" manualBreakCount="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F8A57-3FCD-4D29-91C3-8E13B615A857}">
  <dimension ref="A1:Q40"/>
  <sheetViews>
    <sheetView showGridLines="0" topLeftCell="A4" workbookViewId="0">
      <selection activeCell="A11" sqref="A11"/>
    </sheetView>
  </sheetViews>
  <sheetFormatPr defaultRowHeight="15"/>
  <cols>
    <col min="1" max="6" width="11" customWidth="1"/>
    <col min="8" max="8" width="38.85546875" customWidth="1"/>
    <col min="10" max="10" width="64.140625" customWidth="1"/>
  </cols>
  <sheetData>
    <row r="1" spans="1:17">
      <c r="A1" s="52" t="s">
        <v>0</v>
      </c>
      <c r="B1" s="53"/>
      <c r="C1" s="53"/>
      <c r="D1" s="53"/>
      <c r="E1" s="53"/>
      <c r="F1" s="53"/>
      <c r="G1" s="53"/>
      <c r="H1" s="53"/>
      <c r="I1" s="1"/>
      <c r="J1" s="1"/>
      <c r="K1" s="1"/>
      <c r="L1" s="1"/>
      <c r="M1" s="1"/>
      <c r="N1" s="1"/>
      <c r="O1" s="1"/>
      <c r="P1" s="1"/>
      <c r="Q1" s="3"/>
    </row>
    <row r="2" spans="1:17">
      <c r="A2" s="54" t="s">
        <v>1</v>
      </c>
      <c r="B2" s="54"/>
      <c r="C2" s="54"/>
      <c r="D2" s="54"/>
      <c r="E2" s="54"/>
      <c r="F2" s="54"/>
      <c r="G2" s="54"/>
      <c r="H2" s="54"/>
      <c r="I2" s="3"/>
      <c r="J2" s="3"/>
      <c r="K2" s="3"/>
      <c r="L2" s="3"/>
      <c r="M2" s="3"/>
      <c r="N2" s="3"/>
      <c r="O2" s="3"/>
      <c r="P2" s="3"/>
      <c r="Q2" s="3"/>
    </row>
    <row r="3" spans="1:17">
      <c r="A3" s="2"/>
      <c r="B3" s="2"/>
      <c r="C3" s="2"/>
      <c r="D3" s="2"/>
      <c r="E3" s="2"/>
      <c r="F3" s="2"/>
      <c r="G3" s="2"/>
      <c r="H3" s="2"/>
      <c r="I3" s="2"/>
      <c r="J3" s="2"/>
      <c r="K3" s="2"/>
      <c r="L3" s="2"/>
      <c r="M3" s="2"/>
      <c r="N3" s="2"/>
      <c r="O3" s="2"/>
      <c r="P3" s="2"/>
      <c r="Q3" s="2"/>
    </row>
    <row r="4" spans="1:17">
      <c r="A4" s="3" t="s">
        <v>2</v>
      </c>
      <c r="C4" s="23">
        <f>'Verified Records'!A2</f>
        <v>0</v>
      </c>
      <c r="D4" s="7"/>
      <c r="E4" s="7"/>
      <c r="G4" s="5" t="s">
        <v>4</v>
      </c>
      <c r="H4" s="24" t="str">
        <f>RIGHT(C4,7)</f>
        <v>0</v>
      </c>
      <c r="I4" s="4"/>
    </row>
    <row r="5" spans="1:17">
      <c r="A5" s="2"/>
      <c r="B5" s="2"/>
      <c r="C5" s="2"/>
      <c r="D5" s="2"/>
      <c r="E5" s="2"/>
      <c r="F5" s="2"/>
      <c r="G5" s="2"/>
      <c r="H5" s="2"/>
      <c r="I5" s="2"/>
      <c r="J5" s="2"/>
      <c r="K5" s="2"/>
      <c r="L5" s="2"/>
      <c r="M5" s="2"/>
      <c r="N5" s="2"/>
      <c r="O5" s="2"/>
      <c r="P5" s="2"/>
      <c r="Q5" s="2"/>
    </row>
    <row r="6" spans="1:17" ht="30.75" customHeight="1">
      <c r="A6" s="55" t="s">
        <v>3</v>
      </c>
      <c r="B6" s="55"/>
      <c r="C6" s="55"/>
      <c r="D6" s="55"/>
      <c r="E6" s="55"/>
      <c r="F6" s="55"/>
      <c r="G6" s="55"/>
      <c r="H6" s="55"/>
      <c r="I6" s="3"/>
      <c r="J6" s="3"/>
      <c r="K6" s="3"/>
      <c r="L6" s="3"/>
      <c r="M6" s="3"/>
      <c r="N6" s="3"/>
      <c r="O6" s="2"/>
      <c r="P6" s="2"/>
      <c r="Q6" s="2"/>
    </row>
    <row r="8" spans="1:17">
      <c r="A8" s="9" t="e">
        <f>(A14+A15+A22+B22+C22+D22+E22+F22+A23+B23+C23+D23+E23+F23+A24+B24+C24+D24+E24+F24+A25+B25+C25+D25+E25+F25)/A11</f>
        <v>#DIV/0!</v>
      </c>
      <c r="B8" t="s">
        <v>5</v>
      </c>
    </row>
    <row r="10" spans="1:17">
      <c r="A10" s="76" t="s">
        <v>6</v>
      </c>
      <c r="B10" s="76"/>
      <c r="C10" s="76"/>
      <c r="D10" s="76"/>
      <c r="E10" s="76"/>
      <c r="F10" s="76"/>
      <c r="G10" s="76"/>
      <c r="H10" s="76"/>
    </row>
    <row r="11" spans="1:17" ht="22.5" customHeight="1">
      <c r="A11" s="7">
        <f>COUNTIF('Verified Records'!C:C,"Y")</f>
        <v>0</v>
      </c>
      <c r="B11" s="77" t="s">
        <v>7</v>
      </c>
      <c r="C11" s="77"/>
      <c r="D11" s="77"/>
      <c r="E11" s="77"/>
      <c r="F11" s="77"/>
      <c r="G11" s="77"/>
      <c r="H11" s="77"/>
    </row>
    <row r="13" spans="1:17">
      <c r="A13" t="s">
        <v>8</v>
      </c>
      <c r="J13" s="6"/>
    </row>
    <row r="14" spans="1:17" ht="19.5" customHeight="1">
      <c r="A14" s="7">
        <f>COUNTIFS('Verified Records'!C:C,"Y",'Verified Records'!N:N,"1 -*",'Verified Records'!X:X,"OnTime")+COUNTIFS('Verified Records'!C:C,"Y",'Verified Records'!N:N,"3 - *",'Verified Records'!X:X,"OnTime")+COUNTIFS('Verified Records'!C:C,"Y",'Verified Records'!N:N,"4 - *",'Verified Records'!X:X,"OnTime")+COUNTIFS('Verified Records'!C:C,"Y",'Verified Records'!N:N,"6 - *",'Verified Records'!X:X,"OnTime")</f>
        <v>0</v>
      </c>
      <c r="B14" s="58" t="s">
        <v>10</v>
      </c>
      <c r="C14" s="58"/>
      <c r="D14" s="58"/>
      <c r="E14" s="58"/>
      <c r="F14" s="58"/>
      <c r="G14" s="58"/>
      <c r="H14" s="58"/>
      <c r="I14" s="6"/>
      <c r="J14" s="21"/>
      <c r="K14" s="6"/>
      <c r="L14" s="6"/>
      <c r="M14" s="6"/>
      <c r="N14" s="6"/>
    </row>
    <row r="15" spans="1:17" ht="15" customHeight="1">
      <c r="A15" s="8">
        <f>COUNTIFS('Verified Records'!C:C,"Y",'Verified Records'!N:N,"2 - *",'Verified Records'!X:X,"OnTime")+COUNTIFS('Verified Records'!C:C,"Y",'Verified Records'!N:N,"5 - *",'Verified Records'!X:X,"OnTime")</f>
        <v>0</v>
      </c>
      <c r="B15" s="75" t="s">
        <v>11</v>
      </c>
      <c r="C15" s="75"/>
      <c r="D15" s="75"/>
      <c r="E15" s="75"/>
      <c r="F15" s="75"/>
      <c r="G15" s="75"/>
      <c r="H15" s="75"/>
      <c r="I15" s="6"/>
      <c r="J15" s="6"/>
      <c r="K15" s="6"/>
      <c r="L15" s="6"/>
      <c r="M15" s="6"/>
      <c r="N15" s="6"/>
    </row>
    <row r="16" spans="1:17">
      <c r="A16" s="8">
        <f>A15+A14</f>
        <v>0</v>
      </c>
      <c r="B16" s="6" t="s">
        <v>9</v>
      </c>
      <c r="C16" s="6"/>
      <c r="D16" s="6"/>
      <c r="E16" s="6"/>
      <c r="F16" s="6"/>
      <c r="G16" s="6"/>
      <c r="H16" s="6"/>
      <c r="I16" s="6"/>
      <c r="J16" s="6"/>
      <c r="K16" s="6"/>
      <c r="L16" s="6"/>
      <c r="M16" s="6"/>
      <c r="N16" s="6"/>
    </row>
    <row r="18" spans="1:10" ht="33.75" customHeight="1">
      <c r="A18" s="81" t="s">
        <v>12</v>
      </c>
      <c r="B18" s="81"/>
      <c r="C18" s="81"/>
      <c r="D18" s="81"/>
      <c r="E18" s="81"/>
      <c r="F18" s="81"/>
      <c r="G18" s="81"/>
      <c r="H18" s="81"/>
    </row>
    <row r="20" spans="1:10" ht="33" customHeight="1">
      <c r="A20" s="82" t="s">
        <v>13</v>
      </c>
      <c r="B20" s="83"/>
      <c r="C20" s="84"/>
      <c r="D20" s="82" t="s">
        <v>14</v>
      </c>
      <c r="E20" s="83"/>
      <c r="F20" s="84"/>
      <c r="G20" s="85" t="s">
        <v>18</v>
      </c>
      <c r="H20" s="85"/>
    </row>
    <row r="21" spans="1:10" ht="60.75" thickBot="1">
      <c r="A21" s="41" t="s">
        <v>15</v>
      </c>
      <c r="B21" s="41" t="s">
        <v>16</v>
      </c>
      <c r="C21" s="41" t="s">
        <v>17</v>
      </c>
      <c r="D21" s="41" t="s">
        <v>15</v>
      </c>
      <c r="E21" s="41" t="s">
        <v>16</v>
      </c>
      <c r="F21" s="41" t="s">
        <v>17</v>
      </c>
      <c r="G21" s="85"/>
      <c r="H21" s="85"/>
    </row>
    <row r="22" spans="1:10" ht="28.5" customHeight="1">
      <c r="A22" s="42">
        <f>COUNTIFS('Verified Records'!C:C,"Y",'Verified Records'!N:N,"1 - *",'Verified Records'!X:X,"1-15 Cal Days",'Verified Records'!P:P,"1 - *")+COUNTIFS('Verified Records'!C:C,"Y",'Verified Records'!N:N,"3 - *",'Verified Records'!X:X,"1-15 Cal Days",'Verified Records'!P:P,"1 - *")+COUNTIFS('Verified Records'!C:C,"Y",'Verified Records'!N:N,"4 - *",'Verified Records'!X:X,"1-15 Cal Days",'Verified Records'!P:P,"1 - *")+COUNTIFS('Verified Records'!C:C,"Y",'Verified Records'!N:N,"6 - *",'Verified Records'!X:X,"1-15 Cal Days",'Verified Records'!P:P,"1 - *")</f>
        <v>0</v>
      </c>
      <c r="B22" s="43">
        <f>COUNTIFS('Verified Records'!C:C,"Y",'Verified Records'!N:N,"1 - *",'Verified Records'!X:X,"16-29 Cal Days",'Verified Records'!P:P,"1 - *")+COUNTIFS('Verified Records'!C:C,"Y",'Verified Records'!N:N,"3 - *",'Verified Records'!X:X,"16-29 Cal Days",'Verified Records'!P:P,"1 - *")+COUNTIFS('Verified Records'!C:C,"Y",'Verified Records'!N:N,"4 - *",'Verified Records'!X:X,"16-29 Cal Days",'Verified Records'!P:P,"1 - *")+COUNTIFS('Verified Records'!C:C,"Y",'Verified Records'!N:N,"6 - *",'Verified Records'!X:X,"16-29 Cal Days",'Verified Records'!P:P,"1 - *")</f>
        <v>0</v>
      </c>
      <c r="C22" s="43">
        <f>COUNTIFS('Verified Records'!C:C,"Y",'Verified Records'!N:N,"1 - *",'Verified Records'!X:X,"30+ Cal Days",'Verified Records'!P:P,"1 - *")+COUNTIFS('Verified Records'!C:C,"Y",'Verified Records'!N:N,"3 - *",'Verified Records'!X:X,"30+ Cal Days",'Verified Records'!P:P,"1 - *")+COUNTIFS('Verified Records'!C:C,"Y",'Verified Records'!N:N,"4 - *",'Verified Records'!X:X,"30+ Cal Days",'Verified Records'!P:P,"1 - *")+COUNTIFS('Verified Records'!C:C,"Y",'Verified Records'!N:N,"6 - *",'Verified Records'!X:X,"30+ Cal Days",'Verified Records'!P:P,"1 - *")</f>
        <v>0</v>
      </c>
      <c r="D22" s="43">
        <f>COUNTIFS('Verified Records'!C:C,"Y",'Verified Records'!$N:$N,"2 - *",'Verified Records'!$X:$X,"1-15 Cal Days",'Verified Records'!$P:$P,"1 - *")+COUNTIFS('Verified Records'!C:C,"Y",'Verified Records'!$N:$N,"5 - *",'Verified Records'!$X:$X,"1-15 Cal Days",'Verified Records'!$P:$P,"1 - *")</f>
        <v>0</v>
      </c>
      <c r="E22" s="43">
        <f>COUNTIFS('Verified Records'!C:C,"Y",'Verified Records'!$N:$N,"2 - *",'Verified Records'!$X:$X,"16-29 Cal Days",'Verified Records'!$P:$P,"1 - *")+COUNTIFS('Verified Records'!C:C,"Y",'Verified Records'!$N:$N,"5 - *",'Verified Records'!$X:$X,"16-29 Cal Days",'Verified Records'!$P:$P,"1 - *")</f>
        <v>0</v>
      </c>
      <c r="F22" s="44">
        <f>COUNTIFS('Verified Records'!C:C,"Y",'Verified Records'!$N:$N,"2 - *",'Verified Records'!$X:$X,"30+ Cal Days",'Verified Records'!$P:$P,"1 - *")+COUNTIFS('Verified Records'!C:C,"Y",'Verified Records'!$N:$N,"5 - *",'Verified Records'!$X:$X,"30+ Cal Days",'Verified Records'!$P:$P,"1 - *")</f>
        <v>0</v>
      </c>
      <c r="G22" s="69" t="s">
        <v>19</v>
      </c>
      <c r="H22" s="70"/>
      <c r="J22" s="2"/>
    </row>
    <row r="23" spans="1:10" ht="30" customHeight="1">
      <c r="A23" s="45">
        <f>COUNTIFS('Verified Records'!C:C,"Y",'Verified Records'!N:N,"1 - +",'Verified Records'!X:X,"1-15 Cal Days",'Verified Records'!P:P,"2 - *")+COUNTIFS('Verified Records'!C:C,"Y",'Verified Records'!N:N,"3 - +",'Verified Records'!X:X,"1-15 Cal Days",'Verified Records'!P:P,"2 - *")+COUNTIFS('Verified Records'!C:C,"Y",'Verified Records'!N:N,"4 - +",'Verified Records'!X:X,"1-15 Cal Days",'Verified Records'!P:P,"2 - Parent repeatedly failed to produce the student for the evaluation.")+COUNTIFS('Verified Records'!C:C,"Y",'Verified Records'!N:N,"6 - +",'Verified Records'!X:X,"1-15 Cal Days",'Verified Records'!P:P,"2 - *")</f>
        <v>0</v>
      </c>
      <c r="B23" s="40">
        <f>COUNTIFS('Verified Records'!N:N,"1 - *",'Verified Records'!X:X,"16-29 Cal Days",'Verified Records'!P:P,"2 - *")+COUNTIFS('Verified Records'!N:N,"3 - Determined Eligible for Special Education Services (Process Complete, no IEP to develop)",'Verified Records'!X:X,"16-29 Cal Days",'Verified Records'!P:P,"2 - *")+COUNTIFS('Verified Records'!N:N,"4 - *",'Verified Records'!X:X,"16-29 Cal Days",'Verified Records'!P:P,"2 - *")+COUNTIFS('Verified Records'!C:C,"Y",'Verified Records'!N:N,"6 - *",'Verified Records'!X:X,"16-29 Cal Days",'Verified Records'!P:P,"2 - *")</f>
        <v>0</v>
      </c>
      <c r="C23" s="40">
        <f>COUNTIFS('Verified Records'!C:C,"Y",'Verified Records'!N:N,"1 - *",'Verified Records'!X:X,"30+ Cal Days",'Verified Records'!P:P,"2 - *")+COUNTIFS('Verified Records'!C:C,"Y",'Verified Records'!N:N,"3 - *",'Verified Records'!X:X,"30+ Cal Days",'Verified Records'!P:P,"2 - *")+COUNTIFS('Verified Records'!C:C,"Y",'Verified Records'!N:N,"4 - *",'Verified Records'!X:X,"30+ Cal Days",'Verified Records'!P:P,"2 - *")+COUNTIFS('Verified Records'!C:C,"Y",'Verified Records'!N:N,"6 - *",'Verified Records'!X:X,"30+ Cal Days",'Verified Records'!P:P,"2 - *")</f>
        <v>0</v>
      </c>
      <c r="D23" s="40">
        <f>COUNTIFS('Verified Records'!C:C,"Y",'Verified Records'!$N:$N,"2 - *",'Verified Records'!$X:$X,"1-15 Cal Days",'Verified Records'!$P:$P,"2 - *")+COUNTIFS('Verified Records'!C:C,"Y",'Verified Records'!$N:$N,"5 - *",'Verified Records'!$X:$X,"1-15 Cal Days",'Verified Records'!$P:$P,"2 - *")</f>
        <v>0</v>
      </c>
      <c r="E23" s="40">
        <f>COUNTIFS('Verified Records'!C:C,"Y",'Verified Records'!$N:$N,"2 - *",'Verified Records'!$X:$X,"16-29 Cal Days",'Verified Records'!$P:$P,"2 - *")+COUNTIFS('Verified Records'!C:C,"Y",'Verified Records'!$N:$N,"5 - *",'Verified Records'!$X:$X,"16-29 Cal Days",'Verified Records'!$P:$P,"2 - *")</f>
        <v>0</v>
      </c>
      <c r="F23" s="46">
        <f>COUNTIFS('Verified Records'!C:C,"Y",'Verified Records'!$N:$N,"2 - *",'Verified Records'!$X:$X,"30+ Cal Days",'Verified Records'!$P:$P,"2 - *")+COUNTIFS('Verified Records'!C:C,"Y",'Verified Records'!$N:$N,"5 - *",'Verified Records'!$X:$X,"30+ Cal Days",'Verified Records'!$P:$P,"2 - *")</f>
        <v>0</v>
      </c>
      <c r="G23" s="71" t="s">
        <v>20</v>
      </c>
      <c r="H23" s="72"/>
    </row>
    <row r="24" spans="1:10" ht="78" customHeight="1">
      <c r="A24" s="45">
        <f>COUNTIFS('Verified Records'!C:C,"Y",'Verified Records'!N:N,"1 - *",'Verified Records'!X:X,"1-15 Cal Days",'Verified Records'!P:P,"3 - *")+COUNTIFS('Verified Records'!C:C,"Y",'Verified Records'!N:N,"3 - *",'Verified Records'!X:X,"1-15 Cal Days",'Verified Records'!P:P,"3 - *")+COUNTIFS('Verified Records'!C:C,"Y",'Verified Records'!N:N,"4 - *",'Verified Records'!X:X,"1-15 Cal Days",'Verified Records'!P:P,"3 - *")+COUNTIFS('Verified Records'!C:C,"Y",'Verified Records'!N:N,"6 - *",'Verified Records'!X:X,"1-15 Cal Days",'Verified Records'!P:P,"3 - *")</f>
        <v>0</v>
      </c>
      <c r="B24" s="40">
        <f>COUNTIFS('Verified Records'!C:C,"Y",'Verified Records'!N:N,"1 - *",'Verified Records'!X:X,"16-29 Cal Days",'Verified Records'!P:P,"3 - *")+COUNTIFS('Verified Records'!C:C,"Y",'Verified Records'!N:N,"3 - *",'Verified Records'!X:X,"16-29 Cal Days",'Verified Records'!P:P,"3 - *")+COUNTIFS('Verified Records'!C:C,"Y",'Verified Records'!N:N,"4 - *",'Verified Records'!X:X,"16-29 Cal Days",'Verified Records'!P:P,"3 - *")+COUNTIFS('Verified Records'!C:C,"Y",'Verified Records'!N:N,"6 - *",'Verified Records'!P:P,"3 - *",'Verified Records'!X:X,"16-29 Cal Days")</f>
        <v>0</v>
      </c>
      <c r="C24" s="40">
        <f>COUNTIFS('Verified Records'!C:C,"Y",'Verified Records'!N:N,"1 - *",'Verified Records'!P:P,"3 - *")+COUNTIFS('Verified Records'!C:C,"Y",'Verified Records'!N:N,"3 - *",'Verified Records'!X:X,"30+ Cal Days",'Verified Records'!P:P,"3 - *")+COUNTIFS('Verified Records'!C:C,"Y",'Verified Records'!N:N,"4 - *",'Verified Records'!X:X,"30+ Cal Days",'Verified Records'!P:P,"3 - *")+COUNTIFS('Verified Records'!C:C,"Y",'Verified Records'!N:N,"6 - *",'Verified Records'!P:P,"3 - *",'Verified Records'!X:X,"30+ Cal Days")</f>
        <v>0</v>
      </c>
      <c r="D24" s="40">
        <f>COUNTIFS('Verified Records'!C:C,"Y",'Verified Records'!$N:$N,"2 - *",'Verified Records'!$X:$X,"1-15 Cal Days",'Verified Records'!$P:$P,"3 - *")+COUNTIFS('Verified Records'!C:C,"Y",'Verified Records'!$N:$N,"5 - *",'Verified Records'!$X:$X,"1-15 Cal Days",'Verified Records'!$P:$P,"3 - *")</f>
        <v>0</v>
      </c>
      <c r="E24" s="40">
        <f>COUNTIFS('Verified Records'!C:C,"Y",'Verified Records'!$N:$N,"2 - *",'Verified Records'!$X:$X,"16-29 Cal Days",'Verified Records'!$P:$P,"3 - *")+COUNTIFS('Verified Records'!C:C,"Y",'Verified Records'!$N:$N,"5 - *",'Verified Records'!$X:$X,"16-29 Cal Days",'Verified Records'!$P:$P,"3 - *")</f>
        <v>0</v>
      </c>
      <c r="F24" s="46">
        <f>COUNTIFS('Verified Records'!C:C,"Y",'Verified Records'!$N:$N,"2 - *",'Verified Records'!$X:$X,"30+ Cal Days",'Verified Records'!$P:$P,"3 - *")+COUNTIFS('Verified Records'!C:C,"Y",'Verified Records'!$N:$N,"5 - *",'Verified Records'!$X:$X,"30+ Cal Days",'Verified Records'!$P:$P,"3 - *")</f>
        <v>0</v>
      </c>
      <c r="G24" s="69" t="s">
        <v>21</v>
      </c>
      <c r="H24" s="70"/>
    </row>
    <row r="25" spans="1:10" ht="86.25" customHeight="1" thickBot="1">
      <c r="A25" s="47">
        <f>COUNTIFS('Verified Records'!C:C,"Y",'Verified Records'!N:N,"1 - *",'Verified Records'!X:X,"1-15 Cal Days",'Verified Records'!P:P,"4 - *")+COUNTIFS('Verified Records'!C:C,"Y",'Verified Records'!N:N,"3 - *",'Verified Records'!X:X,"1-15 Cal Days",'Verified Records'!P:P,"4 - *")+COUNTIFS('Verified Records'!C:C,"Y",'Verified Records'!N:N,"4 - *",'Verified Records'!X:X,"1-15 Cal Days",'Verified Records'!P:P,"4 - *")+COUNTIFS('Verified Records'!C:C,"Y",'Verified Records'!N:N,"6 - *",'Verified Records'!X:X,"1-15 Cal Days",'Verified Records'!P:P,"4 - *")</f>
        <v>0</v>
      </c>
      <c r="B25" s="48">
        <f>COUNTIFS('Verified Records'!C:C,"Y",'Verified Records'!N:N,"1 - *",'Verified Records'!X:X,"16-29 Cal Days",'Verified Records'!P:P,"4 - *")+COUNTIFS('Verified Records'!C:C,"Y",'Verified Records'!N:N,"3 - *",'Verified Records'!X:X,"16-29 Cal Days",'Verified Records'!P:P,"4 - *")+COUNTIFS('Verified Records'!C:C,"Y",'Verified Records'!N:N,"4 - *",'Verified Records'!X:X,"16-29 Cal Days",'Verified Records'!P:P,"4 - *")+COUNTIFS('Verified Records'!C:C,"Y",'Verified Records'!N:N,"6 - *",'Verified Records'!P:P,"4 - *",'Verified Records'!X:X,"16-29 Cal Days")</f>
        <v>0</v>
      </c>
      <c r="C25" s="48">
        <f>COUNTIFS('Verified Records'!C:C,"Y",'Verified Records'!N:N,"1 - *",'Verified Records'!X:X,"30+ Cal Days",'Verified Records'!P:P,"4 - *")+COUNTIFS('Verified Records'!C:C,"Y",'Verified Records'!N:N,"3 - *",'Verified Records'!X:X,"30+ Cal Days",'Verified Records'!P:P,"4 - *")+COUNTIFS('Verified Records'!C:C,"Y",'Verified Records'!N:N,"4 - *",'Verified Records'!X:X,"30+ Cal Days",'Verified Records'!P:P,"4 - *")+COUNTIFS('Verified Records'!C:C,"Y",'Verified Records'!N:N,"6 - *",'Verified Records'!P:P,"4 - *",'Verified Records'!X:X,"30+ Cal Days")</f>
        <v>0</v>
      </c>
      <c r="D25" s="48">
        <f>COUNTIFS('Verified Records'!$N:$N,"2 - *",'Verified Records'!$X:$X,"1-15 Cal Days",'Verified Records'!$P:$P,"4 - *")+COUNTIFS('Verified Records'!$N:$N,"5 - *",'Verified Records'!$X:$X,"1-15 Cal Days",'Verified Records'!$P:$P,"4 - *")</f>
        <v>0</v>
      </c>
      <c r="E25" s="48">
        <f>COUNTIFS('Verified Records'!$N:$N,"2 - *",'Verified Records'!$X:$X,"16-29 Cal Days",'Verified Records'!$P:$P,"4 - *")+COUNTIFS('Verified Records'!$N:$N,"5 - *",'Verified Records'!$X:$X,"16-29 Cal Days",'Verified Records'!$P:$P,"4 - *")</f>
        <v>0</v>
      </c>
      <c r="F25" s="49">
        <f>COUNTIFS('Verified Records'!C:C,"Y",'Verified Records'!$N:$N,"2 - *",'Verified Records'!$X:$X,"30+ Cal Days",'Verified Records'!$P:$P,"4 - *")+COUNTIFS('Verified Records'!C:C,"Y",'Verified Records'!$N:$N,"5 - *",'Verified Records'!$X:$X,"30+ Cal Days",'Verified Records'!$P:$P,"4 - *")</f>
        <v>0</v>
      </c>
      <c r="G25" s="69" t="s">
        <v>22</v>
      </c>
      <c r="H25" s="70"/>
    </row>
    <row r="26" spans="1:10" ht="15.75">
      <c r="A26" s="78" t="s">
        <v>23</v>
      </c>
      <c r="B26" s="78"/>
      <c r="C26" s="78"/>
      <c r="D26" s="78"/>
      <c r="E26" s="78"/>
      <c r="F26" s="78"/>
      <c r="G26" s="79"/>
      <c r="H26" s="79"/>
    </row>
    <row r="27" spans="1:10" ht="31.5" customHeight="1">
      <c r="A27" s="38">
        <f>COUNTIFS('Verified Records'!C:C,"Y",'Verified Records'!N:N,"1 - *",'Verified Records'!P:P,"5 - *",'Verified Records'!X:X,"1-15 Cal Days")+COUNTIFS('Verified Records'!C:C,"Y",'Verified Records'!N:N,"3 - *",'Verified Records'!X:X,"1-15 Cal Days",'Verified Records'!P:P,"5 - *")+COUNTIFS('Verified Records'!C:C,"Y",'Verified Records'!N:N,"4 - *",'Verified Records'!X:X,"1-15 Cal Days",'Verified Records'!P:P,"5 - *")+COUNTIFS('Verified Records'!C:C,"Y",'Verified Records'!N:N,"6 - *",'Verified Records'!X:X,"1-15 Cal Days",'Verified Records'!P:P,"5 - *")</f>
        <v>0</v>
      </c>
      <c r="B27" s="38">
        <f>COUNTIFS('Verified Records'!C:C,"Y",'Verified Records'!N:N,"1 - *",'Verified Records'!X:X,"16-29 Cal Days",'Verified Records'!P:P,"5 - *")+COUNTIFS('Verified Records'!C:C,"Y",'Verified Records'!N:N,"3 - *",'Verified Records'!X:X,"16-29 Cal Days",'Verified Records'!P:P,"5 - *")+COUNTIFS('Verified Records'!C:C,"Y",'Verified Records'!N:N,"4 - *",'Verified Records'!X:X,"16-29 Cal Days",'Verified Records'!P:P,"5 - *")+COUNTIFS('Verified Records'!C:C,"Y",'Verified Records'!N:N,"6 - *",'Verified Records'!P:P,"5 - *",'Verified Records'!X:X,"16-29 Cal Days")</f>
        <v>0</v>
      </c>
      <c r="C27" s="38">
        <f>COUNTIFS('Verified Records'!C:C,"Y",'Verified Records'!N:N,"1 - *",'Verified Records'!X:X,"30+ Cal Days",'Verified Records'!P:P,"5 - *")+COUNTIFS('Verified Records'!C:C,"Y",'Verified Records'!N:N,"3 - *",'Verified Records'!X:X,"30+ Cal Days",'Verified Records'!P:P,"5 - *")+COUNTIFS('Verified Records'!C:C,"Y",'Verified Records'!N:N,"4 - *",'Verified Records'!X:X,"30+ Cal Days",'Verified Records'!P:P,"5 - *")+COUNTIFS('Verified Records'!C:C,"Y",'Verified Records'!N:N,"6 - *",'Verified Records'!P:P,"5 - *",'Verified Records'!X:X,"30+ Cal Days")</f>
        <v>0</v>
      </c>
      <c r="D27" s="38">
        <f>COUNTIFS('Verified Records'!C:C,"Y",'Verified Records'!$N:$N,"2 - *",'Verified Records'!$X:$X,"1-15 Cal Days",'Verified Records'!$P:$P,"5 - *")+COUNTIFS('Verified Records'!C:C,"Y",'Verified Records'!$N:$N,"5 - *",'Verified Records'!$X:$X,"1-15 Cal Days",'Verified Records'!$P:$P,"5 - *")</f>
        <v>0</v>
      </c>
      <c r="E27" s="38">
        <f>COUNTIFS('Verified Records'!C:C,"Y",'Verified Records'!$N:$N,"2 - *",'Verified Records'!$X:$X,"16-29 Cal Days",'Verified Records'!$P:$P,"5 - *")+COUNTIFS('Verified Records'!C:C,"Y",'Verified Records'!$N:$N,"5 - *",'Verified Records'!$X:$X,"16-29 Cal Days",'Verified Records'!$P:$P,"5 - *")</f>
        <v>0</v>
      </c>
      <c r="F27" s="38">
        <f>COUNTIFS('Verified Records'!C:C,"Y",'Verified Records'!$N:$N,"2 - *",'Verified Records'!$P:$P,"5 - *",'Verified Records'!$X:$X,"30+ Cal Days")+COUNTIFS('Verified Records'!C:C,"Y",'Verified Records'!$N:$N,"5 - *",'Verified Records'!$P:$P,"5 - *",'Verified Records'!$X:$X,"30+ Cal Days")</f>
        <v>0</v>
      </c>
      <c r="G27" s="73" t="s">
        <v>24</v>
      </c>
      <c r="H27" s="70"/>
    </row>
    <row r="28" spans="1:10" ht="30" customHeight="1">
      <c r="A28" s="38">
        <f>COUNTIFS('Verified Records'!C:C,"Y",'Verified Records'!N:N,"1 - *",'Verified Records'!X:X,"1-15 Cal Days",'Verified Records'!P:P,"6 - *")+COUNTIFS('Verified Records'!C:C,"Y",'Verified Records'!N:N,"3 - *",'Verified Records'!X:X,"1-15 Cal Days",'Verified Records'!P:P,"6 - *")+COUNTIFS('Verified Records'!C:C,"Y",'Verified Records'!N:N,"4 - *",'Verified Records'!X:X,"1-15 Cal Days",'Verified Records'!P:P,"6 - *")+COUNTIFS('Verified Records'!C:C,"Y",'Verified Records'!N:N,"6 - *",'Verified Records'!X:X,"1-15 Cal Days",'Verified Records'!P:P,"6 - *")</f>
        <v>0</v>
      </c>
      <c r="B28" s="38">
        <f>COUNTIFS('Verified Records'!C:C,"Y",'Verified Records'!N:N,"1 - *",'Verified Records'!X:X,"16-29 Cal Days",'Verified Records'!P:P,"6 - *")+COUNTIFS('Verified Records'!C:C,"Y",'Verified Records'!N:N,"3 - *",'Verified Records'!X:X,"16-29 Cal Days",'Verified Records'!P:P,"6 - *")+COUNTIFS('Verified Records'!C:C,"Y",'Verified Records'!N:N,"4 - *",'Verified Records'!X:X,"16-29 Cal Days",'Verified Records'!P:P,"6 - *")+COUNTIFS('Verified Records'!C:C,"Y",'Verified Records'!N:N,"6 - *",'Verified Records'!P:P,"6 - *",'Verified Records'!X:X,"16-29 Cal Days")</f>
        <v>0</v>
      </c>
      <c r="C28" s="38">
        <f>COUNTIFS('Verified Records'!C:C,"Y",'Verified Records'!N:N,"1 - *",'Verified Records'!X:X,"30+ Cal Days",'Verified Records'!P:P,"6 - *")+COUNTIFS('Verified Records'!C:C,"Y",'Verified Records'!N:N,"3 - *",'Verified Records'!X:X,"30+ Cal Days",'Verified Records'!P:P,"6 - *")+COUNTIFS('Verified Records'!C:C,"Y",'Verified Records'!N:N,"4 - *",'Verified Records'!X:X,"30+ Cal Days",'Verified Records'!P:P,"6 - *")+COUNTIFS('Verified Records'!C:C,"Y",'Verified Records'!N:N,"6 - *",'Verified Records'!P:P,"6 - *",'Verified Records'!X:X,"30+ Cal Days")</f>
        <v>0</v>
      </c>
      <c r="D28" s="38">
        <f>COUNTIFS('Verified Records'!C:C,"Y",'Verified Records'!$N:$N,"2 - *",'Verified Records'!$X:$X,"1-15 Cal Days",'Verified Records'!$P:$P,"6 - *")+COUNTIFS('Verified Records'!C:C,"Y",'Verified Records'!$N:$N,"5 - *",'Verified Records'!$X:$X,"1-15 Cal Days",'Verified Records'!$P:$P,"6 - *")</f>
        <v>0</v>
      </c>
      <c r="E28" s="38">
        <f>COUNTIFS('Verified Records'!C:C,"Y",'Verified Records'!$N:$N,"2 - *",'Verified Records'!$X:$X,"16-29 Cal Days",'Verified Records'!$P:$P,"6 - *")+COUNTIFS('Verified Records'!C:C,"Y",'Verified Records'!$N:$N,"5 - *",'Verified Records'!$X:$X,"16-29 Cal Days",'Verified Records'!$P:$P,"6 - *")</f>
        <v>0</v>
      </c>
      <c r="F28" s="38">
        <f>COUNTIFS('Verified Records'!C:C,"Y",'Verified Records'!$N:$N,"2 - *",'Verified Records'!$P:$P,"6 - *",'Verified Records'!$X:$X,"30+ Cal Days")+COUNTIFS('Verified Records'!C:C,"Y",'Verified Records'!$N:$N,"5 - *",'Verified Records'!$P:$P,"6 - *",'Verified Records'!$X:$X,"30+ Cal Days")</f>
        <v>0</v>
      </c>
      <c r="G28" s="67" t="s">
        <v>25</v>
      </c>
      <c r="H28" s="68"/>
    </row>
    <row r="29" spans="1:10">
      <c r="A29" s="38">
        <f>COUNTIFS('Verified Records'!C:C,"Y",'Verified Records'!N:N,"1 - *",'Verified Records'!X:X,"1-15 Cal Days",'Verified Records'!P:P,"7 - *")+COUNTIFS('Verified Records'!C:C,"Y",'Verified Records'!N:N,"3 - *",'Verified Records'!X:X,"1-15 Cal Days",'Verified Records'!P:P,"7 - *")+COUNTIFS('Verified Records'!C:C,"Y",'Verified Records'!N:N,"4 - *",'Verified Records'!X:X,"1-15 Cal Days",'Verified Records'!P:P,"7 - *")+COUNTIFS('Verified Records'!C:C,"Y",'Verified Records'!N:N,"6 - *",'Verified Records'!X:X,"1-15 Cal Days",'Verified Records'!P:P,"7 - *")</f>
        <v>0</v>
      </c>
      <c r="B29" s="38">
        <f>COUNTIFS('Verified Records'!C:C,"Y",'Verified Records'!N:N,"1 - *",'Verified Records'!X:X,"16-29 Cal Days",'Verified Records'!P:P,"7 - *")+COUNTIFS('Verified Records'!C:C,"Y",'Verified Records'!N:N,"3 - *",'Verified Records'!X:X,"16-29 Cal Days",'Verified Records'!P:P,"7 - *")+COUNTIFS('Verified Records'!C:C,"Y",'Verified Records'!N:N,"4 - *",'Verified Records'!X:X,"16-29 Cal Days",'Verified Records'!P:P,"7 - *")+COUNTIFS('Verified Records'!C:C,"Y",'Verified Records'!N:N,"6 - *",'Verified Records'!P:P,"7 - *",'Verified Records'!X:X,"16-29 Cal Days")</f>
        <v>0</v>
      </c>
      <c r="C29" s="38">
        <f>COUNTIFS('Verified Records'!C:C,"Y",'Verified Records'!N:N,"1 - *",'Verified Records'!X:X,"30+ Cal Days",'Verified Records'!P:P,"7 - *")+COUNTIFS('Verified Records'!C:C,"Y",'Verified Records'!N:N,"3 - *",'Verified Records'!X:X,"30+ Cal Days",'Verified Records'!P:P,"7 - *")+COUNTIFS('Verified Records'!C:C,"Y",'Verified Records'!N:N,"4 - *",'Verified Records'!X:X,"30+ Cal Days",'Verified Records'!P:P,"7 - *")+COUNTIFS('Verified Records'!C:C,"Y",'Verified Records'!N:N,"6 - *",'Verified Records'!P:P,"7 - *",'Verified Records'!X:X,"30+ Cal Days")</f>
        <v>0</v>
      </c>
      <c r="D29" s="38">
        <f>COUNTIFS('Verified Records'!C:C,"Y",'Verified Records'!$N:$N,"2 - *",'Verified Records'!$X:$X,"1-15 Cal Days",'Verified Records'!$P:$P,"7 - *")+COUNTIFS('Verified Records'!C:C,"Y",'Verified Records'!$N:$N,"5 - *",'Verified Records'!$X:$X,"1-15 Cal Days",'Verified Records'!$P:$P,"7 - *")</f>
        <v>0</v>
      </c>
      <c r="E29" s="38">
        <f>COUNTIFS('Verified Records'!C:C,"Y",'Verified Records'!$N:$N,"2 - *",'Verified Records'!$X:$X,"16-29 Cal Days",'Verified Records'!$P:$P,"7 - *")+COUNTIFS('Verified Records'!C:C,"Y",'Verified Records'!$N:$N,"5 - *",'Verified Records'!$X:$X,"16-29 Cal Days",'Verified Records'!$P:$P,"7 - *")</f>
        <v>0</v>
      </c>
      <c r="F29" s="38">
        <f>COUNTIFS('Verified Records'!C:C,"Y",'Verified Records'!$N:$N,"2 - *",'Verified Records'!$X:$X,"30+ Cal Days",'Verified Records'!$P:$P,"7 - *")+COUNTIFS('Verified Records'!C:C,"Y",'Verified Records'!$N:$N,"5 - *",'Verified Records'!$X:$X,"30+ Cal Days",'Verified Records'!$P:$P,"7 - *")</f>
        <v>0</v>
      </c>
      <c r="G29" s="67" t="s">
        <v>26</v>
      </c>
      <c r="H29" s="68"/>
    </row>
    <row r="30" spans="1:10" ht="43.5" customHeight="1">
      <c r="A30" s="38">
        <f>COUNTIFS('Verified Records'!C:C,"Y",'Verified Records'!N:N,"1 - *",'Verified Records'!X:X,"1-15 Cal Days",'Verified Records'!P:P,"8 - *")+COUNTIFS('Verified Records'!C:C,"Y",'Verified Records'!N:N,"3 - *",'Verified Records'!X:X,"1-15 Cal Days",'Verified Records'!P:P,"8 - *")+COUNTIFS('Verified Records'!C:C,"Y",'Verified Records'!N:N,"4 - *",'Verified Records'!X:X,"1-15 Cal Days",'Verified Records'!P:P,"8 - *")+COUNTIFS('Verified Records'!C:C,"Y",'Verified Records'!N:N,"6 - *",'Verified Records'!X:X,"1-15 Cal Days",'Verified Records'!P:P,"8 - *")</f>
        <v>0</v>
      </c>
      <c r="B30" s="38">
        <f>COUNTIFS('Verified Records'!C:C,"Y",'Verified Records'!N:N,"1 - *",'Verified Records'!X:X,"16-29 Cal Days",'Verified Records'!P:P,"8 - *")+COUNTIFS('Verified Records'!C:C,"Y",'Verified Records'!N:N,"3 - *",'Verified Records'!X:X,"16-29 Cal Days",'Verified Records'!P:P,"8 - *")+COUNTIFS('Verified Records'!C:C,"Y",'Verified Records'!N:N,"4 - *",'Verified Records'!X:X,"16-29 Cal Days",'Verified Records'!P:P,"8 - *")+COUNTIFS('Verified Records'!C:C,"Y",'Verified Records'!N:N,"6 - *",'Verified Records'!P:P,"8 - *",'Verified Records'!X:X,"16-29 Cal Days")</f>
        <v>0</v>
      </c>
      <c r="C30" s="38">
        <f>COUNTIFS('Verified Records'!C:C,"Y",'Verified Records'!N:N,"1 - *",'Verified Records'!X:X,"30+ Cal Days",'Verified Records'!P:P,"8 - *")+COUNTIFS('Verified Records'!C:C,"Y",'Verified Records'!N:N,"3 - *",'Verified Records'!X:X,"30+ Cal Days",'Verified Records'!P:P,"8 - *")+COUNTIFS('Verified Records'!C:C,"Y",'Verified Records'!N:N,"4 - *",'Verified Records'!X:X,"30+ Cal Days",'Verified Records'!P:P,"8 - *")+COUNTIFS('Verified Records'!C:C,"Y",'Verified Records'!N:N,"6 - *",'Verified Records'!P:P,"8 - *",'Verified Records'!X:X,"30+ Cal Days")</f>
        <v>0</v>
      </c>
      <c r="D30" s="38">
        <f>COUNTIFS('Verified Records'!C:C,"Y",'Verified Records'!$N:$N,"2 - *",'Verified Records'!$X:$X,"1-15 Cal Days",'Verified Records'!$P:$P,"8 - *")+COUNTIFS('Verified Records'!C:C,"Y",'Verified Records'!$N:$N,"5 - *",'Verified Records'!$X:$X,"1-15 Cal Days",'Verified Records'!$P:$P,"8 - *")</f>
        <v>0</v>
      </c>
      <c r="E30" s="38">
        <f>COUNTIFS('Verified Records'!C:C,"Y",'Verified Records'!$N:$N,"2 - *",'Verified Records'!$X:$X,"16-29 Cal Days",'Verified Records'!$P:$P,"8 - *")+COUNTIFS('Verified Records'!C:C,"Y",'Verified Records'!$N:$N,"5 - *",'Verified Records'!$X:$X,"16-29 Cal Days",'Verified Records'!$P:$P,"8 - *")</f>
        <v>0</v>
      </c>
      <c r="F30" s="38">
        <f>COUNTIFS('Verified Records'!C:C,"Y",'Verified Records'!$N:$N,"2 - *",'Verified Records'!$X:$X,"30+ Cal Days",'Verified Records'!$P:$P,"8 - *")+COUNTIFS('Verified Records'!C:C,"Y",'Verified Records'!$N:$N,"5 - *",'Verified Records'!$X:$X,"30+ Cal Days",'Verified Records'!$P:$P,"8 - *")</f>
        <v>0</v>
      </c>
      <c r="G30" s="67" t="s">
        <v>27</v>
      </c>
      <c r="H30" s="68"/>
    </row>
    <row r="31" spans="1:10">
      <c r="A31" s="38">
        <f>COUNTIFS('Verified Records'!C:C,"Y",'Verified Records'!N:N,"1 - *",'Verified Records'!X:X,"1-15 Cal Days",'Verified Records'!P:P,"9 - *")+COUNTIFS('Verified Records'!C:C,"Y",'Verified Records'!N:N,"3 - *",'Verified Records'!X:X,"1-15 Cal Days",'Verified Records'!P:P,"9 - *")+COUNTIFS('Verified Records'!C:C,"Y",'Verified Records'!N:N,"4 - *",'Verified Records'!X:X,"1-15 Cal Days",'Verified Records'!P:P,"9 - *")+COUNTIFS('Verified Records'!C:C,"Y",'Verified Records'!N:N,"6 - *",'Verified Records'!X:X,"1-15 Cal Days",'Verified Records'!P:P,"9 - *")</f>
        <v>0</v>
      </c>
      <c r="B31" s="38">
        <f>COUNTIFS('Verified Records'!C:C,"Y",'Verified Records'!N:N,"1 - *",'Verified Records'!X:X,"16-29 Cal Days",'Verified Records'!P:P,"9 - *")+COUNTIFS('Verified Records'!C:C,"Y",'Verified Records'!N:N,"3 - *",'Verified Records'!X:X,"16-29 Cal Days",'Verified Records'!P:P,"9 - *")+COUNTIFS('Verified Records'!C:C,"Y",'Verified Records'!N:N,"4 - *",'Verified Records'!X:X,"16-29 Cal Days",'Verified Records'!P:P,"9 - *")+COUNTIFS('Verified Records'!C:C,"Y",'Verified Records'!N:N,"6 - *",'Verified Records'!P:P,"9 - *",'Verified Records'!X:X,"16-29 Cal Days")</f>
        <v>0</v>
      </c>
      <c r="C31" s="38">
        <f>COUNTIFS('Verified Records'!C:C,"Y",'Verified Records'!N:N,"1 - *",'Verified Records'!X:X,"30+ Cal Days",'Verified Records'!P:P,"9 - *")+COUNTIFS('Verified Records'!C:C,"Y",'Verified Records'!N:N,"3 - *",'Verified Records'!X:X,"30+ Cal Days",'Verified Records'!P:P,"9 - *")+COUNTIFS('Verified Records'!C:C,"Y",'Verified Records'!N:N,"4 - *",'Verified Records'!X:X,"30+ Cal Days",'Verified Records'!P:P,"9 - *")+COUNTIFS('Verified Records'!C:C,"Y",'Verified Records'!N:N,"6 - *",'Verified Records'!P:P,"9 - *",'Verified Records'!X:X,"30+ Cal Days")</f>
        <v>0</v>
      </c>
      <c r="D31" s="38">
        <f>COUNTIFS('Verified Records'!C:C,"Y",'Verified Records'!$N:$N,"2 - *",'Verified Records'!$X:$X,"1-15 Cal Days",'Verified Records'!$P:$P,"9 - *")+COUNTIFS('Verified Records'!C:C,"Y",'Verified Records'!$N:$N,"5 - *",'Verified Records'!$X:$X,"1-15 Cal Days",'Verified Records'!$P:$P,"9 - *")</f>
        <v>0</v>
      </c>
      <c r="E31" s="38">
        <f>COUNTIFS('Verified Records'!C:C,"Y",'Verified Records'!$N:$N,"2 - *",'Verified Records'!$X:$X,"16-29 Cal Days",'Verified Records'!$P:$P,"9 - *")+COUNTIFS('Verified Records'!C:C,"Y",'Verified Records'!$N:$N,"5 - *",'Verified Records'!$X:$X,"16-29 Cal Days",'Verified Records'!$P:$P,"9 - *")</f>
        <v>0</v>
      </c>
      <c r="F31" s="38">
        <f>COUNTIFS('Verified Records'!C:C,"Y",'Verified Records'!$N:$N,"2 - *",'Verified Records'!$X:$X,"30+ Cal Days",'Verified Records'!$P:$P,"9 - *")+COUNTIFS('Verified Records'!C:C,"Y",'Verified Records'!$N:$N,"5 - *",'Verified Records'!$X:$X,"30+ Cal Days",'Verified Records'!$P:$P,"9 - *")</f>
        <v>0</v>
      </c>
      <c r="G31" s="67" t="s">
        <v>28</v>
      </c>
      <c r="H31" s="68"/>
    </row>
    <row r="32" spans="1:10">
      <c r="A32" s="38">
        <f>COUNTIFS('Verified Records'!C:C,"Y",'Verified Records'!N:N,"1 - *",'Verified Records'!X:X,"1-15 Cal Days",'Verified Records'!P:P,"10 - *")+COUNTIFS('Verified Records'!C:C,"Y",'Verified Records'!N:N,"3 - *",'Verified Records'!X:X,"1-15 Cal Days",'Verified Records'!P:P,"10 - *")+COUNTIFS('Verified Records'!C:C,"Y",'Verified Records'!N:N,"4 - *",'Verified Records'!X:X,"1-15 Cal Days",'Verified Records'!P:P,"10 - *")+COUNTIFS('Verified Records'!C:C,"Y",'Verified Records'!N:N,"6 - *",'Verified Records'!X:X,"1-15 Cal Days",'Verified Records'!P:P,"10 - *")</f>
        <v>0</v>
      </c>
      <c r="B32" s="38">
        <f>COUNTIFS('Verified Records'!C:C,"Y",'Verified Records'!N:N,"1 - *",'Verified Records'!X:X,"16-29 Cal Days",'Verified Records'!P:P,"10 - *")+COUNTIFS('Verified Records'!C:C,"Y",'Verified Records'!N:N,"3 - *",'Verified Records'!X:X,"16-29 Cal Days",'Verified Records'!P:P,"10 - *")+COUNTIFS('Verified Records'!C:C,"Y",'Verified Records'!N:N,"4 - *",'Verified Records'!X:X,"16-29 Cal Days",'Verified Records'!P:P,"10 - *")+COUNTIFS('Verified Records'!C:C,"Y",'Verified Records'!N:N,"6 - *",'Verified Records'!P:P,"10 - *",'Verified Records'!X:X,"16-29 Cal Days")</f>
        <v>0</v>
      </c>
      <c r="C32" s="38">
        <f>COUNTIFS('Verified Records'!C:C,"Y",'Verified Records'!N:N,"1 - *",'Verified Records'!X:X,"30+ Cal Days",'Verified Records'!P:P,"10 - *")+COUNTIFS('Verified Records'!C:C,"Y",'Verified Records'!N:N,"3 - *",'Verified Records'!X:X,"30+ Cal Days",'Verified Records'!P:P,"10 - *")+COUNTIFS('Verified Records'!C:C,"Y",'Verified Records'!N:N,"4 - *",'Verified Records'!X:X,"30+ Cal Days",'Verified Records'!P:P,"10 - *")+COUNTIFS('Verified Records'!C:C,"Y",'Verified Records'!N:N,"6 - *",'Verified Records'!P:P,"10 - *",'Verified Records'!X:X,"30+ Cal Days")</f>
        <v>0</v>
      </c>
      <c r="D32" s="38">
        <f>COUNTIFS('Verified Records'!C:C,"Y",'Verified Records'!$N:$N,"2 - *",'Verified Records'!$X:$X,"1-15 Cal Days",'Verified Records'!$P:$P,"10 - *")+COUNTIFS('Verified Records'!C:C,"Y",'Verified Records'!$N:$N,"5 - *",'Verified Records'!$X:$X,"1-15 Cal Days",'Verified Records'!$P:$P,"10 - *")</f>
        <v>0</v>
      </c>
      <c r="E32" s="38">
        <f>COUNTIFS('Verified Records'!C:C,"Y",'Verified Records'!$N:$N,"2 - *",'Verified Records'!$X:$X,"16-29 Cal Days",'Verified Records'!$P:$P,"10 - *")+COUNTIFS('Verified Records'!C:C,"Y",'Verified Records'!$N:$N,"5 - *",'Verified Records'!$X:$X,"16-29 Cal Days",'Verified Records'!$P:$P,"10 - *")</f>
        <v>0</v>
      </c>
      <c r="F32" s="38">
        <f>COUNTIFS('Verified Records'!C:C,"Y",'Verified Records'!$N:$N,"2 - *",'Verified Records'!$X:$X,"30+ Cal Days",'Verified Records'!$P:$P,"10 - *")+COUNTIFS('Verified Records'!C:C,"Y",'Verified Records'!$N:$N,"5 - *",'Verified Records'!$X:$X,"30+ Cal Days",'Verified Records'!$P:$P,"10 - *")</f>
        <v>0</v>
      </c>
      <c r="G32" s="67" t="s">
        <v>81</v>
      </c>
      <c r="H32" s="68"/>
    </row>
    <row r="33" spans="1:10" ht="43.5" customHeight="1">
      <c r="A33" s="39">
        <f>A22+A23+A24+A25+A27+A28+A29+A30+A31+A32</f>
        <v>0</v>
      </c>
      <c r="B33" s="39">
        <f t="shared" ref="B33:F33" si="0">B22+B23+B24+B25+B27+B28+B29+B30+B31+B32</f>
        <v>0</v>
      </c>
      <c r="C33" s="39">
        <f>C22+C23+C24+C25+C27+C28+C29+C30+C31+C32</f>
        <v>0</v>
      </c>
      <c r="D33" s="39">
        <f>D22+D23+D24+D25+D27+D28+D29+D30+D31+D32</f>
        <v>0</v>
      </c>
      <c r="E33" s="39">
        <f t="shared" si="0"/>
        <v>0</v>
      </c>
      <c r="F33" s="39">
        <f t="shared" si="0"/>
        <v>0</v>
      </c>
      <c r="G33" s="80" t="s">
        <v>80</v>
      </c>
      <c r="H33" s="80"/>
      <c r="J33" s="2"/>
    </row>
    <row r="35" spans="1:10" s="22" customFormat="1" ht="27.75" customHeight="1">
      <c r="A35" s="66" t="s">
        <v>49</v>
      </c>
      <c r="B35" s="66"/>
      <c r="C35" s="66"/>
      <c r="D35" s="66"/>
      <c r="E35" s="66"/>
      <c r="F35" s="66"/>
      <c r="G35" s="66"/>
      <c r="H35" s="66"/>
    </row>
    <row r="36" spans="1:10" s="22" customFormat="1" ht="15.75"/>
    <row r="37" spans="1:10" s="22" customFormat="1" ht="15.75">
      <c r="A37" s="22" t="s">
        <v>50</v>
      </c>
    </row>
    <row r="38" spans="1:10">
      <c r="A38" s="74"/>
      <c r="B38" s="74"/>
      <c r="C38" s="74"/>
      <c r="D38" s="74"/>
      <c r="E38" s="74"/>
      <c r="F38" s="74"/>
      <c r="G38" s="74"/>
      <c r="H38" s="74"/>
    </row>
    <row r="39" spans="1:10">
      <c r="A39" s="74"/>
      <c r="B39" s="74"/>
      <c r="C39" s="74"/>
      <c r="D39" s="74"/>
      <c r="E39" s="74"/>
      <c r="F39" s="74"/>
      <c r="G39" s="74"/>
      <c r="H39" s="74"/>
    </row>
    <row r="40" spans="1:10">
      <c r="A40" s="74"/>
      <c r="B40" s="74"/>
      <c r="C40" s="74"/>
      <c r="D40" s="74"/>
      <c r="E40" s="74"/>
      <c r="F40" s="74"/>
      <c r="G40" s="74"/>
      <c r="H40" s="74"/>
    </row>
  </sheetData>
  <mergeCells count="25">
    <mergeCell ref="G32:H32"/>
    <mergeCell ref="A38:H40"/>
    <mergeCell ref="B14:H14"/>
    <mergeCell ref="B15:H15"/>
    <mergeCell ref="A1:H1"/>
    <mergeCell ref="A2:H2"/>
    <mergeCell ref="A6:H6"/>
    <mergeCell ref="A10:H10"/>
    <mergeCell ref="B11:H11"/>
    <mergeCell ref="A26:H26"/>
    <mergeCell ref="G33:H33"/>
    <mergeCell ref="A35:H35"/>
    <mergeCell ref="A18:H18"/>
    <mergeCell ref="A20:C20"/>
    <mergeCell ref="D20:F20"/>
    <mergeCell ref="G20:H21"/>
    <mergeCell ref="G28:H28"/>
    <mergeCell ref="G29:H29"/>
    <mergeCell ref="G30:H30"/>
    <mergeCell ref="G31:H31"/>
    <mergeCell ref="G22:H22"/>
    <mergeCell ref="G23:H23"/>
    <mergeCell ref="G24:H24"/>
    <mergeCell ref="G25:H25"/>
    <mergeCell ref="G27:H27"/>
  </mergeCells>
  <pageMargins left="0.7" right="0.7" top="0.75" bottom="0.75" header="0.3" footer="0.3"/>
  <pageSetup orientation="landscape"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AD373-A2AD-441A-B4DE-8F229AE477EF}">
  <sheetPr>
    <tabColor theme="9"/>
  </sheetPr>
  <dimension ref="A1:AB2502"/>
  <sheetViews>
    <sheetView workbookViewId="0">
      <selection activeCell="D12" sqref="D12"/>
    </sheetView>
  </sheetViews>
  <sheetFormatPr defaultRowHeight="15"/>
  <cols>
    <col min="1" max="1" width="18.7109375" customWidth="1"/>
    <col min="2" max="2" width="12.28515625" customWidth="1"/>
    <col min="3" max="3" width="9.28515625" customWidth="1"/>
    <col min="5" max="5" width="12.7109375" customWidth="1"/>
    <col min="6" max="6" width="12.85546875" customWidth="1"/>
    <col min="7" max="7" width="11.85546875" customWidth="1"/>
    <col min="8" max="10" width="15.140625" customWidth="1"/>
    <col min="11" max="11" width="12.42578125" customWidth="1"/>
    <col min="12" max="12" width="32.85546875" customWidth="1"/>
    <col min="13" max="13" width="23.42578125" customWidth="1"/>
    <col min="14" max="14" width="32" customWidth="1"/>
    <col min="15" max="15" width="15.85546875" customWidth="1"/>
    <col min="16" max="16" width="16.7109375" customWidth="1"/>
    <col min="17" max="17" width="12.140625" customWidth="1"/>
    <col min="18" max="18" width="14.85546875" customWidth="1"/>
    <col min="19" max="19" width="19.85546875" customWidth="1"/>
    <col min="20" max="21" width="9.140625" customWidth="1"/>
    <col min="22" max="22" width="10.7109375" style="36" bestFit="1" customWidth="1"/>
    <col min="23" max="23" width="10.85546875" customWidth="1"/>
    <col min="24" max="24" width="12.42578125" customWidth="1"/>
    <col min="25" max="25" width="12.42578125" style="37" customWidth="1"/>
  </cols>
  <sheetData>
    <row r="1" spans="1:26">
      <c r="A1" s="27" t="s">
        <v>29</v>
      </c>
      <c r="B1" s="28" t="s">
        <v>30</v>
      </c>
      <c r="C1" s="28" t="s">
        <v>31</v>
      </c>
      <c r="D1" s="28" t="s">
        <v>32</v>
      </c>
      <c r="E1" s="28" t="s">
        <v>33</v>
      </c>
      <c r="F1" s="28" t="s">
        <v>34</v>
      </c>
      <c r="G1" s="28" t="s">
        <v>35</v>
      </c>
      <c r="H1" s="28" t="s">
        <v>36</v>
      </c>
      <c r="I1" s="28" t="s">
        <v>37</v>
      </c>
      <c r="J1" s="28" t="s">
        <v>38</v>
      </c>
      <c r="K1" s="28" t="s">
        <v>39</v>
      </c>
      <c r="L1" s="28" t="s">
        <v>40</v>
      </c>
      <c r="M1" s="28" t="s">
        <v>41</v>
      </c>
      <c r="N1" s="28" t="s">
        <v>42</v>
      </c>
      <c r="O1" s="28" t="s">
        <v>43</v>
      </c>
      <c r="P1" s="28" t="s">
        <v>44</v>
      </c>
      <c r="Q1" s="28" t="s">
        <v>45</v>
      </c>
      <c r="R1" s="28" t="s">
        <v>46</v>
      </c>
      <c r="S1" s="28" t="s">
        <v>47</v>
      </c>
      <c r="T1" s="29" t="s">
        <v>48</v>
      </c>
      <c r="U1" s="32" t="s">
        <v>52</v>
      </c>
      <c r="V1" s="33" t="s">
        <v>51</v>
      </c>
      <c r="W1" s="34" t="s">
        <v>82</v>
      </c>
      <c r="X1" s="34" t="s">
        <v>56</v>
      </c>
      <c r="Y1" s="35" t="s">
        <v>78</v>
      </c>
      <c r="Z1" s="34" t="s">
        <v>77</v>
      </c>
    </row>
    <row r="2" spans="1:26">
      <c r="A2" s="50"/>
      <c r="B2" s="50"/>
      <c r="C2" s="50"/>
      <c r="D2" s="50"/>
      <c r="E2" s="50"/>
      <c r="F2" s="50"/>
      <c r="G2" s="50"/>
      <c r="H2" s="50"/>
      <c r="I2" s="50"/>
      <c r="J2" s="50"/>
      <c r="K2" s="50"/>
      <c r="L2" s="50"/>
      <c r="M2" s="50"/>
      <c r="N2" s="50"/>
      <c r="O2" s="50"/>
      <c r="P2" s="50"/>
      <c r="Q2" s="50"/>
      <c r="R2" s="50"/>
      <c r="S2" s="50"/>
      <c r="T2" s="50"/>
      <c r="U2" s="26"/>
      <c r="V2" s="36">
        <f t="shared" ref="V2:V65" si="0">EDATE(Q2,36)</f>
        <v>1096</v>
      </c>
      <c r="W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 t="str">
        <f>IF(Table1[[#This Row],[Days Past 3rd Birthday Calculated]]&lt;1,"OnTime",IF(Table1[[#This Row],[Days Past 3rd Birthday Calculated]]&lt;16,"1-15 Cal Days",IF(Table1[[#This Row],[Days Past 3rd Birthday Calculated]]&gt;29,"30+ Cal Days","16-29 Cal Days")))</f>
        <v>OnTime</v>
      </c>
      <c r="Y2" s="37">
        <f>_xlfn.NUMBERVALUE(Table1[[#This Row],[School Days to Complete Initial Evaluation (U08)]])</f>
        <v>0</v>
      </c>
      <c r="Z2" t="str">
        <f>IF(Table1[[#This Row],[School Days to Complete Initial Evaluation Converted]]&lt;36,"OnTime",IF(Table1[[#This Row],[School Days to Complete Initial Evaluation Converted]]&gt;50,"16+ Sch Days","1-15 Sch Days"))</f>
        <v>OnTime</v>
      </c>
    </row>
    <row r="3" spans="1:26">
      <c r="A3" s="50"/>
      <c r="B3" s="50"/>
      <c r="C3" s="50"/>
      <c r="D3" s="50"/>
      <c r="E3" s="50"/>
      <c r="F3" s="50"/>
      <c r="G3" s="50"/>
      <c r="H3" s="50"/>
      <c r="I3" s="50"/>
      <c r="J3" s="50"/>
      <c r="K3" s="50"/>
      <c r="L3" s="50"/>
      <c r="M3" s="50"/>
      <c r="N3" s="50"/>
      <c r="O3" s="50"/>
      <c r="P3" s="50"/>
      <c r="Q3" s="50"/>
      <c r="R3" s="50"/>
      <c r="S3" s="50"/>
      <c r="T3" s="50"/>
      <c r="U3" s="26"/>
      <c r="V3" s="36">
        <f t="shared" si="0"/>
        <v>1096</v>
      </c>
      <c r="W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 t="str">
        <f>IF(Table1[[#This Row],[Days Past 3rd Birthday Calculated]]&lt;1,"OnTime",IF(Table1[[#This Row],[Days Past 3rd Birthday Calculated]]&lt;16,"1-15 Cal Days",IF(Table1[[#This Row],[Days Past 3rd Birthday Calculated]]&gt;29,"30+ Cal Days","16-29 Cal Days")))</f>
        <v>OnTime</v>
      </c>
      <c r="Y3" s="37">
        <f>_xlfn.NUMBERVALUE(Table1[[#This Row],[School Days to Complete Initial Evaluation (U08)]])</f>
        <v>0</v>
      </c>
      <c r="Z3" t="str">
        <f>IF(Table1[[#This Row],[School Days to Complete Initial Evaluation Converted]]&lt;36,"OnTime",IF(Table1[[#This Row],[School Days to Complete Initial Evaluation Converted]]&gt;50,"16+ Sch Days","1-15 Sch Days"))</f>
        <v>OnTime</v>
      </c>
    </row>
    <row r="4" spans="1:26">
      <c r="A4" s="50"/>
      <c r="B4" s="50"/>
      <c r="C4" s="50"/>
      <c r="D4" s="50"/>
      <c r="E4" s="50"/>
      <c r="F4" s="50"/>
      <c r="G4" s="50"/>
      <c r="H4" s="50"/>
      <c r="I4" s="50"/>
      <c r="J4" s="50"/>
      <c r="K4" s="50"/>
      <c r="L4" s="50"/>
      <c r="M4" s="50"/>
      <c r="N4" s="50"/>
      <c r="O4" s="50"/>
      <c r="P4" s="50"/>
      <c r="Q4" s="50"/>
      <c r="R4" s="50"/>
      <c r="S4" s="50"/>
      <c r="T4" s="50"/>
      <c r="U4" s="26"/>
      <c r="V4" s="36">
        <f t="shared" si="0"/>
        <v>1096</v>
      </c>
      <c r="W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 t="str">
        <f>IF(Table1[[#This Row],[Days Past 3rd Birthday Calculated]]&lt;1,"OnTime",IF(Table1[[#This Row],[Days Past 3rd Birthday Calculated]]&lt;16,"1-15 Cal Days",IF(Table1[[#This Row],[Days Past 3rd Birthday Calculated]]&gt;29,"30+ Cal Days","16-29 Cal Days")))</f>
        <v>OnTime</v>
      </c>
      <c r="Y4" s="37">
        <f>_xlfn.NUMBERVALUE(Table1[[#This Row],[School Days to Complete Initial Evaluation (U08)]])</f>
        <v>0</v>
      </c>
      <c r="Z4" t="str">
        <f>IF(Table1[[#This Row],[School Days to Complete Initial Evaluation Converted]]&lt;36,"OnTime",IF(Table1[[#This Row],[School Days to Complete Initial Evaluation Converted]]&gt;50,"16+ Sch Days","1-15 Sch Days"))</f>
        <v>OnTime</v>
      </c>
    </row>
    <row r="5" spans="1:26">
      <c r="A5" s="50"/>
      <c r="B5" s="50"/>
      <c r="C5" s="50"/>
      <c r="D5" s="50"/>
      <c r="E5" s="50"/>
      <c r="F5" s="50"/>
      <c r="G5" s="50"/>
      <c r="H5" s="50"/>
      <c r="I5" s="50"/>
      <c r="J5" s="50"/>
      <c r="K5" s="50"/>
      <c r="L5" s="50"/>
      <c r="M5" s="50"/>
      <c r="N5" s="50"/>
      <c r="O5" s="50"/>
      <c r="P5" s="50"/>
      <c r="Q5" s="50"/>
      <c r="R5" s="50"/>
      <c r="S5" s="50"/>
      <c r="T5" s="50"/>
      <c r="U5" s="26"/>
      <c r="V5" s="36">
        <f t="shared" si="0"/>
        <v>1096</v>
      </c>
      <c r="W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 t="str">
        <f>IF(Table1[[#This Row],[Days Past 3rd Birthday Calculated]]&lt;1,"OnTime",IF(Table1[[#This Row],[Days Past 3rd Birthday Calculated]]&lt;16,"1-15 Cal Days",IF(Table1[[#This Row],[Days Past 3rd Birthday Calculated]]&gt;29,"30+ Cal Days","16-29 Cal Days")))</f>
        <v>OnTime</v>
      </c>
      <c r="Y5" s="37">
        <f>_xlfn.NUMBERVALUE(Table1[[#This Row],[School Days to Complete Initial Evaluation (U08)]])</f>
        <v>0</v>
      </c>
      <c r="Z5" t="str">
        <f>IF(Table1[[#This Row],[School Days to Complete Initial Evaluation Converted]]&lt;36,"OnTime",IF(Table1[[#This Row],[School Days to Complete Initial Evaluation Converted]]&gt;50,"16+ Sch Days","1-15 Sch Days"))</f>
        <v>OnTime</v>
      </c>
    </row>
    <row r="6" spans="1:26">
      <c r="A6" s="50"/>
      <c r="B6" s="50"/>
      <c r="C6" s="50"/>
      <c r="D6" s="50"/>
      <c r="E6" s="50"/>
      <c r="F6" s="50"/>
      <c r="G6" s="50"/>
      <c r="H6" s="50"/>
      <c r="I6" s="50"/>
      <c r="J6" s="50"/>
      <c r="K6" s="50"/>
      <c r="L6" s="50"/>
      <c r="M6" s="50"/>
      <c r="N6" s="50"/>
      <c r="O6" s="50"/>
      <c r="P6" s="50"/>
      <c r="Q6" s="50"/>
      <c r="R6" s="50"/>
      <c r="S6" s="50"/>
      <c r="T6" s="50"/>
      <c r="U6" s="26"/>
      <c r="V6" s="36">
        <f t="shared" si="0"/>
        <v>1096</v>
      </c>
      <c r="W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 t="str">
        <f>IF(Table1[[#This Row],[Days Past 3rd Birthday Calculated]]&lt;1,"OnTime",IF(Table1[[#This Row],[Days Past 3rd Birthday Calculated]]&lt;16,"1-15 Cal Days",IF(Table1[[#This Row],[Days Past 3rd Birthday Calculated]]&gt;29,"30+ Cal Days","16-29 Cal Days")))</f>
        <v>OnTime</v>
      </c>
      <c r="Y6" s="37">
        <f>_xlfn.NUMBERVALUE(Table1[[#This Row],[School Days to Complete Initial Evaluation (U08)]])</f>
        <v>0</v>
      </c>
      <c r="Z6" t="str">
        <f>IF(Table1[[#This Row],[School Days to Complete Initial Evaluation Converted]]&lt;36,"OnTime",IF(Table1[[#This Row],[School Days to Complete Initial Evaluation Converted]]&gt;50,"16+ Sch Days","1-15 Sch Days"))</f>
        <v>OnTime</v>
      </c>
    </row>
    <row r="7" spans="1:26">
      <c r="A7" s="50"/>
      <c r="B7" s="50"/>
      <c r="C7" s="50"/>
      <c r="D7" s="50"/>
      <c r="E7" s="50"/>
      <c r="F7" s="50"/>
      <c r="G7" s="50"/>
      <c r="H7" s="50"/>
      <c r="I7" s="50"/>
      <c r="J7" s="50"/>
      <c r="K7" s="50"/>
      <c r="L7" s="50"/>
      <c r="M7" s="50"/>
      <c r="N7" s="50"/>
      <c r="O7" s="50"/>
      <c r="P7" s="50"/>
      <c r="Q7" s="50"/>
      <c r="R7" s="50"/>
      <c r="S7" s="50"/>
      <c r="T7" s="50"/>
      <c r="U7" s="26"/>
      <c r="V7" s="36">
        <f t="shared" si="0"/>
        <v>1096</v>
      </c>
      <c r="W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 t="str">
        <f>IF(Table1[[#This Row],[Days Past 3rd Birthday Calculated]]&lt;1,"OnTime",IF(Table1[[#This Row],[Days Past 3rd Birthday Calculated]]&lt;16,"1-15 Cal Days",IF(Table1[[#This Row],[Days Past 3rd Birthday Calculated]]&gt;29,"30+ Cal Days","16-29 Cal Days")))</f>
        <v>OnTime</v>
      </c>
      <c r="Y7" s="37">
        <f>_xlfn.NUMBERVALUE(Table1[[#This Row],[School Days to Complete Initial Evaluation (U08)]])</f>
        <v>0</v>
      </c>
      <c r="Z7" t="str">
        <f>IF(Table1[[#This Row],[School Days to Complete Initial Evaluation Converted]]&lt;36,"OnTime",IF(Table1[[#This Row],[School Days to Complete Initial Evaluation Converted]]&gt;50,"16+ Sch Days","1-15 Sch Days"))</f>
        <v>OnTime</v>
      </c>
    </row>
    <row r="8" spans="1:26">
      <c r="A8" s="50"/>
      <c r="B8" s="50"/>
      <c r="C8" s="50"/>
      <c r="D8" s="50"/>
      <c r="E8" s="50"/>
      <c r="F8" s="50"/>
      <c r="G8" s="50"/>
      <c r="H8" s="50"/>
      <c r="I8" s="50"/>
      <c r="J8" s="50"/>
      <c r="K8" s="50"/>
      <c r="L8" s="50"/>
      <c r="M8" s="50"/>
      <c r="N8" s="50"/>
      <c r="O8" s="50"/>
      <c r="P8" s="50"/>
      <c r="Q8" s="50"/>
      <c r="R8" s="50"/>
      <c r="S8" s="50"/>
      <c r="T8" s="50"/>
      <c r="U8" s="26"/>
      <c r="V8" s="36">
        <f t="shared" si="0"/>
        <v>1096</v>
      </c>
      <c r="W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 t="str">
        <f>IF(Table1[[#This Row],[Days Past 3rd Birthday Calculated]]&lt;1,"OnTime",IF(Table1[[#This Row],[Days Past 3rd Birthday Calculated]]&lt;16,"1-15 Cal Days",IF(Table1[[#This Row],[Days Past 3rd Birthday Calculated]]&gt;29,"30+ Cal Days","16-29 Cal Days")))</f>
        <v>OnTime</v>
      </c>
      <c r="Y8" s="37">
        <f>_xlfn.NUMBERVALUE(Table1[[#This Row],[School Days to Complete Initial Evaluation (U08)]])</f>
        <v>0</v>
      </c>
      <c r="Z8" t="str">
        <f>IF(Table1[[#This Row],[School Days to Complete Initial Evaluation Converted]]&lt;36,"OnTime",IF(Table1[[#This Row],[School Days to Complete Initial Evaluation Converted]]&gt;50,"16+ Sch Days","1-15 Sch Days"))</f>
        <v>OnTime</v>
      </c>
    </row>
    <row r="9" spans="1:26">
      <c r="A9" s="50"/>
      <c r="B9" s="50"/>
      <c r="C9" s="50"/>
      <c r="D9" s="50"/>
      <c r="E9" s="50"/>
      <c r="F9" s="50"/>
      <c r="G9" s="50"/>
      <c r="H9" s="50"/>
      <c r="I9" s="50"/>
      <c r="J9" s="50"/>
      <c r="K9" s="50"/>
      <c r="L9" s="50"/>
      <c r="M9" s="50"/>
      <c r="N9" s="50"/>
      <c r="O9" s="50"/>
      <c r="P9" s="50"/>
      <c r="Q9" s="50"/>
      <c r="R9" s="50"/>
      <c r="S9" s="50"/>
      <c r="T9" s="50"/>
      <c r="U9" s="26"/>
      <c r="V9" s="36">
        <f t="shared" si="0"/>
        <v>1096</v>
      </c>
      <c r="W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 t="str">
        <f>IF(Table1[[#This Row],[Days Past 3rd Birthday Calculated]]&lt;1,"OnTime",IF(Table1[[#This Row],[Days Past 3rd Birthday Calculated]]&lt;16,"1-15 Cal Days",IF(Table1[[#This Row],[Days Past 3rd Birthday Calculated]]&gt;29,"30+ Cal Days","16-29 Cal Days")))</f>
        <v>OnTime</v>
      </c>
      <c r="Y9" s="37">
        <f>_xlfn.NUMBERVALUE(Table1[[#This Row],[School Days to Complete Initial Evaluation (U08)]])</f>
        <v>0</v>
      </c>
      <c r="Z9" t="str">
        <f>IF(Table1[[#This Row],[School Days to Complete Initial Evaluation Converted]]&lt;36,"OnTime",IF(Table1[[#This Row],[School Days to Complete Initial Evaluation Converted]]&gt;50,"16+ Sch Days","1-15 Sch Days"))</f>
        <v>OnTime</v>
      </c>
    </row>
    <row r="10" spans="1:26">
      <c r="A10" s="50"/>
      <c r="B10" s="50"/>
      <c r="C10" s="50"/>
      <c r="D10" s="50"/>
      <c r="E10" s="50"/>
      <c r="F10" s="50"/>
      <c r="G10" s="50"/>
      <c r="H10" s="50"/>
      <c r="I10" s="50"/>
      <c r="J10" s="50"/>
      <c r="K10" s="50"/>
      <c r="L10" s="50"/>
      <c r="M10" s="50"/>
      <c r="N10" s="50"/>
      <c r="O10" s="50"/>
      <c r="P10" s="50"/>
      <c r="Q10" s="50"/>
      <c r="R10" s="50"/>
      <c r="S10" s="50"/>
      <c r="T10" s="50"/>
      <c r="U10" s="26"/>
      <c r="V10" s="36">
        <f t="shared" si="0"/>
        <v>1096</v>
      </c>
      <c r="W1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 t="str">
        <f>IF(Table1[[#This Row],[Days Past 3rd Birthday Calculated]]&lt;1,"OnTime",IF(Table1[[#This Row],[Days Past 3rd Birthday Calculated]]&lt;16,"1-15 Cal Days",IF(Table1[[#This Row],[Days Past 3rd Birthday Calculated]]&gt;29,"30+ Cal Days","16-29 Cal Days")))</f>
        <v>OnTime</v>
      </c>
      <c r="Y10" s="37">
        <f>_xlfn.NUMBERVALUE(Table1[[#This Row],[School Days to Complete Initial Evaluation (U08)]])</f>
        <v>0</v>
      </c>
      <c r="Z10" t="str">
        <f>IF(Table1[[#This Row],[School Days to Complete Initial Evaluation Converted]]&lt;36,"OnTime",IF(Table1[[#This Row],[School Days to Complete Initial Evaluation Converted]]&gt;50,"16+ Sch Days","1-15 Sch Days"))</f>
        <v>OnTime</v>
      </c>
    </row>
    <row r="11" spans="1:26">
      <c r="A11" s="50"/>
      <c r="B11" s="50"/>
      <c r="C11" s="50"/>
      <c r="D11" s="50"/>
      <c r="E11" s="50"/>
      <c r="F11" s="50"/>
      <c r="G11" s="50"/>
      <c r="H11" s="50"/>
      <c r="I11" s="50"/>
      <c r="J11" s="50"/>
      <c r="K11" s="50"/>
      <c r="L11" s="50"/>
      <c r="M11" s="50"/>
      <c r="N11" s="50"/>
      <c r="O11" s="50"/>
      <c r="P11" s="50"/>
      <c r="Q11" s="50"/>
      <c r="R11" s="50"/>
      <c r="S11" s="50"/>
      <c r="T11" s="50"/>
      <c r="U11" s="26"/>
      <c r="V11" s="36">
        <f t="shared" si="0"/>
        <v>1096</v>
      </c>
      <c r="W1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 t="str">
        <f>IF(Table1[[#This Row],[Days Past 3rd Birthday Calculated]]&lt;1,"OnTime",IF(Table1[[#This Row],[Days Past 3rd Birthday Calculated]]&lt;16,"1-15 Cal Days",IF(Table1[[#This Row],[Days Past 3rd Birthday Calculated]]&gt;29,"30+ Cal Days","16-29 Cal Days")))</f>
        <v>OnTime</v>
      </c>
      <c r="Y11" s="37">
        <f>_xlfn.NUMBERVALUE(Table1[[#This Row],[School Days to Complete Initial Evaluation (U08)]])</f>
        <v>0</v>
      </c>
      <c r="Z11" t="str">
        <f>IF(Table1[[#This Row],[School Days to Complete Initial Evaluation Converted]]&lt;36,"OnTime",IF(Table1[[#This Row],[School Days to Complete Initial Evaluation Converted]]&gt;50,"16+ Sch Days","1-15 Sch Days"))</f>
        <v>OnTime</v>
      </c>
    </row>
    <row r="12" spans="1:26">
      <c r="A12" s="50"/>
      <c r="B12" s="50"/>
      <c r="C12" s="50"/>
      <c r="D12" s="50"/>
      <c r="E12" s="50"/>
      <c r="F12" s="50"/>
      <c r="G12" s="50"/>
      <c r="H12" s="50"/>
      <c r="I12" s="50"/>
      <c r="J12" s="50"/>
      <c r="K12" s="50"/>
      <c r="L12" s="50"/>
      <c r="M12" s="50"/>
      <c r="N12" s="50"/>
      <c r="O12" s="50"/>
      <c r="P12" s="50"/>
      <c r="Q12" s="50"/>
      <c r="R12" s="50"/>
      <c r="S12" s="50"/>
      <c r="T12" s="50"/>
      <c r="U12" s="26"/>
      <c r="V12" s="36">
        <f t="shared" si="0"/>
        <v>1096</v>
      </c>
      <c r="W1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 t="str">
        <f>IF(Table1[[#This Row],[Days Past 3rd Birthday Calculated]]&lt;1,"OnTime",IF(Table1[[#This Row],[Days Past 3rd Birthday Calculated]]&lt;16,"1-15 Cal Days",IF(Table1[[#This Row],[Days Past 3rd Birthday Calculated]]&gt;29,"30+ Cal Days","16-29 Cal Days")))</f>
        <v>OnTime</v>
      </c>
      <c r="Y12" s="37">
        <f>_xlfn.NUMBERVALUE(Table1[[#This Row],[School Days to Complete Initial Evaluation (U08)]])</f>
        <v>0</v>
      </c>
      <c r="Z12" t="str">
        <f>IF(Table1[[#This Row],[School Days to Complete Initial Evaluation Converted]]&lt;36,"OnTime",IF(Table1[[#This Row],[School Days to Complete Initial Evaluation Converted]]&gt;50,"16+ Sch Days","1-15 Sch Days"))</f>
        <v>OnTime</v>
      </c>
    </row>
    <row r="13" spans="1:26">
      <c r="A13" s="50"/>
      <c r="B13" s="50"/>
      <c r="C13" s="50"/>
      <c r="D13" s="50"/>
      <c r="E13" s="50"/>
      <c r="F13" s="50"/>
      <c r="G13" s="50"/>
      <c r="H13" s="50"/>
      <c r="I13" s="50"/>
      <c r="J13" s="50"/>
      <c r="K13" s="50"/>
      <c r="L13" s="50"/>
      <c r="M13" s="50"/>
      <c r="N13" s="50"/>
      <c r="O13" s="50"/>
      <c r="P13" s="50"/>
      <c r="Q13" s="50"/>
      <c r="R13" s="50"/>
      <c r="S13" s="50"/>
      <c r="T13" s="50"/>
      <c r="U13" s="26"/>
      <c r="V13" s="36">
        <f t="shared" si="0"/>
        <v>1096</v>
      </c>
      <c r="W1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 t="str">
        <f>IF(Table1[[#This Row],[Days Past 3rd Birthday Calculated]]&lt;1,"OnTime",IF(Table1[[#This Row],[Days Past 3rd Birthday Calculated]]&lt;16,"1-15 Cal Days",IF(Table1[[#This Row],[Days Past 3rd Birthday Calculated]]&gt;29,"30+ Cal Days","16-29 Cal Days")))</f>
        <v>OnTime</v>
      </c>
      <c r="Y13" s="37">
        <f>_xlfn.NUMBERVALUE(Table1[[#This Row],[School Days to Complete Initial Evaluation (U08)]])</f>
        <v>0</v>
      </c>
      <c r="Z13" t="str">
        <f>IF(Table1[[#This Row],[School Days to Complete Initial Evaluation Converted]]&lt;36,"OnTime",IF(Table1[[#This Row],[School Days to Complete Initial Evaluation Converted]]&gt;50,"16+ Sch Days","1-15 Sch Days"))</f>
        <v>OnTime</v>
      </c>
    </row>
    <row r="14" spans="1:26">
      <c r="A14" s="50"/>
      <c r="B14" s="50"/>
      <c r="C14" s="50"/>
      <c r="D14" s="50"/>
      <c r="E14" s="50"/>
      <c r="F14" s="50"/>
      <c r="G14" s="50"/>
      <c r="H14" s="50"/>
      <c r="I14" s="50"/>
      <c r="J14" s="50"/>
      <c r="K14" s="50"/>
      <c r="L14" s="50"/>
      <c r="M14" s="50"/>
      <c r="N14" s="50"/>
      <c r="O14" s="50"/>
      <c r="P14" s="50"/>
      <c r="Q14" s="50"/>
      <c r="R14" s="50"/>
      <c r="S14" s="50"/>
      <c r="T14" s="50"/>
      <c r="U14" s="25"/>
      <c r="V14" s="36">
        <f t="shared" si="0"/>
        <v>1096</v>
      </c>
      <c r="W1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 t="str">
        <f>IF(Table1[[#This Row],[Days Past 3rd Birthday Calculated]]&lt;1,"OnTime",IF(Table1[[#This Row],[Days Past 3rd Birthday Calculated]]&lt;16,"1-15 Cal Days",IF(Table1[[#This Row],[Days Past 3rd Birthday Calculated]]&gt;29,"30+ Cal Days","16-29 Cal Days")))</f>
        <v>OnTime</v>
      </c>
      <c r="Y14" s="37">
        <f>_xlfn.NUMBERVALUE(Table1[[#This Row],[School Days to Complete Initial Evaluation (U08)]])</f>
        <v>0</v>
      </c>
      <c r="Z14" t="str">
        <f>IF(Table1[[#This Row],[School Days to Complete Initial Evaluation Converted]]&lt;36,"OnTime",IF(Table1[[#This Row],[School Days to Complete Initial Evaluation Converted]]&gt;50,"16+ Sch Days","1-15 Sch Days"))</f>
        <v>OnTime</v>
      </c>
    </row>
    <row r="15" spans="1:26">
      <c r="A15" s="50"/>
      <c r="B15" s="50"/>
      <c r="C15" s="50"/>
      <c r="D15" s="50"/>
      <c r="E15" s="50"/>
      <c r="F15" s="50"/>
      <c r="G15" s="50"/>
      <c r="H15" s="50"/>
      <c r="I15" s="50"/>
      <c r="J15" s="50"/>
      <c r="K15" s="50"/>
      <c r="L15" s="50"/>
      <c r="M15" s="50"/>
      <c r="N15" s="50"/>
      <c r="O15" s="50"/>
      <c r="P15" s="50"/>
      <c r="Q15" s="50"/>
      <c r="R15" s="50"/>
      <c r="S15" s="50"/>
      <c r="T15" s="50"/>
      <c r="U15" s="26"/>
      <c r="V15" s="36">
        <f t="shared" si="0"/>
        <v>1096</v>
      </c>
      <c r="W1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 t="str">
        <f>IF(Table1[[#This Row],[Days Past 3rd Birthday Calculated]]&lt;1,"OnTime",IF(Table1[[#This Row],[Days Past 3rd Birthday Calculated]]&lt;16,"1-15 Cal Days",IF(Table1[[#This Row],[Days Past 3rd Birthday Calculated]]&gt;29,"30+ Cal Days","16-29 Cal Days")))</f>
        <v>OnTime</v>
      </c>
      <c r="Y15" s="37">
        <f>_xlfn.NUMBERVALUE(Table1[[#This Row],[School Days to Complete Initial Evaluation (U08)]])</f>
        <v>0</v>
      </c>
      <c r="Z15" t="str">
        <f>IF(Table1[[#This Row],[School Days to Complete Initial Evaluation Converted]]&lt;36,"OnTime",IF(Table1[[#This Row],[School Days to Complete Initial Evaluation Converted]]&gt;50,"16+ Sch Days","1-15 Sch Days"))</f>
        <v>OnTime</v>
      </c>
    </row>
    <row r="16" spans="1:26">
      <c r="A16" s="50"/>
      <c r="B16" s="50"/>
      <c r="C16" s="50"/>
      <c r="D16" s="50"/>
      <c r="E16" s="50"/>
      <c r="F16" s="50"/>
      <c r="G16" s="50"/>
      <c r="H16" s="50"/>
      <c r="I16" s="50"/>
      <c r="J16" s="50"/>
      <c r="K16" s="50"/>
      <c r="L16" s="50"/>
      <c r="M16" s="50"/>
      <c r="N16" s="50"/>
      <c r="O16" s="50"/>
      <c r="P16" s="50"/>
      <c r="Q16" s="50"/>
      <c r="R16" s="50"/>
      <c r="S16" s="50"/>
      <c r="T16" s="50"/>
      <c r="U16" s="26"/>
      <c r="V16" s="36">
        <f t="shared" si="0"/>
        <v>1096</v>
      </c>
      <c r="W1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 t="str">
        <f>IF(Table1[[#This Row],[Days Past 3rd Birthday Calculated]]&lt;1,"OnTime",IF(Table1[[#This Row],[Days Past 3rd Birthday Calculated]]&lt;16,"1-15 Cal Days",IF(Table1[[#This Row],[Days Past 3rd Birthday Calculated]]&gt;29,"30+ Cal Days","16-29 Cal Days")))</f>
        <v>OnTime</v>
      </c>
      <c r="Y16" s="37">
        <f>_xlfn.NUMBERVALUE(Table1[[#This Row],[School Days to Complete Initial Evaluation (U08)]])</f>
        <v>0</v>
      </c>
      <c r="Z16" t="str">
        <f>IF(Table1[[#This Row],[School Days to Complete Initial Evaluation Converted]]&lt;36,"OnTime",IF(Table1[[#This Row],[School Days to Complete Initial Evaluation Converted]]&gt;50,"16+ Sch Days","1-15 Sch Days"))</f>
        <v>OnTime</v>
      </c>
    </row>
    <row r="17" spans="1:26">
      <c r="A17" s="50"/>
      <c r="B17" s="50"/>
      <c r="C17" s="50"/>
      <c r="D17" s="50"/>
      <c r="E17" s="50"/>
      <c r="F17" s="50"/>
      <c r="G17" s="50"/>
      <c r="H17" s="50"/>
      <c r="I17" s="50"/>
      <c r="J17" s="50"/>
      <c r="K17" s="50"/>
      <c r="L17" s="50"/>
      <c r="M17" s="50"/>
      <c r="N17" s="50"/>
      <c r="O17" s="50"/>
      <c r="P17" s="50"/>
      <c r="Q17" s="50"/>
      <c r="R17" s="50"/>
      <c r="S17" s="50"/>
      <c r="T17" s="50"/>
      <c r="U17" s="26"/>
      <c r="V17" s="36">
        <f t="shared" si="0"/>
        <v>1096</v>
      </c>
      <c r="W1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 t="str">
        <f>IF(Table1[[#This Row],[Days Past 3rd Birthday Calculated]]&lt;1,"OnTime",IF(Table1[[#This Row],[Days Past 3rd Birthday Calculated]]&lt;16,"1-15 Cal Days",IF(Table1[[#This Row],[Days Past 3rd Birthday Calculated]]&gt;29,"30+ Cal Days","16-29 Cal Days")))</f>
        <v>OnTime</v>
      </c>
      <c r="Y17" s="37">
        <f>_xlfn.NUMBERVALUE(Table1[[#This Row],[School Days to Complete Initial Evaluation (U08)]])</f>
        <v>0</v>
      </c>
      <c r="Z17" t="str">
        <f>IF(Table1[[#This Row],[School Days to Complete Initial Evaluation Converted]]&lt;36,"OnTime",IF(Table1[[#This Row],[School Days to Complete Initial Evaluation Converted]]&gt;50,"16+ Sch Days","1-15 Sch Days"))</f>
        <v>OnTime</v>
      </c>
    </row>
    <row r="18" spans="1:26">
      <c r="A18" s="50"/>
      <c r="B18" s="50"/>
      <c r="C18" s="50"/>
      <c r="D18" s="50"/>
      <c r="E18" s="50"/>
      <c r="F18" s="50"/>
      <c r="G18" s="50"/>
      <c r="H18" s="50"/>
      <c r="I18" s="50"/>
      <c r="J18" s="50"/>
      <c r="K18" s="50"/>
      <c r="L18" s="50"/>
      <c r="M18" s="50"/>
      <c r="N18" s="50"/>
      <c r="O18" s="50"/>
      <c r="P18" s="50"/>
      <c r="Q18" s="50"/>
      <c r="R18" s="50"/>
      <c r="S18" s="50"/>
      <c r="T18" s="50"/>
      <c r="U18" s="26"/>
      <c r="V18" s="36">
        <f t="shared" si="0"/>
        <v>1096</v>
      </c>
      <c r="W1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 t="str">
        <f>IF(Table1[[#This Row],[Days Past 3rd Birthday Calculated]]&lt;1,"OnTime",IF(Table1[[#This Row],[Days Past 3rd Birthday Calculated]]&lt;16,"1-15 Cal Days",IF(Table1[[#This Row],[Days Past 3rd Birthday Calculated]]&gt;29,"30+ Cal Days","16-29 Cal Days")))</f>
        <v>OnTime</v>
      </c>
      <c r="Y18" s="37">
        <f>_xlfn.NUMBERVALUE(Table1[[#This Row],[School Days to Complete Initial Evaluation (U08)]])</f>
        <v>0</v>
      </c>
      <c r="Z18" t="str">
        <f>IF(Table1[[#This Row],[School Days to Complete Initial Evaluation Converted]]&lt;36,"OnTime",IF(Table1[[#This Row],[School Days to Complete Initial Evaluation Converted]]&gt;50,"16+ Sch Days","1-15 Sch Days"))</f>
        <v>OnTime</v>
      </c>
    </row>
    <row r="19" spans="1:26">
      <c r="A19" s="50"/>
      <c r="B19" s="50"/>
      <c r="C19" s="50"/>
      <c r="D19" s="50"/>
      <c r="E19" s="50"/>
      <c r="F19" s="50"/>
      <c r="G19" s="50"/>
      <c r="H19" s="50"/>
      <c r="I19" s="50"/>
      <c r="J19" s="50"/>
      <c r="K19" s="50"/>
      <c r="L19" s="50"/>
      <c r="M19" s="50"/>
      <c r="N19" s="50"/>
      <c r="O19" s="50"/>
      <c r="P19" s="50"/>
      <c r="Q19" s="50"/>
      <c r="R19" s="50"/>
      <c r="S19" s="50"/>
      <c r="T19" s="50"/>
      <c r="U19" s="26"/>
      <c r="V19" s="36">
        <f t="shared" si="0"/>
        <v>1096</v>
      </c>
      <c r="W1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 t="str">
        <f>IF(Table1[[#This Row],[Days Past 3rd Birthday Calculated]]&lt;1,"OnTime",IF(Table1[[#This Row],[Days Past 3rd Birthday Calculated]]&lt;16,"1-15 Cal Days",IF(Table1[[#This Row],[Days Past 3rd Birthday Calculated]]&gt;29,"30+ Cal Days","16-29 Cal Days")))</f>
        <v>OnTime</v>
      </c>
      <c r="Y19" s="37">
        <f>_xlfn.NUMBERVALUE(Table1[[#This Row],[School Days to Complete Initial Evaluation (U08)]])</f>
        <v>0</v>
      </c>
      <c r="Z19" t="str">
        <f>IF(Table1[[#This Row],[School Days to Complete Initial Evaluation Converted]]&lt;36,"OnTime",IF(Table1[[#This Row],[School Days to Complete Initial Evaluation Converted]]&gt;50,"16+ Sch Days","1-15 Sch Days"))</f>
        <v>OnTime</v>
      </c>
    </row>
    <row r="20" spans="1:26">
      <c r="A20" s="50"/>
      <c r="B20" s="50"/>
      <c r="C20" s="50"/>
      <c r="D20" s="50"/>
      <c r="E20" s="50"/>
      <c r="F20" s="50"/>
      <c r="G20" s="50"/>
      <c r="H20" s="50"/>
      <c r="I20" s="50"/>
      <c r="J20" s="50"/>
      <c r="K20" s="50"/>
      <c r="L20" s="50"/>
      <c r="M20" s="50"/>
      <c r="N20" s="50"/>
      <c r="O20" s="50"/>
      <c r="P20" s="50"/>
      <c r="Q20" s="50"/>
      <c r="R20" s="50"/>
      <c r="S20" s="50"/>
      <c r="T20" s="50"/>
      <c r="U20" s="26"/>
      <c r="V20" s="36">
        <f t="shared" si="0"/>
        <v>1096</v>
      </c>
      <c r="W2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 t="str">
        <f>IF(Table1[[#This Row],[Days Past 3rd Birthday Calculated]]&lt;1,"OnTime",IF(Table1[[#This Row],[Days Past 3rd Birthday Calculated]]&lt;16,"1-15 Cal Days",IF(Table1[[#This Row],[Days Past 3rd Birthday Calculated]]&gt;29,"30+ Cal Days","16-29 Cal Days")))</f>
        <v>OnTime</v>
      </c>
      <c r="Y20" s="37">
        <f>_xlfn.NUMBERVALUE(Table1[[#This Row],[School Days to Complete Initial Evaluation (U08)]])</f>
        <v>0</v>
      </c>
      <c r="Z20" t="str">
        <f>IF(Table1[[#This Row],[School Days to Complete Initial Evaluation Converted]]&lt;36,"OnTime",IF(Table1[[#This Row],[School Days to Complete Initial Evaluation Converted]]&gt;50,"16+ Sch Days","1-15 Sch Days"))</f>
        <v>OnTime</v>
      </c>
    </row>
    <row r="21" spans="1:26">
      <c r="A21" s="50"/>
      <c r="B21" s="50"/>
      <c r="C21" s="50"/>
      <c r="D21" s="50"/>
      <c r="E21" s="50"/>
      <c r="F21" s="50"/>
      <c r="G21" s="50"/>
      <c r="H21" s="50"/>
      <c r="I21" s="50"/>
      <c r="J21" s="50"/>
      <c r="K21" s="50"/>
      <c r="L21" s="50"/>
      <c r="M21" s="50"/>
      <c r="N21" s="50"/>
      <c r="O21" s="50"/>
      <c r="P21" s="50"/>
      <c r="Q21" s="50"/>
      <c r="R21" s="50"/>
      <c r="S21" s="50"/>
      <c r="T21" s="50"/>
      <c r="U21" s="26"/>
      <c r="V21" s="36">
        <f t="shared" si="0"/>
        <v>1096</v>
      </c>
      <c r="W2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 t="str">
        <f>IF(Table1[[#This Row],[Days Past 3rd Birthday Calculated]]&lt;1,"OnTime",IF(Table1[[#This Row],[Days Past 3rd Birthday Calculated]]&lt;16,"1-15 Cal Days",IF(Table1[[#This Row],[Days Past 3rd Birthday Calculated]]&gt;29,"30+ Cal Days","16-29 Cal Days")))</f>
        <v>OnTime</v>
      </c>
      <c r="Y21" s="37">
        <f>_xlfn.NUMBERVALUE(Table1[[#This Row],[School Days to Complete Initial Evaluation (U08)]])</f>
        <v>0</v>
      </c>
      <c r="Z21" t="str">
        <f>IF(Table1[[#This Row],[School Days to Complete Initial Evaluation Converted]]&lt;36,"OnTime",IF(Table1[[#This Row],[School Days to Complete Initial Evaluation Converted]]&gt;50,"16+ Sch Days","1-15 Sch Days"))</f>
        <v>OnTime</v>
      </c>
    </row>
    <row r="22" spans="1:26">
      <c r="A22" s="50"/>
      <c r="B22" s="50"/>
      <c r="C22" s="50"/>
      <c r="D22" s="50"/>
      <c r="E22" s="50"/>
      <c r="F22" s="50"/>
      <c r="G22" s="50"/>
      <c r="H22" s="50"/>
      <c r="I22" s="50"/>
      <c r="J22" s="50"/>
      <c r="K22" s="50"/>
      <c r="L22" s="50"/>
      <c r="M22" s="50"/>
      <c r="N22" s="50"/>
      <c r="O22" s="50"/>
      <c r="P22" s="50"/>
      <c r="Q22" s="50"/>
      <c r="R22" s="50"/>
      <c r="S22" s="50"/>
      <c r="T22" s="50"/>
      <c r="U22" s="26"/>
      <c r="V22" s="36">
        <f t="shared" si="0"/>
        <v>1096</v>
      </c>
      <c r="W2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 t="str">
        <f>IF(Table1[[#This Row],[Days Past 3rd Birthday Calculated]]&lt;1,"OnTime",IF(Table1[[#This Row],[Days Past 3rd Birthday Calculated]]&lt;16,"1-15 Cal Days",IF(Table1[[#This Row],[Days Past 3rd Birthday Calculated]]&gt;29,"30+ Cal Days","16-29 Cal Days")))</f>
        <v>OnTime</v>
      </c>
      <c r="Y22" s="37">
        <f>_xlfn.NUMBERVALUE(Table1[[#This Row],[School Days to Complete Initial Evaluation (U08)]])</f>
        <v>0</v>
      </c>
      <c r="Z22" t="str">
        <f>IF(Table1[[#This Row],[School Days to Complete Initial Evaluation Converted]]&lt;36,"OnTime",IF(Table1[[#This Row],[School Days to Complete Initial Evaluation Converted]]&gt;50,"16+ Sch Days","1-15 Sch Days"))</f>
        <v>OnTime</v>
      </c>
    </row>
    <row r="23" spans="1:26">
      <c r="A23" s="50"/>
      <c r="B23" s="50"/>
      <c r="C23" s="50"/>
      <c r="D23" s="50"/>
      <c r="E23" s="50"/>
      <c r="F23" s="50"/>
      <c r="G23" s="50"/>
      <c r="H23" s="50"/>
      <c r="I23" s="50"/>
      <c r="J23" s="50"/>
      <c r="K23" s="50"/>
      <c r="L23" s="50"/>
      <c r="M23" s="50"/>
      <c r="N23" s="50"/>
      <c r="O23" s="50"/>
      <c r="P23" s="50"/>
      <c r="Q23" s="50"/>
      <c r="R23" s="50"/>
      <c r="S23" s="50"/>
      <c r="T23" s="50"/>
      <c r="U23" s="26"/>
      <c r="V23" s="36">
        <f t="shared" si="0"/>
        <v>1096</v>
      </c>
      <c r="W2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 t="str">
        <f>IF(Table1[[#This Row],[Days Past 3rd Birthday Calculated]]&lt;1,"OnTime",IF(Table1[[#This Row],[Days Past 3rd Birthday Calculated]]&lt;16,"1-15 Cal Days",IF(Table1[[#This Row],[Days Past 3rd Birthday Calculated]]&gt;29,"30+ Cal Days","16-29 Cal Days")))</f>
        <v>OnTime</v>
      </c>
      <c r="Y23" s="37">
        <f>_xlfn.NUMBERVALUE(Table1[[#This Row],[School Days to Complete Initial Evaluation (U08)]])</f>
        <v>0</v>
      </c>
      <c r="Z23" t="str">
        <f>IF(Table1[[#This Row],[School Days to Complete Initial Evaluation Converted]]&lt;36,"OnTime",IF(Table1[[#This Row],[School Days to Complete Initial Evaluation Converted]]&gt;50,"16+ Sch Days","1-15 Sch Days"))</f>
        <v>OnTime</v>
      </c>
    </row>
    <row r="24" spans="1:26">
      <c r="A24" s="50"/>
      <c r="B24" s="50"/>
      <c r="C24" s="50"/>
      <c r="D24" s="50"/>
      <c r="E24" s="50"/>
      <c r="F24" s="50"/>
      <c r="G24" s="50"/>
      <c r="H24" s="50"/>
      <c r="I24" s="50"/>
      <c r="J24" s="50"/>
      <c r="K24" s="50"/>
      <c r="L24" s="50"/>
      <c r="M24" s="50"/>
      <c r="N24" s="50"/>
      <c r="O24" s="50"/>
      <c r="P24" s="50"/>
      <c r="Q24" s="50"/>
      <c r="R24" s="50"/>
      <c r="S24" s="50"/>
      <c r="T24" s="50"/>
      <c r="U24" s="26"/>
      <c r="V24" s="36">
        <f t="shared" si="0"/>
        <v>1096</v>
      </c>
      <c r="W2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 t="str">
        <f>IF(Table1[[#This Row],[Days Past 3rd Birthday Calculated]]&lt;1,"OnTime",IF(Table1[[#This Row],[Days Past 3rd Birthday Calculated]]&lt;16,"1-15 Cal Days",IF(Table1[[#This Row],[Days Past 3rd Birthday Calculated]]&gt;29,"30+ Cal Days","16-29 Cal Days")))</f>
        <v>OnTime</v>
      </c>
      <c r="Y24" s="37">
        <f>_xlfn.NUMBERVALUE(Table1[[#This Row],[School Days to Complete Initial Evaluation (U08)]])</f>
        <v>0</v>
      </c>
      <c r="Z24" t="str">
        <f>IF(Table1[[#This Row],[School Days to Complete Initial Evaluation Converted]]&lt;36,"OnTime",IF(Table1[[#This Row],[School Days to Complete Initial Evaluation Converted]]&gt;50,"16+ Sch Days","1-15 Sch Days"))</f>
        <v>OnTime</v>
      </c>
    </row>
    <row r="25" spans="1:26">
      <c r="A25" s="50"/>
      <c r="B25" s="50"/>
      <c r="C25" s="50"/>
      <c r="D25" s="50"/>
      <c r="E25" s="50"/>
      <c r="F25" s="50"/>
      <c r="G25" s="50"/>
      <c r="H25" s="50"/>
      <c r="I25" s="50"/>
      <c r="J25" s="50"/>
      <c r="K25" s="50"/>
      <c r="L25" s="50"/>
      <c r="M25" s="50"/>
      <c r="N25" s="50"/>
      <c r="O25" s="50"/>
      <c r="P25" s="50"/>
      <c r="Q25" s="50"/>
      <c r="R25" s="50"/>
      <c r="S25" s="50"/>
      <c r="T25" s="50"/>
      <c r="U25" s="26"/>
      <c r="V25" s="36">
        <f t="shared" si="0"/>
        <v>1096</v>
      </c>
      <c r="W2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5" t="str">
        <f>IF(Table1[[#This Row],[Days Past 3rd Birthday Calculated]]&lt;1,"OnTime",IF(Table1[[#This Row],[Days Past 3rd Birthday Calculated]]&lt;16,"1-15 Cal Days",IF(Table1[[#This Row],[Days Past 3rd Birthday Calculated]]&gt;29,"30+ Cal Days","16-29 Cal Days")))</f>
        <v>OnTime</v>
      </c>
      <c r="Y25" s="37">
        <f>_xlfn.NUMBERVALUE(Table1[[#This Row],[School Days to Complete Initial Evaluation (U08)]])</f>
        <v>0</v>
      </c>
      <c r="Z25" t="str">
        <f>IF(Table1[[#This Row],[School Days to Complete Initial Evaluation Converted]]&lt;36,"OnTime",IF(Table1[[#This Row],[School Days to Complete Initial Evaluation Converted]]&gt;50,"16+ Sch Days","1-15 Sch Days"))</f>
        <v>OnTime</v>
      </c>
    </row>
    <row r="26" spans="1:26">
      <c r="A26" s="50"/>
      <c r="B26" s="50"/>
      <c r="C26" s="50"/>
      <c r="D26" s="50"/>
      <c r="E26" s="50"/>
      <c r="F26" s="50"/>
      <c r="G26" s="50"/>
      <c r="H26" s="50"/>
      <c r="I26" s="50"/>
      <c r="J26" s="50"/>
      <c r="K26" s="50"/>
      <c r="L26" s="50"/>
      <c r="M26" s="50"/>
      <c r="N26" s="50"/>
      <c r="O26" s="50"/>
      <c r="P26" s="50"/>
      <c r="Q26" s="50"/>
      <c r="R26" s="50"/>
      <c r="S26" s="50"/>
      <c r="T26" s="50"/>
      <c r="U26" s="26"/>
      <c r="V26" s="36">
        <f t="shared" si="0"/>
        <v>1096</v>
      </c>
      <c r="W2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6" t="str">
        <f>IF(Table1[[#This Row],[Days Past 3rd Birthday Calculated]]&lt;1,"OnTime",IF(Table1[[#This Row],[Days Past 3rd Birthday Calculated]]&lt;16,"1-15 Cal Days",IF(Table1[[#This Row],[Days Past 3rd Birthday Calculated]]&gt;29,"30+ Cal Days","16-29 Cal Days")))</f>
        <v>OnTime</v>
      </c>
      <c r="Y26" s="37">
        <f>_xlfn.NUMBERVALUE(Table1[[#This Row],[School Days to Complete Initial Evaluation (U08)]])</f>
        <v>0</v>
      </c>
      <c r="Z26" t="str">
        <f>IF(Table1[[#This Row],[School Days to Complete Initial Evaluation Converted]]&lt;36,"OnTime",IF(Table1[[#This Row],[School Days to Complete Initial Evaluation Converted]]&gt;50,"16+ Sch Days","1-15 Sch Days"))</f>
        <v>OnTime</v>
      </c>
    </row>
    <row r="27" spans="1:26">
      <c r="A27" s="50"/>
      <c r="B27" s="50"/>
      <c r="C27" s="50"/>
      <c r="D27" s="50"/>
      <c r="E27" s="50"/>
      <c r="F27" s="50"/>
      <c r="G27" s="50"/>
      <c r="H27" s="50"/>
      <c r="I27" s="50"/>
      <c r="J27" s="50"/>
      <c r="K27" s="50"/>
      <c r="L27" s="50"/>
      <c r="M27" s="50"/>
      <c r="N27" s="50"/>
      <c r="O27" s="50"/>
      <c r="P27" s="50"/>
      <c r="Q27" s="50"/>
      <c r="R27" s="50"/>
      <c r="S27" s="50"/>
      <c r="T27" s="50"/>
      <c r="U27" s="26"/>
      <c r="V27" s="36">
        <f t="shared" si="0"/>
        <v>1096</v>
      </c>
      <c r="W2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7" t="str">
        <f>IF(Table1[[#This Row],[Days Past 3rd Birthday Calculated]]&lt;1,"OnTime",IF(Table1[[#This Row],[Days Past 3rd Birthday Calculated]]&lt;16,"1-15 Cal Days",IF(Table1[[#This Row],[Days Past 3rd Birthday Calculated]]&gt;29,"30+ Cal Days","16-29 Cal Days")))</f>
        <v>OnTime</v>
      </c>
      <c r="Y27" s="37">
        <f>_xlfn.NUMBERVALUE(Table1[[#This Row],[School Days to Complete Initial Evaluation (U08)]])</f>
        <v>0</v>
      </c>
      <c r="Z27" t="str">
        <f>IF(Table1[[#This Row],[School Days to Complete Initial Evaluation Converted]]&lt;36,"OnTime",IF(Table1[[#This Row],[School Days to Complete Initial Evaluation Converted]]&gt;50,"16+ Sch Days","1-15 Sch Days"))</f>
        <v>OnTime</v>
      </c>
    </row>
    <row r="28" spans="1:26">
      <c r="A28" s="50"/>
      <c r="B28" s="50"/>
      <c r="C28" s="50"/>
      <c r="D28" s="50"/>
      <c r="E28" s="50"/>
      <c r="F28" s="50"/>
      <c r="G28" s="50"/>
      <c r="H28" s="50"/>
      <c r="I28" s="50"/>
      <c r="J28" s="50"/>
      <c r="K28" s="50"/>
      <c r="L28" s="50"/>
      <c r="M28" s="50"/>
      <c r="N28" s="50"/>
      <c r="O28" s="50"/>
      <c r="P28" s="50"/>
      <c r="Q28" s="50"/>
      <c r="R28" s="50"/>
      <c r="S28" s="50"/>
      <c r="T28" s="50"/>
      <c r="U28" s="26"/>
      <c r="V28" s="36">
        <f t="shared" si="0"/>
        <v>1096</v>
      </c>
      <c r="W2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8" t="str">
        <f>IF(Table1[[#This Row],[Days Past 3rd Birthday Calculated]]&lt;1,"OnTime",IF(Table1[[#This Row],[Days Past 3rd Birthday Calculated]]&lt;16,"1-15 Cal Days",IF(Table1[[#This Row],[Days Past 3rd Birthday Calculated]]&gt;29,"30+ Cal Days","16-29 Cal Days")))</f>
        <v>OnTime</v>
      </c>
      <c r="Y28" s="37">
        <f>_xlfn.NUMBERVALUE(Table1[[#This Row],[School Days to Complete Initial Evaluation (U08)]])</f>
        <v>0</v>
      </c>
      <c r="Z28" t="str">
        <f>IF(Table1[[#This Row],[School Days to Complete Initial Evaluation Converted]]&lt;36,"OnTime",IF(Table1[[#This Row],[School Days to Complete Initial Evaluation Converted]]&gt;50,"16+ Sch Days","1-15 Sch Days"))</f>
        <v>OnTime</v>
      </c>
    </row>
    <row r="29" spans="1:26">
      <c r="A29" s="50"/>
      <c r="B29" s="50"/>
      <c r="C29" s="50"/>
      <c r="D29" s="50"/>
      <c r="E29" s="50"/>
      <c r="F29" s="50"/>
      <c r="G29" s="50"/>
      <c r="H29" s="50"/>
      <c r="I29" s="50"/>
      <c r="J29" s="50"/>
      <c r="K29" s="50"/>
      <c r="L29" s="50"/>
      <c r="M29" s="50"/>
      <c r="N29" s="50"/>
      <c r="O29" s="50"/>
      <c r="P29" s="50"/>
      <c r="Q29" s="50"/>
      <c r="R29" s="50"/>
      <c r="S29" s="50"/>
      <c r="T29" s="50"/>
      <c r="U29" s="26"/>
      <c r="V29" s="36">
        <f t="shared" si="0"/>
        <v>1096</v>
      </c>
      <c r="W2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9" t="str">
        <f>IF(Table1[[#This Row],[Days Past 3rd Birthday Calculated]]&lt;1,"OnTime",IF(Table1[[#This Row],[Days Past 3rd Birthday Calculated]]&lt;16,"1-15 Cal Days",IF(Table1[[#This Row],[Days Past 3rd Birthday Calculated]]&gt;29,"30+ Cal Days","16-29 Cal Days")))</f>
        <v>OnTime</v>
      </c>
      <c r="Y29" s="37">
        <f>_xlfn.NUMBERVALUE(Table1[[#This Row],[School Days to Complete Initial Evaluation (U08)]])</f>
        <v>0</v>
      </c>
      <c r="Z29" t="str">
        <f>IF(Table1[[#This Row],[School Days to Complete Initial Evaluation Converted]]&lt;36,"OnTime",IF(Table1[[#This Row],[School Days to Complete Initial Evaluation Converted]]&gt;50,"16+ Sch Days","1-15 Sch Days"))</f>
        <v>OnTime</v>
      </c>
    </row>
    <row r="30" spans="1:26">
      <c r="A30" s="50"/>
      <c r="B30" s="50"/>
      <c r="C30" s="50"/>
      <c r="D30" s="50"/>
      <c r="E30" s="50"/>
      <c r="F30" s="50"/>
      <c r="G30" s="50"/>
      <c r="H30" s="50"/>
      <c r="I30" s="50"/>
      <c r="J30" s="50"/>
      <c r="K30" s="50"/>
      <c r="L30" s="50"/>
      <c r="M30" s="50"/>
      <c r="N30" s="50"/>
      <c r="O30" s="50"/>
      <c r="P30" s="50"/>
      <c r="Q30" s="50"/>
      <c r="R30" s="50"/>
      <c r="S30" s="50"/>
      <c r="T30" s="50"/>
      <c r="U30" s="26"/>
      <c r="V30" s="36">
        <f t="shared" si="0"/>
        <v>1096</v>
      </c>
      <c r="W3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0" t="str">
        <f>IF(Table1[[#This Row],[Days Past 3rd Birthday Calculated]]&lt;1,"OnTime",IF(Table1[[#This Row],[Days Past 3rd Birthday Calculated]]&lt;16,"1-15 Cal Days",IF(Table1[[#This Row],[Days Past 3rd Birthday Calculated]]&gt;29,"30+ Cal Days","16-29 Cal Days")))</f>
        <v>OnTime</v>
      </c>
      <c r="Y30" s="37">
        <f>_xlfn.NUMBERVALUE(Table1[[#This Row],[School Days to Complete Initial Evaluation (U08)]])</f>
        <v>0</v>
      </c>
      <c r="Z30" t="str">
        <f>IF(Table1[[#This Row],[School Days to Complete Initial Evaluation Converted]]&lt;36,"OnTime",IF(Table1[[#This Row],[School Days to Complete Initial Evaluation Converted]]&gt;50,"16+ Sch Days","1-15 Sch Days"))</f>
        <v>OnTime</v>
      </c>
    </row>
    <row r="31" spans="1:26">
      <c r="A31" s="50"/>
      <c r="B31" s="50"/>
      <c r="C31" s="50"/>
      <c r="D31" s="50"/>
      <c r="E31" s="50"/>
      <c r="F31" s="50"/>
      <c r="G31" s="50"/>
      <c r="H31" s="50"/>
      <c r="I31" s="50"/>
      <c r="J31" s="50"/>
      <c r="K31" s="50"/>
      <c r="L31" s="50"/>
      <c r="M31" s="50"/>
      <c r="N31" s="50"/>
      <c r="O31" s="50"/>
      <c r="P31" s="50"/>
      <c r="Q31" s="50"/>
      <c r="R31" s="50"/>
      <c r="S31" s="50"/>
      <c r="T31" s="50"/>
      <c r="U31" s="26"/>
      <c r="V31" s="36">
        <f t="shared" si="0"/>
        <v>1096</v>
      </c>
      <c r="W3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1" t="str">
        <f>IF(Table1[[#This Row],[Days Past 3rd Birthday Calculated]]&lt;1,"OnTime",IF(Table1[[#This Row],[Days Past 3rd Birthday Calculated]]&lt;16,"1-15 Cal Days",IF(Table1[[#This Row],[Days Past 3rd Birthday Calculated]]&gt;29,"30+ Cal Days","16-29 Cal Days")))</f>
        <v>OnTime</v>
      </c>
      <c r="Y31" s="37">
        <f>_xlfn.NUMBERVALUE(Table1[[#This Row],[School Days to Complete Initial Evaluation (U08)]])</f>
        <v>0</v>
      </c>
      <c r="Z31" t="str">
        <f>IF(Table1[[#This Row],[School Days to Complete Initial Evaluation Converted]]&lt;36,"OnTime",IF(Table1[[#This Row],[School Days to Complete Initial Evaluation Converted]]&gt;50,"16+ Sch Days","1-15 Sch Days"))</f>
        <v>OnTime</v>
      </c>
    </row>
    <row r="32" spans="1:26">
      <c r="A32" s="50"/>
      <c r="B32" s="50"/>
      <c r="C32" s="50"/>
      <c r="D32" s="50"/>
      <c r="E32" s="50"/>
      <c r="F32" s="50"/>
      <c r="G32" s="50"/>
      <c r="H32" s="50"/>
      <c r="I32" s="50"/>
      <c r="J32" s="50"/>
      <c r="K32" s="50"/>
      <c r="L32" s="50"/>
      <c r="M32" s="50"/>
      <c r="N32" s="50"/>
      <c r="O32" s="50"/>
      <c r="P32" s="50"/>
      <c r="Q32" s="50"/>
      <c r="R32" s="50"/>
      <c r="S32" s="50"/>
      <c r="T32" s="50"/>
      <c r="U32" s="26"/>
      <c r="V32" s="36">
        <f t="shared" si="0"/>
        <v>1096</v>
      </c>
      <c r="W3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2" t="str">
        <f>IF(Table1[[#This Row],[Days Past 3rd Birthday Calculated]]&lt;1,"OnTime",IF(Table1[[#This Row],[Days Past 3rd Birthday Calculated]]&lt;16,"1-15 Cal Days",IF(Table1[[#This Row],[Days Past 3rd Birthday Calculated]]&gt;29,"30+ Cal Days","16-29 Cal Days")))</f>
        <v>OnTime</v>
      </c>
      <c r="Y32" s="37">
        <f>_xlfn.NUMBERVALUE(Table1[[#This Row],[School Days to Complete Initial Evaluation (U08)]])</f>
        <v>0</v>
      </c>
      <c r="Z32" t="str">
        <f>IF(Table1[[#This Row],[School Days to Complete Initial Evaluation Converted]]&lt;36,"OnTime",IF(Table1[[#This Row],[School Days to Complete Initial Evaluation Converted]]&gt;50,"16+ Sch Days","1-15 Sch Days"))</f>
        <v>OnTime</v>
      </c>
    </row>
    <row r="33" spans="1:28">
      <c r="A33" s="50"/>
      <c r="B33" s="50"/>
      <c r="C33" s="50"/>
      <c r="D33" s="50"/>
      <c r="E33" s="50"/>
      <c r="F33" s="50"/>
      <c r="G33" s="50"/>
      <c r="H33" s="50"/>
      <c r="I33" s="50"/>
      <c r="J33" s="50"/>
      <c r="K33" s="50"/>
      <c r="L33" s="50"/>
      <c r="M33" s="50"/>
      <c r="N33" s="50"/>
      <c r="O33" s="50"/>
      <c r="P33" s="50"/>
      <c r="Q33" s="50"/>
      <c r="R33" s="50"/>
      <c r="S33" s="50"/>
      <c r="T33" s="50"/>
      <c r="U33" s="26"/>
      <c r="V33" s="36">
        <f t="shared" si="0"/>
        <v>1096</v>
      </c>
      <c r="W3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3" t="str">
        <f>IF(Table1[[#This Row],[Days Past 3rd Birthday Calculated]]&lt;1,"OnTime",IF(Table1[[#This Row],[Days Past 3rd Birthday Calculated]]&lt;16,"1-15 Cal Days",IF(Table1[[#This Row],[Days Past 3rd Birthday Calculated]]&gt;29,"30+ Cal Days","16-29 Cal Days")))</f>
        <v>OnTime</v>
      </c>
      <c r="Y33" s="37">
        <f>_xlfn.NUMBERVALUE(Table1[[#This Row],[School Days to Complete Initial Evaluation (U08)]])</f>
        <v>0</v>
      </c>
      <c r="Z33" t="str">
        <f>IF(Table1[[#This Row],[School Days to Complete Initial Evaluation Converted]]&lt;36,"OnTime",IF(Table1[[#This Row],[School Days to Complete Initial Evaluation Converted]]&gt;50,"16+ Sch Days","1-15 Sch Days"))</f>
        <v>OnTime</v>
      </c>
    </row>
    <row r="34" spans="1:28">
      <c r="A34" s="50"/>
      <c r="B34" s="50"/>
      <c r="C34" s="50"/>
      <c r="D34" s="50"/>
      <c r="E34" s="50"/>
      <c r="F34" s="50"/>
      <c r="G34" s="50"/>
      <c r="H34" s="50"/>
      <c r="I34" s="50"/>
      <c r="J34" s="50"/>
      <c r="K34" s="50"/>
      <c r="L34" s="50"/>
      <c r="M34" s="50"/>
      <c r="N34" s="50"/>
      <c r="O34" s="50"/>
      <c r="P34" s="50"/>
      <c r="Q34" s="50"/>
      <c r="R34" s="50"/>
      <c r="S34" s="50"/>
      <c r="T34" s="50"/>
      <c r="U34" s="26"/>
      <c r="V34" s="36">
        <f t="shared" si="0"/>
        <v>1096</v>
      </c>
      <c r="W3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4" t="str">
        <f>IF(Table1[[#This Row],[Days Past 3rd Birthday Calculated]]&lt;1,"OnTime",IF(Table1[[#This Row],[Days Past 3rd Birthday Calculated]]&lt;16,"1-15 Cal Days",IF(Table1[[#This Row],[Days Past 3rd Birthday Calculated]]&gt;29,"30+ Cal Days","16-29 Cal Days")))</f>
        <v>OnTime</v>
      </c>
      <c r="Y34" s="37">
        <f>_xlfn.NUMBERVALUE(Table1[[#This Row],[School Days to Complete Initial Evaluation (U08)]])</f>
        <v>0</v>
      </c>
      <c r="Z34" t="str">
        <f>IF(Table1[[#This Row],[School Days to Complete Initial Evaluation Converted]]&lt;36,"OnTime",IF(Table1[[#This Row],[School Days to Complete Initial Evaluation Converted]]&gt;50,"16+ Sch Days","1-15 Sch Days"))</f>
        <v>OnTime</v>
      </c>
    </row>
    <row r="35" spans="1:28">
      <c r="A35" s="50"/>
      <c r="B35" s="50"/>
      <c r="C35" s="50"/>
      <c r="D35" s="50"/>
      <c r="E35" s="50"/>
      <c r="F35" s="50"/>
      <c r="G35" s="50"/>
      <c r="H35" s="50"/>
      <c r="I35" s="50"/>
      <c r="J35" s="50"/>
      <c r="K35" s="50"/>
      <c r="L35" s="50"/>
      <c r="M35" s="50"/>
      <c r="N35" s="50"/>
      <c r="O35" s="50"/>
      <c r="P35" s="50"/>
      <c r="Q35" s="50"/>
      <c r="R35" s="50"/>
      <c r="S35" s="50"/>
      <c r="T35" s="50"/>
      <c r="U35" s="26"/>
      <c r="V35" s="36">
        <f t="shared" si="0"/>
        <v>1096</v>
      </c>
      <c r="W3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5" t="str">
        <f>IF(Table1[[#This Row],[Days Past 3rd Birthday Calculated]]&lt;1,"OnTime",IF(Table1[[#This Row],[Days Past 3rd Birthday Calculated]]&lt;16,"1-15 Cal Days",IF(Table1[[#This Row],[Days Past 3rd Birthday Calculated]]&gt;29,"30+ Cal Days","16-29 Cal Days")))</f>
        <v>OnTime</v>
      </c>
      <c r="Y35" s="37">
        <f>_xlfn.NUMBERVALUE(Table1[[#This Row],[School Days to Complete Initial Evaluation (U08)]])</f>
        <v>0</v>
      </c>
      <c r="Z35" t="str">
        <f>IF(Table1[[#This Row],[School Days to Complete Initial Evaluation Converted]]&lt;36,"OnTime",IF(Table1[[#This Row],[School Days to Complete Initial Evaluation Converted]]&gt;50,"16+ Sch Days","1-15 Sch Days"))</f>
        <v>OnTime</v>
      </c>
    </row>
    <row r="36" spans="1:28">
      <c r="A36" s="50"/>
      <c r="B36" s="50"/>
      <c r="C36" s="50"/>
      <c r="D36" s="50"/>
      <c r="E36" s="50"/>
      <c r="F36" s="50"/>
      <c r="G36" s="50"/>
      <c r="H36" s="50"/>
      <c r="I36" s="50"/>
      <c r="J36" s="50"/>
      <c r="K36" s="50"/>
      <c r="L36" s="50"/>
      <c r="M36" s="50"/>
      <c r="N36" s="50"/>
      <c r="O36" s="50"/>
      <c r="P36" s="50"/>
      <c r="Q36" s="50"/>
      <c r="R36" s="50"/>
      <c r="S36" s="50"/>
      <c r="T36" s="50"/>
      <c r="U36" s="26"/>
      <c r="V36" s="36">
        <f t="shared" si="0"/>
        <v>1096</v>
      </c>
      <c r="W3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6" t="str">
        <f>IF(Table1[[#This Row],[Days Past 3rd Birthday Calculated]]&lt;1,"OnTime",IF(Table1[[#This Row],[Days Past 3rd Birthday Calculated]]&lt;16,"1-15 Cal Days",IF(Table1[[#This Row],[Days Past 3rd Birthday Calculated]]&gt;29,"30+ Cal Days","16-29 Cal Days")))</f>
        <v>OnTime</v>
      </c>
      <c r="Y36" s="37">
        <f>_xlfn.NUMBERVALUE(Table1[[#This Row],[School Days to Complete Initial Evaluation (U08)]])</f>
        <v>0</v>
      </c>
      <c r="Z36" t="str">
        <f>IF(Table1[[#This Row],[School Days to Complete Initial Evaluation Converted]]&lt;36,"OnTime",IF(Table1[[#This Row],[School Days to Complete Initial Evaluation Converted]]&gt;50,"16+ Sch Days","1-15 Sch Days"))</f>
        <v>OnTime</v>
      </c>
    </row>
    <row r="37" spans="1:28">
      <c r="A37" s="50"/>
      <c r="B37" s="50"/>
      <c r="C37" s="50"/>
      <c r="D37" s="50"/>
      <c r="E37" s="50"/>
      <c r="F37" s="50"/>
      <c r="G37" s="50"/>
      <c r="H37" s="50"/>
      <c r="I37" s="50"/>
      <c r="J37" s="50"/>
      <c r="K37" s="50"/>
      <c r="L37" s="50"/>
      <c r="M37" s="50"/>
      <c r="N37" s="50"/>
      <c r="O37" s="50"/>
      <c r="P37" s="50"/>
      <c r="Q37" s="50"/>
      <c r="R37" s="50"/>
      <c r="S37" s="50"/>
      <c r="T37" s="50"/>
      <c r="U37" s="26"/>
      <c r="V37" s="36">
        <f t="shared" si="0"/>
        <v>1096</v>
      </c>
      <c r="W3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7" t="str">
        <f>IF(Table1[[#This Row],[Days Past 3rd Birthday Calculated]]&lt;1,"OnTime",IF(Table1[[#This Row],[Days Past 3rd Birthday Calculated]]&lt;16,"1-15 Cal Days",IF(Table1[[#This Row],[Days Past 3rd Birthday Calculated]]&gt;29,"30+ Cal Days","16-29 Cal Days")))</f>
        <v>OnTime</v>
      </c>
      <c r="Y37" s="37">
        <f>_xlfn.NUMBERVALUE(Table1[[#This Row],[School Days to Complete Initial Evaluation (U08)]])</f>
        <v>0</v>
      </c>
      <c r="Z37" t="str">
        <f>IF(Table1[[#This Row],[School Days to Complete Initial Evaluation Converted]]&lt;36,"OnTime",IF(Table1[[#This Row],[School Days to Complete Initial Evaluation Converted]]&gt;50,"16+ Sch Days","1-15 Sch Days"))</f>
        <v>OnTime</v>
      </c>
    </row>
    <row r="38" spans="1:28">
      <c r="A38" s="50"/>
      <c r="B38" s="50"/>
      <c r="C38" s="50"/>
      <c r="D38" s="50"/>
      <c r="E38" s="50"/>
      <c r="F38" s="50"/>
      <c r="G38" s="50"/>
      <c r="H38" s="50"/>
      <c r="I38" s="50"/>
      <c r="J38" s="50"/>
      <c r="K38" s="50"/>
      <c r="L38" s="50"/>
      <c r="M38" s="50"/>
      <c r="N38" s="50"/>
      <c r="O38" s="50"/>
      <c r="P38" s="50"/>
      <c r="Q38" s="50"/>
      <c r="R38" s="50"/>
      <c r="S38" s="50"/>
      <c r="T38" s="50"/>
      <c r="U38" s="26"/>
      <c r="V38" s="36">
        <f t="shared" si="0"/>
        <v>1096</v>
      </c>
      <c r="W3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8" t="str">
        <f>IF(Table1[[#This Row],[Days Past 3rd Birthday Calculated]]&lt;1,"OnTime",IF(Table1[[#This Row],[Days Past 3rd Birthday Calculated]]&lt;16,"1-15 Cal Days",IF(Table1[[#This Row],[Days Past 3rd Birthday Calculated]]&gt;29,"30+ Cal Days","16-29 Cal Days")))</f>
        <v>OnTime</v>
      </c>
      <c r="Y38" s="37">
        <f>_xlfn.NUMBERVALUE(Table1[[#This Row],[School Days to Complete Initial Evaluation (U08)]])</f>
        <v>0</v>
      </c>
      <c r="Z38" t="str">
        <f>IF(Table1[[#This Row],[School Days to Complete Initial Evaluation Converted]]&lt;36,"OnTime",IF(Table1[[#This Row],[School Days to Complete Initial Evaluation Converted]]&gt;50,"16+ Sch Days","1-15 Sch Days"))</f>
        <v>OnTime</v>
      </c>
    </row>
    <row r="39" spans="1:28">
      <c r="A39" s="26"/>
      <c r="B39" s="26"/>
      <c r="C39" s="26"/>
      <c r="D39" s="26"/>
      <c r="E39" s="26"/>
      <c r="F39" s="26"/>
      <c r="G39" s="26"/>
      <c r="H39" s="26"/>
      <c r="I39" s="26"/>
      <c r="J39" s="26"/>
      <c r="K39" s="26"/>
      <c r="L39" s="26"/>
      <c r="M39" s="26"/>
      <c r="N39" s="26"/>
      <c r="O39" s="26"/>
      <c r="P39" s="26"/>
      <c r="Q39" s="26"/>
      <c r="R39" s="26"/>
      <c r="S39" s="26"/>
      <c r="T39" s="26"/>
      <c r="U39" s="26"/>
      <c r="V39" s="36">
        <f t="shared" si="0"/>
        <v>1096</v>
      </c>
      <c r="W3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9" t="str">
        <f>IF(Table1[[#This Row],[Days Past 3rd Birthday Calculated]]&lt;1,"OnTime",IF(Table1[[#This Row],[Days Past 3rd Birthday Calculated]]&lt;16,"1-15 Cal Days",IF(Table1[[#This Row],[Days Past 3rd Birthday Calculated]]&gt;29,"30+ Cal Days","16-29 Cal Days")))</f>
        <v>OnTime</v>
      </c>
      <c r="Y39" s="37">
        <f>_xlfn.NUMBERVALUE(Table1[[#This Row],[School Days to Complete Initial Evaluation (U08)]])</f>
        <v>0</v>
      </c>
      <c r="Z39" t="str">
        <f>IF(Table1[[#This Row],[School Days to Complete Initial Evaluation Converted]]&lt;36,"OnTime",IF(Table1[[#This Row],[School Days to Complete Initial Evaluation Converted]]&gt;50,"16+ Sch Days","1-15 Sch Days"))</f>
        <v>OnTime</v>
      </c>
    </row>
    <row r="40" spans="1:28">
      <c r="A40" s="26"/>
      <c r="B40" s="26"/>
      <c r="C40" s="25"/>
      <c r="D40" s="26"/>
      <c r="E40" s="26"/>
      <c r="F40" s="26"/>
      <c r="G40" s="26"/>
      <c r="H40" s="26"/>
      <c r="I40" s="26"/>
      <c r="J40" s="26"/>
      <c r="K40" s="26"/>
      <c r="L40" s="26"/>
      <c r="M40" s="26"/>
      <c r="N40" s="26"/>
      <c r="O40" s="26"/>
      <c r="P40" s="26"/>
      <c r="Q40" s="26"/>
      <c r="R40" s="26"/>
      <c r="S40" s="26"/>
      <c r="T40" s="26"/>
      <c r="U40" s="26"/>
      <c r="V40" s="36">
        <f t="shared" si="0"/>
        <v>1096</v>
      </c>
      <c r="W4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0" t="str">
        <f>IF(Table1[[#This Row],[Days Past 3rd Birthday Calculated]]&lt;1,"OnTime",IF(Table1[[#This Row],[Days Past 3rd Birthday Calculated]]&lt;16,"1-15 Cal Days",IF(Table1[[#This Row],[Days Past 3rd Birthday Calculated]]&gt;29,"30+ Cal Days","16-29 Cal Days")))</f>
        <v>OnTime</v>
      </c>
      <c r="Y40" s="37">
        <f>_xlfn.NUMBERVALUE(Table1[[#This Row],[School Days to Complete Initial Evaluation (U08)]])</f>
        <v>0</v>
      </c>
      <c r="Z40" t="str">
        <f>IF(Table1[[#This Row],[School Days to Complete Initial Evaluation Converted]]&lt;36,"OnTime",IF(Table1[[#This Row],[School Days to Complete Initial Evaluation Converted]]&gt;50,"16+ Sch Days","1-15 Sch Days"))</f>
        <v>OnTime</v>
      </c>
    </row>
    <row r="41" spans="1:28">
      <c r="A41" s="26"/>
      <c r="B41" s="26"/>
      <c r="C41" s="25"/>
      <c r="D41" s="26"/>
      <c r="E41" s="26"/>
      <c r="F41" s="26"/>
      <c r="G41" s="26"/>
      <c r="H41" s="26"/>
      <c r="I41" s="26"/>
      <c r="J41" s="26"/>
      <c r="K41" s="26"/>
      <c r="L41" s="26"/>
      <c r="M41" s="26"/>
      <c r="N41" s="26"/>
      <c r="O41" s="26"/>
      <c r="P41" s="26"/>
      <c r="Q41" s="26"/>
      <c r="R41" s="26"/>
      <c r="S41" s="26"/>
      <c r="T41" s="26"/>
      <c r="U41" s="26"/>
      <c r="V41" s="36">
        <f t="shared" si="0"/>
        <v>1096</v>
      </c>
      <c r="W4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1" t="str">
        <f>IF(Table1[[#This Row],[Days Past 3rd Birthday Calculated]]&lt;1,"OnTime",IF(Table1[[#This Row],[Days Past 3rd Birthday Calculated]]&lt;16,"1-15 Cal Days",IF(Table1[[#This Row],[Days Past 3rd Birthday Calculated]]&gt;29,"30+ Cal Days","16-29 Cal Days")))</f>
        <v>OnTime</v>
      </c>
      <c r="Y41" s="37">
        <f>_xlfn.NUMBERVALUE(Table1[[#This Row],[School Days to Complete Initial Evaluation (U08)]])</f>
        <v>0</v>
      </c>
      <c r="Z41" t="str">
        <f>IF(Table1[[#This Row],[School Days to Complete Initial Evaluation Converted]]&lt;36,"OnTime",IF(Table1[[#This Row],[School Days to Complete Initial Evaluation Converted]]&gt;50,"16+ Sch Days","1-15 Sch Days"))</f>
        <v>OnTime</v>
      </c>
    </row>
    <row r="42" spans="1:28">
      <c r="A42" s="26"/>
      <c r="B42" s="26"/>
      <c r="C42" s="26"/>
      <c r="D42" s="26"/>
      <c r="E42" s="26"/>
      <c r="F42" s="26"/>
      <c r="G42" s="26"/>
      <c r="H42" s="26"/>
      <c r="I42" s="26"/>
      <c r="J42" s="26"/>
      <c r="K42" s="26"/>
      <c r="L42" s="26"/>
      <c r="M42" s="26"/>
      <c r="N42" s="26"/>
      <c r="O42" s="26"/>
      <c r="P42" s="26"/>
      <c r="Q42" s="26"/>
      <c r="R42" s="26"/>
      <c r="S42" s="26"/>
      <c r="T42" s="26"/>
      <c r="U42" s="26"/>
      <c r="V42" s="36">
        <f t="shared" si="0"/>
        <v>1096</v>
      </c>
      <c r="W4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2" t="str">
        <f>IF(Table1[[#This Row],[Days Past 3rd Birthday Calculated]]&lt;1,"OnTime",IF(Table1[[#This Row],[Days Past 3rd Birthday Calculated]]&lt;16,"1-15 Cal Days",IF(Table1[[#This Row],[Days Past 3rd Birthday Calculated]]&gt;29,"30+ Cal Days","16-29 Cal Days")))</f>
        <v>OnTime</v>
      </c>
      <c r="Y42" s="37">
        <f>_xlfn.NUMBERVALUE(Table1[[#This Row],[School Days to Complete Initial Evaluation (U08)]])</f>
        <v>0</v>
      </c>
      <c r="Z42" t="str">
        <f>IF(Table1[[#This Row],[School Days to Complete Initial Evaluation Converted]]&lt;36,"OnTime",IF(Table1[[#This Row],[School Days to Complete Initial Evaluation Converted]]&gt;50,"16+ Sch Days","1-15 Sch Days"))</f>
        <v>OnTime</v>
      </c>
    </row>
    <row r="43" spans="1:28">
      <c r="A43" s="26"/>
      <c r="B43" s="26"/>
      <c r="C43" s="26"/>
      <c r="D43" s="26"/>
      <c r="E43" s="26"/>
      <c r="F43" s="26"/>
      <c r="G43" s="26"/>
      <c r="H43" s="26"/>
      <c r="I43" s="26"/>
      <c r="J43" s="26"/>
      <c r="K43" s="26"/>
      <c r="L43" s="26"/>
      <c r="M43" s="26"/>
      <c r="N43" s="26"/>
      <c r="O43" s="26"/>
      <c r="P43" s="26"/>
      <c r="Q43" s="26"/>
      <c r="R43" s="26"/>
      <c r="S43" s="26"/>
      <c r="T43" s="26"/>
      <c r="U43" s="26"/>
      <c r="V43" s="36">
        <f t="shared" si="0"/>
        <v>1096</v>
      </c>
      <c r="W4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3" t="str">
        <f>IF(Table1[[#This Row],[Days Past 3rd Birthday Calculated]]&lt;1,"OnTime",IF(Table1[[#This Row],[Days Past 3rd Birthday Calculated]]&lt;16,"1-15 Cal Days",IF(Table1[[#This Row],[Days Past 3rd Birthday Calculated]]&gt;29,"30+ Cal Days","16-29 Cal Days")))</f>
        <v>OnTime</v>
      </c>
      <c r="Y43" s="37">
        <f>_xlfn.NUMBERVALUE(Table1[[#This Row],[School Days to Complete Initial Evaluation (U08)]])</f>
        <v>0</v>
      </c>
      <c r="Z43" t="str">
        <f>IF(Table1[[#This Row],[School Days to Complete Initial Evaluation Converted]]&lt;36,"OnTime",IF(Table1[[#This Row],[School Days to Complete Initial Evaluation Converted]]&gt;50,"16+ Sch Days","1-15 Sch Days"))</f>
        <v>OnTime</v>
      </c>
    </row>
    <row r="44" spans="1:28">
      <c r="A44" s="26"/>
      <c r="B44" s="26"/>
      <c r="C44" s="26"/>
      <c r="D44" s="26"/>
      <c r="E44" s="26"/>
      <c r="F44" s="26"/>
      <c r="G44" s="26"/>
      <c r="H44" s="26"/>
      <c r="I44" s="26"/>
      <c r="J44" s="26"/>
      <c r="K44" s="26"/>
      <c r="L44" s="26"/>
      <c r="M44" s="26"/>
      <c r="N44" s="26"/>
      <c r="O44" s="26"/>
      <c r="P44" s="26"/>
      <c r="Q44" s="26"/>
      <c r="R44" s="26"/>
      <c r="S44" s="26"/>
      <c r="T44" s="26"/>
      <c r="U44" s="26"/>
      <c r="V44" s="36">
        <f t="shared" si="0"/>
        <v>1096</v>
      </c>
      <c r="W4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4" t="str">
        <f>IF(Table1[[#This Row],[Days Past 3rd Birthday Calculated]]&lt;1,"OnTime",IF(Table1[[#This Row],[Days Past 3rd Birthday Calculated]]&lt;16,"1-15 Cal Days",IF(Table1[[#This Row],[Days Past 3rd Birthday Calculated]]&gt;29,"30+ Cal Days","16-29 Cal Days")))</f>
        <v>OnTime</v>
      </c>
      <c r="Y44" s="37">
        <f>_xlfn.NUMBERVALUE(Table1[[#This Row],[School Days to Complete Initial Evaluation (U08)]])</f>
        <v>0</v>
      </c>
      <c r="Z44" t="str">
        <f>IF(Table1[[#This Row],[School Days to Complete Initial Evaluation Converted]]&lt;36,"OnTime",IF(Table1[[#This Row],[School Days to Complete Initial Evaluation Converted]]&gt;50,"16+ Sch Days","1-15 Sch Days"))</f>
        <v>OnTime</v>
      </c>
    </row>
    <row r="45" spans="1:28">
      <c r="A45" s="26"/>
      <c r="B45" s="26"/>
      <c r="C45" s="26"/>
      <c r="D45" s="26"/>
      <c r="E45" s="26"/>
      <c r="F45" s="26"/>
      <c r="G45" s="26"/>
      <c r="H45" s="26"/>
      <c r="I45" s="26"/>
      <c r="J45" s="26"/>
      <c r="K45" s="26"/>
      <c r="L45" s="26"/>
      <c r="M45" s="26"/>
      <c r="N45" s="26"/>
      <c r="O45" s="26"/>
      <c r="P45" s="26"/>
      <c r="Q45" s="26"/>
      <c r="R45" s="26"/>
      <c r="S45" s="26"/>
      <c r="T45" s="26"/>
      <c r="U45" s="26"/>
      <c r="V45" s="36">
        <f t="shared" si="0"/>
        <v>1096</v>
      </c>
      <c r="W4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5" t="str">
        <f>IF(Table1[[#This Row],[Days Past 3rd Birthday Calculated]]&lt;1,"OnTime",IF(Table1[[#This Row],[Days Past 3rd Birthday Calculated]]&lt;16,"1-15 Cal Days",IF(Table1[[#This Row],[Days Past 3rd Birthday Calculated]]&gt;29,"30+ Cal Days","16-29 Cal Days")))</f>
        <v>OnTime</v>
      </c>
      <c r="Y45" s="37">
        <f>_xlfn.NUMBERVALUE(Table1[[#This Row],[School Days to Complete Initial Evaluation (U08)]])</f>
        <v>0</v>
      </c>
      <c r="Z45" t="str">
        <f>IF(Table1[[#This Row],[School Days to Complete Initial Evaluation Converted]]&lt;36,"OnTime",IF(Table1[[#This Row],[School Days to Complete Initial Evaluation Converted]]&gt;50,"16+ Sch Days","1-15 Sch Days"))</f>
        <v>OnTime</v>
      </c>
    </row>
    <row r="46" spans="1:28" ht="18">
      <c r="A46" s="26"/>
      <c r="B46" s="26"/>
      <c r="C46" s="26"/>
      <c r="D46" s="26"/>
      <c r="E46" s="26"/>
      <c r="F46" s="26"/>
      <c r="G46" s="26"/>
      <c r="H46" s="26"/>
      <c r="I46" s="26"/>
      <c r="J46" s="26"/>
      <c r="K46" s="26"/>
      <c r="L46" s="26"/>
      <c r="M46" s="26"/>
      <c r="N46" s="26"/>
      <c r="O46" s="26"/>
      <c r="P46" s="26"/>
      <c r="Q46" s="26"/>
      <c r="R46" s="26"/>
      <c r="S46" s="26"/>
      <c r="T46" s="26"/>
      <c r="U46" s="26"/>
      <c r="V46" s="36">
        <f t="shared" si="0"/>
        <v>1096</v>
      </c>
      <c r="W4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6" t="str">
        <f>IF(Table1[[#This Row],[Days Past 3rd Birthday Calculated]]&lt;1,"OnTime",IF(Table1[[#This Row],[Days Past 3rd Birthday Calculated]]&lt;16,"1-15 Cal Days",IF(Table1[[#This Row],[Days Past 3rd Birthday Calculated]]&gt;29,"30+ Cal Days","16-29 Cal Days")))</f>
        <v>OnTime</v>
      </c>
      <c r="Y46" s="37">
        <f>_xlfn.NUMBERVALUE(Table1[[#This Row],[School Days to Complete Initial Evaluation (U08)]])</f>
        <v>0</v>
      </c>
      <c r="Z46" t="str">
        <f>IF(Table1[[#This Row],[School Days to Complete Initial Evaluation Converted]]&lt;36,"OnTime",IF(Table1[[#This Row],[School Days to Complete Initial Evaluation Converted]]&gt;50,"16+ Sch Days","1-15 Sch Days"))</f>
        <v>OnTime</v>
      </c>
      <c r="AB46" s="31"/>
    </row>
    <row r="47" spans="1:28">
      <c r="A47" s="26"/>
      <c r="B47" s="26"/>
      <c r="C47" s="26"/>
      <c r="D47" s="26"/>
      <c r="E47" s="26"/>
      <c r="F47" s="26"/>
      <c r="G47" s="26"/>
      <c r="H47" s="26"/>
      <c r="I47" s="26"/>
      <c r="J47" s="26"/>
      <c r="K47" s="26"/>
      <c r="L47" s="26"/>
      <c r="M47" s="26"/>
      <c r="N47" s="26"/>
      <c r="O47" s="26"/>
      <c r="P47" s="26"/>
      <c r="Q47" s="26"/>
      <c r="R47" s="26"/>
      <c r="S47" s="26"/>
      <c r="T47" s="26"/>
      <c r="U47" s="26"/>
      <c r="V47" s="36">
        <f t="shared" si="0"/>
        <v>1096</v>
      </c>
      <c r="W4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7" t="str">
        <f>IF(Table1[[#This Row],[Days Past 3rd Birthday Calculated]]&lt;1,"OnTime",IF(Table1[[#This Row],[Days Past 3rd Birthday Calculated]]&lt;16,"1-15 Cal Days",IF(Table1[[#This Row],[Days Past 3rd Birthday Calculated]]&gt;29,"30+ Cal Days","16-29 Cal Days")))</f>
        <v>OnTime</v>
      </c>
      <c r="Y47" s="37">
        <f>_xlfn.NUMBERVALUE(Table1[[#This Row],[School Days to Complete Initial Evaluation (U08)]])</f>
        <v>0</v>
      </c>
      <c r="Z47" t="str">
        <f>IF(Table1[[#This Row],[School Days to Complete Initial Evaluation Converted]]&lt;36,"OnTime",IF(Table1[[#This Row],[School Days to Complete Initial Evaluation Converted]]&gt;50,"16+ Sch Days","1-15 Sch Days"))</f>
        <v>OnTime</v>
      </c>
    </row>
    <row r="48" spans="1:28">
      <c r="A48" s="26"/>
      <c r="B48" s="26"/>
      <c r="C48" s="26"/>
      <c r="D48" s="26"/>
      <c r="E48" s="26"/>
      <c r="F48" s="26"/>
      <c r="G48" s="26"/>
      <c r="H48" s="26"/>
      <c r="I48" s="26"/>
      <c r="J48" s="26"/>
      <c r="K48" s="26"/>
      <c r="L48" s="26"/>
      <c r="M48" s="26"/>
      <c r="N48" s="26"/>
      <c r="O48" s="26"/>
      <c r="P48" s="26"/>
      <c r="Q48" s="26"/>
      <c r="R48" s="26"/>
      <c r="S48" s="26"/>
      <c r="T48" s="26"/>
      <c r="U48" s="26"/>
      <c r="V48" s="36">
        <f t="shared" si="0"/>
        <v>1096</v>
      </c>
      <c r="W4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8" t="str">
        <f>IF(Table1[[#This Row],[Days Past 3rd Birthday Calculated]]&lt;1,"OnTime",IF(Table1[[#This Row],[Days Past 3rd Birthday Calculated]]&lt;16,"1-15 Cal Days",IF(Table1[[#This Row],[Days Past 3rd Birthday Calculated]]&gt;29,"30+ Cal Days","16-29 Cal Days")))</f>
        <v>OnTime</v>
      </c>
      <c r="Y48" s="37">
        <f>_xlfn.NUMBERVALUE(Table1[[#This Row],[School Days to Complete Initial Evaluation (U08)]])</f>
        <v>0</v>
      </c>
      <c r="Z48" t="str">
        <f>IF(Table1[[#This Row],[School Days to Complete Initial Evaluation Converted]]&lt;36,"OnTime",IF(Table1[[#This Row],[School Days to Complete Initial Evaluation Converted]]&gt;50,"16+ Sch Days","1-15 Sch Days"))</f>
        <v>OnTime</v>
      </c>
    </row>
    <row r="49" spans="1:26">
      <c r="A49" s="26"/>
      <c r="B49" s="26"/>
      <c r="C49" s="25"/>
      <c r="D49" s="26"/>
      <c r="E49" s="26"/>
      <c r="F49" s="26"/>
      <c r="G49" s="26"/>
      <c r="H49" s="26"/>
      <c r="I49" s="26"/>
      <c r="J49" s="26"/>
      <c r="K49" s="26"/>
      <c r="L49" s="26"/>
      <c r="M49" s="26"/>
      <c r="N49" s="26"/>
      <c r="O49" s="26"/>
      <c r="P49" s="26"/>
      <c r="Q49" s="26"/>
      <c r="R49" s="26"/>
      <c r="S49" s="26"/>
      <c r="T49" s="26"/>
      <c r="U49" s="26"/>
      <c r="V49" s="36">
        <f t="shared" si="0"/>
        <v>1096</v>
      </c>
      <c r="W4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9" t="str">
        <f>IF(Table1[[#This Row],[Days Past 3rd Birthday Calculated]]&lt;1,"OnTime",IF(Table1[[#This Row],[Days Past 3rd Birthday Calculated]]&lt;16,"1-15 Cal Days",IF(Table1[[#This Row],[Days Past 3rd Birthday Calculated]]&gt;29,"30+ Cal Days","16-29 Cal Days")))</f>
        <v>OnTime</v>
      </c>
      <c r="Y49" s="37">
        <f>_xlfn.NUMBERVALUE(Table1[[#This Row],[School Days to Complete Initial Evaluation (U08)]])</f>
        <v>0</v>
      </c>
      <c r="Z49" t="str">
        <f>IF(Table1[[#This Row],[School Days to Complete Initial Evaluation Converted]]&lt;36,"OnTime",IF(Table1[[#This Row],[School Days to Complete Initial Evaluation Converted]]&gt;50,"16+ Sch Days","1-15 Sch Days"))</f>
        <v>OnTime</v>
      </c>
    </row>
    <row r="50" spans="1:26">
      <c r="A50" s="26"/>
      <c r="B50" s="26"/>
      <c r="C50" s="26"/>
      <c r="D50" s="26"/>
      <c r="E50" s="26"/>
      <c r="F50" s="26"/>
      <c r="G50" s="26"/>
      <c r="H50" s="26"/>
      <c r="I50" s="26"/>
      <c r="J50" s="26"/>
      <c r="K50" s="26"/>
      <c r="L50" s="26"/>
      <c r="M50" s="26"/>
      <c r="N50" s="26"/>
      <c r="O50" s="26"/>
      <c r="P50" s="26"/>
      <c r="Q50" s="26"/>
      <c r="R50" s="26"/>
      <c r="S50" s="26"/>
      <c r="T50" s="26"/>
      <c r="U50" s="26"/>
      <c r="V50" s="36">
        <f t="shared" si="0"/>
        <v>1096</v>
      </c>
      <c r="W5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0" t="str">
        <f>IF(Table1[[#This Row],[Days Past 3rd Birthday Calculated]]&lt;1,"OnTime",IF(Table1[[#This Row],[Days Past 3rd Birthday Calculated]]&lt;16,"1-15 Cal Days",IF(Table1[[#This Row],[Days Past 3rd Birthday Calculated]]&gt;29,"30+ Cal Days","16-29 Cal Days")))</f>
        <v>OnTime</v>
      </c>
      <c r="Y50" s="37">
        <f>_xlfn.NUMBERVALUE(Table1[[#This Row],[School Days to Complete Initial Evaluation (U08)]])</f>
        <v>0</v>
      </c>
      <c r="Z50" t="str">
        <f>IF(Table1[[#This Row],[School Days to Complete Initial Evaluation Converted]]&lt;36,"OnTime",IF(Table1[[#This Row],[School Days to Complete Initial Evaluation Converted]]&gt;50,"16+ Sch Days","1-15 Sch Days"))</f>
        <v>OnTime</v>
      </c>
    </row>
    <row r="51" spans="1:26">
      <c r="A51" s="26"/>
      <c r="B51" s="26"/>
      <c r="C51" s="26"/>
      <c r="D51" s="26"/>
      <c r="E51" s="26"/>
      <c r="F51" s="26"/>
      <c r="G51" s="26"/>
      <c r="H51" s="26"/>
      <c r="I51" s="26"/>
      <c r="J51" s="26"/>
      <c r="K51" s="26"/>
      <c r="L51" s="26"/>
      <c r="M51" s="26"/>
      <c r="N51" s="26"/>
      <c r="O51" s="26"/>
      <c r="P51" s="26"/>
      <c r="Q51" s="26"/>
      <c r="R51" s="26"/>
      <c r="S51" s="26"/>
      <c r="T51" s="26"/>
      <c r="U51" s="26"/>
      <c r="V51" s="36">
        <f t="shared" si="0"/>
        <v>1096</v>
      </c>
      <c r="W5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1" t="str">
        <f>IF(Table1[[#This Row],[Days Past 3rd Birthday Calculated]]&lt;1,"OnTime",IF(Table1[[#This Row],[Days Past 3rd Birthday Calculated]]&lt;16,"1-15 Cal Days",IF(Table1[[#This Row],[Days Past 3rd Birthday Calculated]]&gt;29,"30+ Cal Days","16-29 Cal Days")))</f>
        <v>OnTime</v>
      </c>
      <c r="Y51" s="37">
        <f>_xlfn.NUMBERVALUE(Table1[[#This Row],[School Days to Complete Initial Evaluation (U08)]])</f>
        <v>0</v>
      </c>
      <c r="Z51" t="str">
        <f>IF(Table1[[#This Row],[School Days to Complete Initial Evaluation Converted]]&lt;36,"OnTime",IF(Table1[[#This Row],[School Days to Complete Initial Evaluation Converted]]&gt;50,"16+ Sch Days","1-15 Sch Days"))</f>
        <v>OnTime</v>
      </c>
    </row>
    <row r="52" spans="1:26">
      <c r="A52" s="25"/>
      <c r="B52" s="25"/>
      <c r="C52" s="25"/>
      <c r="D52" s="25"/>
      <c r="E52" s="25"/>
      <c r="F52" s="25"/>
      <c r="G52" s="25"/>
      <c r="H52" s="25"/>
      <c r="I52" s="25"/>
      <c r="J52" s="25"/>
      <c r="K52" s="25"/>
      <c r="L52" s="25"/>
      <c r="M52" s="25"/>
      <c r="N52" s="25"/>
      <c r="O52" s="25"/>
      <c r="P52" s="25"/>
      <c r="Q52" s="25"/>
      <c r="R52" s="25"/>
      <c r="S52" s="25"/>
      <c r="T52" s="25"/>
      <c r="U52" s="25"/>
      <c r="V52" s="36">
        <f t="shared" si="0"/>
        <v>1096</v>
      </c>
      <c r="W5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2" t="str">
        <f>IF(Table1[[#This Row],[Days Past 3rd Birthday Calculated]]&lt;1,"OnTime",IF(Table1[[#This Row],[Days Past 3rd Birthday Calculated]]&lt;16,"1-15 Cal Days",IF(Table1[[#This Row],[Days Past 3rd Birthday Calculated]]&gt;29,"30+ Cal Days","16-29 Cal Days")))</f>
        <v>OnTime</v>
      </c>
      <c r="Y52" s="37">
        <f>_xlfn.NUMBERVALUE(Table1[[#This Row],[School Days to Complete Initial Evaluation (U08)]])</f>
        <v>0</v>
      </c>
      <c r="Z52" t="str">
        <f>IF(Table1[[#This Row],[School Days to Complete Initial Evaluation Converted]]&lt;36,"OnTime",IF(Table1[[#This Row],[School Days to Complete Initial Evaluation Converted]]&gt;50,"16+ Sch Days","1-15 Sch Days"))</f>
        <v>OnTime</v>
      </c>
    </row>
    <row r="53" spans="1:26">
      <c r="A53" s="26"/>
      <c r="B53" s="26"/>
      <c r="C53" s="25"/>
      <c r="D53" s="26"/>
      <c r="E53" s="26"/>
      <c r="F53" s="26"/>
      <c r="G53" s="26"/>
      <c r="H53" s="26"/>
      <c r="I53" s="26"/>
      <c r="J53" s="26"/>
      <c r="K53" s="26"/>
      <c r="L53" s="26"/>
      <c r="M53" s="26"/>
      <c r="N53" s="26"/>
      <c r="O53" s="26"/>
      <c r="P53" s="26"/>
      <c r="Q53" s="26"/>
      <c r="R53" s="26"/>
      <c r="S53" s="26"/>
      <c r="T53" s="26"/>
      <c r="U53" s="26"/>
      <c r="V53" s="36">
        <f t="shared" si="0"/>
        <v>1096</v>
      </c>
      <c r="W5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3" t="str">
        <f>IF(Table1[[#This Row],[Days Past 3rd Birthday Calculated]]&lt;1,"OnTime",IF(Table1[[#This Row],[Days Past 3rd Birthday Calculated]]&lt;16,"1-15 Cal Days",IF(Table1[[#This Row],[Days Past 3rd Birthday Calculated]]&gt;29,"30+ Cal Days","16-29 Cal Days")))</f>
        <v>OnTime</v>
      </c>
      <c r="Y53" s="37">
        <f>_xlfn.NUMBERVALUE(Table1[[#This Row],[School Days to Complete Initial Evaluation (U08)]])</f>
        <v>0</v>
      </c>
      <c r="Z53" t="str">
        <f>IF(Table1[[#This Row],[School Days to Complete Initial Evaluation Converted]]&lt;36,"OnTime",IF(Table1[[#This Row],[School Days to Complete Initial Evaluation Converted]]&gt;50,"16+ Sch Days","1-15 Sch Days"))</f>
        <v>OnTime</v>
      </c>
    </row>
    <row r="54" spans="1:26">
      <c r="A54" s="26"/>
      <c r="B54" s="26"/>
      <c r="C54" s="26"/>
      <c r="D54" s="26"/>
      <c r="E54" s="26"/>
      <c r="F54" s="26"/>
      <c r="G54" s="26"/>
      <c r="H54" s="26"/>
      <c r="I54" s="26"/>
      <c r="J54" s="26"/>
      <c r="K54" s="26"/>
      <c r="L54" s="26"/>
      <c r="M54" s="26"/>
      <c r="N54" s="26"/>
      <c r="O54" s="26"/>
      <c r="P54" s="26"/>
      <c r="Q54" s="26"/>
      <c r="R54" s="26"/>
      <c r="S54" s="26"/>
      <c r="T54" s="26"/>
      <c r="U54" s="26"/>
      <c r="V54" s="36">
        <f t="shared" si="0"/>
        <v>1096</v>
      </c>
      <c r="W5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4" t="str">
        <f>IF(Table1[[#This Row],[Days Past 3rd Birthday Calculated]]&lt;1,"OnTime",IF(Table1[[#This Row],[Days Past 3rd Birthday Calculated]]&lt;16,"1-15 Cal Days",IF(Table1[[#This Row],[Days Past 3rd Birthday Calculated]]&gt;29,"30+ Cal Days","16-29 Cal Days")))</f>
        <v>OnTime</v>
      </c>
      <c r="Y54" s="37">
        <f>_xlfn.NUMBERVALUE(Table1[[#This Row],[School Days to Complete Initial Evaluation (U08)]])</f>
        <v>0</v>
      </c>
      <c r="Z54" t="str">
        <f>IF(Table1[[#This Row],[School Days to Complete Initial Evaluation Converted]]&lt;36,"OnTime",IF(Table1[[#This Row],[School Days to Complete Initial Evaluation Converted]]&gt;50,"16+ Sch Days","1-15 Sch Days"))</f>
        <v>OnTime</v>
      </c>
    </row>
    <row r="55" spans="1:26">
      <c r="A55" s="26"/>
      <c r="B55" s="26"/>
      <c r="C55" s="26"/>
      <c r="D55" s="26"/>
      <c r="E55" s="26"/>
      <c r="F55" s="26"/>
      <c r="G55" s="26"/>
      <c r="H55" s="26"/>
      <c r="I55" s="26"/>
      <c r="J55" s="26"/>
      <c r="K55" s="26"/>
      <c r="L55" s="26"/>
      <c r="M55" s="26"/>
      <c r="N55" s="26"/>
      <c r="O55" s="26"/>
      <c r="P55" s="26"/>
      <c r="Q55" s="26"/>
      <c r="R55" s="26"/>
      <c r="S55" s="26"/>
      <c r="T55" s="26"/>
      <c r="U55" s="26"/>
      <c r="V55" s="36">
        <f t="shared" si="0"/>
        <v>1096</v>
      </c>
      <c r="W5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5" t="str">
        <f>IF(Table1[[#This Row],[Days Past 3rd Birthday Calculated]]&lt;1,"OnTime",IF(Table1[[#This Row],[Days Past 3rd Birthday Calculated]]&lt;16,"1-15 Cal Days",IF(Table1[[#This Row],[Days Past 3rd Birthday Calculated]]&gt;29,"30+ Cal Days","16-29 Cal Days")))</f>
        <v>OnTime</v>
      </c>
      <c r="Y55" s="37">
        <f>_xlfn.NUMBERVALUE(Table1[[#This Row],[School Days to Complete Initial Evaluation (U08)]])</f>
        <v>0</v>
      </c>
      <c r="Z55" t="str">
        <f>IF(Table1[[#This Row],[School Days to Complete Initial Evaluation Converted]]&lt;36,"OnTime",IF(Table1[[#This Row],[School Days to Complete Initial Evaluation Converted]]&gt;50,"16+ Sch Days","1-15 Sch Days"))</f>
        <v>OnTime</v>
      </c>
    </row>
    <row r="56" spans="1:26">
      <c r="A56" s="26"/>
      <c r="B56" s="26"/>
      <c r="C56" s="26"/>
      <c r="D56" s="26"/>
      <c r="E56" s="26"/>
      <c r="F56" s="26"/>
      <c r="G56" s="26"/>
      <c r="H56" s="26"/>
      <c r="I56" s="26"/>
      <c r="J56" s="26"/>
      <c r="K56" s="26"/>
      <c r="L56" s="26"/>
      <c r="M56" s="26"/>
      <c r="N56" s="26"/>
      <c r="O56" s="26"/>
      <c r="P56" s="26"/>
      <c r="Q56" s="26"/>
      <c r="R56" s="26"/>
      <c r="S56" s="26"/>
      <c r="T56" s="26"/>
      <c r="U56" s="26"/>
      <c r="V56" s="36">
        <f t="shared" si="0"/>
        <v>1096</v>
      </c>
      <c r="W5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6" t="str">
        <f>IF(Table1[[#This Row],[Days Past 3rd Birthday Calculated]]&lt;1,"OnTime",IF(Table1[[#This Row],[Days Past 3rd Birthday Calculated]]&lt;16,"1-15 Cal Days",IF(Table1[[#This Row],[Days Past 3rd Birthday Calculated]]&gt;29,"30+ Cal Days","16-29 Cal Days")))</f>
        <v>OnTime</v>
      </c>
      <c r="Y56" s="37">
        <f>_xlfn.NUMBERVALUE(Table1[[#This Row],[School Days to Complete Initial Evaluation (U08)]])</f>
        <v>0</v>
      </c>
      <c r="Z56" t="str">
        <f>IF(Table1[[#This Row],[School Days to Complete Initial Evaluation Converted]]&lt;36,"OnTime",IF(Table1[[#This Row],[School Days to Complete Initial Evaluation Converted]]&gt;50,"16+ Sch Days","1-15 Sch Days"))</f>
        <v>OnTime</v>
      </c>
    </row>
    <row r="57" spans="1:26">
      <c r="A57" s="26"/>
      <c r="B57" s="26"/>
      <c r="C57" s="26"/>
      <c r="D57" s="26"/>
      <c r="E57" s="26"/>
      <c r="F57" s="26"/>
      <c r="G57" s="26"/>
      <c r="H57" s="26"/>
      <c r="I57" s="26"/>
      <c r="J57" s="26"/>
      <c r="K57" s="26"/>
      <c r="L57" s="26"/>
      <c r="M57" s="26"/>
      <c r="N57" s="26"/>
      <c r="O57" s="26"/>
      <c r="P57" s="26"/>
      <c r="Q57" s="26"/>
      <c r="R57" s="26"/>
      <c r="S57" s="26"/>
      <c r="T57" s="26"/>
      <c r="U57" s="26"/>
      <c r="V57" s="36">
        <f t="shared" si="0"/>
        <v>1096</v>
      </c>
      <c r="W5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7" t="str">
        <f>IF(Table1[[#This Row],[Days Past 3rd Birthday Calculated]]&lt;1,"OnTime",IF(Table1[[#This Row],[Days Past 3rd Birthday Calculated]]&lt;16,"1-15 Cal Days",IF(Table1[[#This Row],[Days Past 3rd Birthday Calculated]]&gt;29,"30+ Cal Days","16-29 Cal Days")))</f>
        <v>OnTime</v>
      </c>
      <c r="Y57" s="37">
        <f>_xlfn.NUMBERVALUE(Table1[[#This Row],[School Days to Complete Initial Evaluation (U08)]])</f>
        <v>0</v>
      </c>
      <c r="Z57" t="str">
        <f>IF(Table1[[#This Row],[School Days to Complete Initial Evaluation Converted]]&lt;36,"OnTime",IF(Table1[[#This Row],[School Days to Complete Initial Evaluation Converted]]&gt;50,"16+ Sch Days","1-15 Sch Days"))</f>
        <v>OnTime</v>
      </c>
    </row>
    <row r="58" spans="1:26">
      <c r="A58" s="26"/>
      <c r="B58" s="26"/>
      <c r="C58" s="25"/>
      <c r="D58" s="26"/>
      <c r="E58" s="26"/>
      <c r="F58" s="26"/>
      <c r="G58" s="26"/>
      <c r="H58" s="26"/>
      <c r="I58" s="26"/>
      <c r="J58" s="26"/>
      <c r="K58" s="26"/>
      <c r="L58" s="26"/>
      <c r="M58" s="26"/>
      <c r="N58" s="26"/>
      <c r="O58" s="26"/>
      <c r="P58" s="26"/>
      <c r="Q58" s="26"/>
      <c r="R58" s="26"/>
      <c r="S58" s="26"/>
      <c r="T58" s="26"/>
      <c r="U58" s="26"/>
      <c r="V58" s="36">
        <f t="shared" si="0"/>
        <v>1096</v>
      </c>
      <c r="W5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8" t="str">
        <f>IF(Table1[[#This Row],[Days Past 3rd Birthday Calculated]]&lt;1,"OnTime",IF(Table1[[#This Row],[Days Past 3rd Birthday Calculated]]&lt;16,"1-15 Cal Days",IF(Table1[[#This Row],[Days Past 3rd Birthday Calculated]]&gt;29,"30+ Cal Days","16-29 Cal Days")))</f>
        <v>OnTime</v>
      </c>
      <c r="Y58" s="37">
        <f>_xlfn.NUMBERVALUE(Table1[[#This Row],[School Days to Complete Initial Evaluation (U08)]])</f>
        <v>0</v>
      </c>
      <c r="Z58" t="str">
        <f>IF(Table1[[#This Row],[School Days to Complete Initial Evaluation Converted]]&lt;36,"OnTime",IF(Table1[[#This Row],[School Days to Complete Initial Evaluation Converted]]&gt;50,"16+ Sch Days","1-15 Sch Days"))</f>
        <v>OnTime</v>
      </c>
    </row>
    <row r="59" spans="1:26">
      <c r="A59" s="26"/>
      <c r="B59" s="26"/>
      <c r="C59" s="25"/>
      <c r="D59" s="26"/>
      <c r="E59" s="26"/>
      <c r="F59" s="26"/>
      <c r="G59" s="26"/>
      <c r="H59" s="26"/>
      <c r="I59" s="26"/>
      <c r="J59" s="26"/>
      <c r="K59" s="26"/>
      <c r="L59" s="26"/>
      <c r="M59" s="26"/>
      <c r="N59" s="26"/>
      <c r="O59" s="26"/>
      <c r="P59" s="26"/>
      <c r="Q59" s="26"/>
      <c r="R59" s="26"/>
      <c r="S59" s="26"/>
      <c r="T59" s="26"/>
      <c r="U59" s="26"/>
      <c r="V59" s="36">
        <f t="shared" si="0"/>
        <v>1096</v>
      </c>
      <c r="W5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9" t="str">
        <f>IF(Table1[[#This Row],[Days Past 3rd Birthday Calculated]]&lt;1,"OnTime",IF(Table1[[#This Row],[Days Past 3rd Birthday Calculated]]&lt;16,"1-15 Cal Days",IF(Table1[[#This Row],[Days Past 3rd Birthday Calculated]]&gt;29,"30+ Cal Days","16-29 Cal Days")))</f>
        <v>OnTime</v>
      </c>
      <c r="Y59" s="37">
        <f>_xlfn.NUMBERVALUE(Table1[[#This Row],[School Days to Complete Initial Evaluation (U08)]])</f>
        <v>0</v>
      </c>
      <c r="Z59" t="str">
        <f>IF(Table1[[#This Row],[School Days to Complete Initial Evaluation Converted]]&lt;36,"OnTime",IF(Table1[[#This Row],[School Days to Complete Initial Evaluation Converted]]&gt;50,"16+ Sch Days","1-15 Sch Days"))</f>
        <v>OnTime</v>
      </c>
    </row>
    <row r="60" spans="1:26">
      <c r="A60" s="26"/>
      <c r="B60" s="26"/>
      <c r="C60" s="26"/>
      <c r="D60" s="26"/>
      <c r="E60" s="26"/>
      <c r="F60" s="26"/>
      <c r="G60" s="26"/>
      <c r="H60" s="26"/>
      <c r="I60" s="26"/>
      <c r="J60" s="26"/>
      <c r="K60" s="26"/>
      <c r="L60" s="26"/>
      <c r="M60" s="26"/>
      <c r="N60" s="26"/>
      <c r="O60" s="26"/>
      <c r="P60" s="26"/>
      <c r="Q60" s="26"/>
      <c r="R60" s="26"/>
      <c r="S60" s="26"/>
      <c r="T60" s="26"/>
      <c r="U60" s="26"/>
      <c r="V60" s="36">
        <f t="shared" si="0"/>
        <v>1096</v>
      </c>
      <c r="W6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0" t="str">
        <f>IF(Table1[[#This Row],[Days Past 3rd Birthday Calculated]]&lt;1,"OnTime",IF(Table1[[#This Row],[Days Past 3rd Birthday Calculated]]&lt;16,"1-15 Cal Days",IF(Table1[[#This Row],[Days Past 3rd Birthday Calculated]]&gt;29,"30+ Cal Days","16-29 Cal Days")))</f>
        <v>OnTime</v>
      </c>
      <c r="Y60" s="37">
        <f>_xlfn.NUMBERVALUE(Table1[[#This Row],[School Days to Complete Initial Evaluation (U08)]])</f>
        <v>0</v>
      </c>
      <c r="Z60" t="str">
        <f>IF(Table1[[#This Row],[School Days to Complete Initial Evaluation Converted]]&lt;36,"OnTime",IF(Table1[[#This Row],[School Days to Complete Initial Evaluation Converted]]&gt;50,"16+ Sch Days","1-15 Sch Days"))</f>
        <v>OnTime</v>
      </c>
    </row>
    <row r="61" spans="1:26">
      <c r="A61" s="26"/>
      <c r="B61" s="26"/>
      <c r="C61" s="26"/>
      <c r="D61" s="26"/>
      <c r="E61" s="26"/>
      <c r="F61" s="26"/>
      <c r="G61" s="26"/>
      <c r="H61" s="26"/>
      <c r="I61" s="26"/>
      <c r="J61" s="26"/>
      <c r="K61" s="26"/>
      <c r="L61" s="26"/>
      <c r="M61" s="26"/>
      <c r="N61" s="26"/>
      <c r="O61" s="26"/>
      <c r="P61" s="26"/>
      <c r="Q61" s="26"/>
      <c r="R61" s="26"/>
      <c r="S61" s="26"/>
      <c r="T61" s="26"/>
      <c r="U61" s="26"/>
      <c r="V61" s="36">
        <f t="shared" si="0"/>
        <v>1096</v>
      </c>
      <c r="W6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1" t="str">
        <f>IF(Table1[[#This Row],[Days Past 3rd Birthday Calculated]]&lt;1,"OnTime",IF(Table1[[#This Row],[Days Past 3rd Birthday Calculated]]&lt;16,"1-15 Cal Days",IF(Table1[[#This Row],[Days Past 3rd Birthday Calculated]]&gt;29,"30+ Cal Days","16-29 Cal Days")))</f>
        <v>OnTime</v>
      </c>
      <c r="Y61" s="37">
        <f>_xlfn.NUMBERVALUE(Table1[[#This Row],[School Days to Complete Initial Evaluation (U08)]])</f>
        <v>0</v>
      </c>
      <c r="Z61" t="str">
        <f>IF(Table1[[#This Row],[School Days to Complete Initial Evaluation Converted]]&lt;36,"OnTime",IF(Table1[[#This Row],[School Days to Complete Initial Evaluation Converted]]&gt;50,"16+ Sch Days","1-15 Sch Days"))</f>
        <v>OnTime</v>
      </c>
    </row>
    <row r="62" spans="1:26">
      <c r="A62" s="26"/>
      <c r="B62" s="26"/>
      <c r="C62" s="26"/>
      <c r="D62" s="26"/>
      <c r="E62" s="26"/>
      <c r="F62" s="26"/>
      <c r="G62" s="26"/>
      <c r="H62" s="26"/>
      <c r="I62" s="26"/>
      <c r="J62" s="26"/>
      <c r="K62" s="26"/>
      <c r="L62" s="26"/>
      <c r="M62" s="26"/>
      <c r="N62" s="26"/>
      <c r="O62" s="26"/>
      <c r="P62" s="26"/>
      <c r="Q62" s="26"/>
      <c r="R62" s="26"/>
      <c r="S62" s="26"/>
      <c r="T62" s="26"/>
      <c r="U62" s="26"/>
      <c r="V62" s="36">
        <f t="shared" si="0"/>
        <v>1096</v>
      </c>
      <c r="W6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2" t="str">
        <f>IF(Table1[[#This Row],[Days Past 3rd Birthday Calculated]]&lt;1,"OnTime",IF(Table1[[#This Row],[Days Past 3rd Birthday Calculated]]&lt;16,"1-15 Cal Days",IF(Table1[[#This Row],[Days Past 3rd Birthday Calculated]]&gt;29,"30+ Cal Days","16-29 Cal Days")))</f>
        <v>OnTime</v>
      </c>
      <c r="Y62" s="37">
        <f>_xlfn.NUMBERVALUE(Table1[[#This Row],[School Days to Complete Initial Evaluation (U08)]])</f>
        <v>0</v>
      </c>
      <c r="Z62" t="str">
        <f>IF(Table1[[#This Row],[School Days to Complete Initial Evaluation Converted]]&lt;36,"OnTime",IF(Table1[[#This Row],[School Days to Complete Initial Evaluation Converted]]&gt;50,"16+ Sch Days","1-15 Sch Days"))</f>
        <v>OnTime</v>
      </c>
    </row>
    <row r="63" spans="1:26">
      <c r="A63" s="26"/>
      <c r="B63" s="26"/>
      <c r="C63" s="25"/>
      <c r="D63" s="26"/>
      <c r="E63" s="26"/>
      <c r="F63" s="26"/>
      <c r="G63" s="26"/>
      <c r="H63" s="26"/>
      <c r="I63" s="26"/>
      <c r="J63" s="26"/>
      <c r="K63" s="26"/>
      <c r="L63" s="26"/>
      <c r="M63" s="26"/>
      <c r="N63" s="26"/>
      <c r="O63" s="26"/>
      <c r="P63" s="26"/>
      <c r="Q63" s="26"/>
      <c r="R63" s="26"/>
      <c r="S63" s="26"/>
      <c r="T63" s="26"/>
      <c r="U63" s="26"/>
      <c r="V63" s="36">
        <f t="shared" si="0"/>
        <v>1096</v>
      </c>
      <c r="W6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3" t="str">
        <f>IF(Table1[[#This Row],[Days Past 3rd Birthday Calculated]]&lt;1,"OnTime",IF(Table1[[#This Row],[Days Past 3rd Birthday Calculated]]&lt;16,"1-15 Cal Days",IF(Table1[[#This Row],[Days Past 3rd Birthday Calculated]]&gt;29,"30+ Cal Days","16-29 Cal Days")))</f>
        <v>OnTime</v>
      </c>
      <c r="Y63" s="37">
        <f>_xlfn.NUMBERVALUE(Table1[[#This Row],[School Days to Complete Initial Evaluation (U08)]])</f>
        <v>0</v>
      </c>
      <c r="Z63" t="str">
        <f>IF(Table1[[#This Row],[School Days to Complete Initial Evaluation Converted]]&lt;36,"OnTime",IF(Table1[[#This Row],[School Days to Complete Initial Evaluation Converted]]&gt;50,"16+ Sch Days","1-15 Sch Days"))</f>
        <v>OnTime</v>
      </c>
    </row>
    <row r="64" spans="1:26">
      <c r="A64" s="26"/>
      <c r="B64" s="26"/>
      <c r="C64" s="26"/>
      <c r="D64" s="26"/>
      <c r="E64" s="26"/>
      <c r="F64" s="26"/>
      <c r="G64" s="26"/>
      <c r="H64" s="26"/>
      <c r="I64" s="26"/>
      <c r="J64" s="26"/>
      <c r="K64" s="26"/>
      <c r="L64" s="26"/>
      <c r="M64" s="26"/>
      <c r="N64" s="26"/>
      <c r="O64" s="26"/>
      <c r="P64" s="26"/>
      <c r="Q64" s="26"/>
      <c r="R64" s="26"/>
      <c r="S64" s="26"/>
      <c r="T64" s="26"/>
      <c r="U64" s="26"/>
      <c r="V64" s="36">
        <f t="shared" si="0"/>
        <v>1096</v>
      </c>
      <c r="W6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4" t="str">
        <f>IF(Table1[[#This Row],[Days Past 3rd Birthday Calculated]]&lt;1,"OnTime",IF(Table1[[#This Row],[Days Past 3rd Birthday Calculated]]&lt;16,"1-15 Cal Days",IF(Table1[[#This Row],[Days Past 3rd Birthday Calculated]]&gt;29,"30+ Cal Days","16-29 Cal Days")))</f>
        <v>OnTime</v>
      </c>
      <c r="Y64" s="37">
        <f>_xlfn.NUMBERVALUE(Table1[[#This Row],[School Days to Complete Initial Evaluation (U08)]])</f>
        <v>0</v>
      </c>
      <c r="Z64" t="str">
        <f>IF(Table1[[#This Row],[School Days to Complete Initial Evaluation Converted]]&lt;36,"OnTime",IF(Table1[[#This Row],[School Days to Complete Initial Evaluation Converted]]&gt;50,"16+ Sch Days","1-15 Sch Days"))</f>
        <v>OnTime</v>
      </c>
    </row>
    <row r="65" spans="1:26">
      <c r="A65" s="26"/>
      <c r="B65" s="26"/>
      <c r="C65" s="26"/>
      <c r="D65" s="26"/>
      <c r="E65" s="26"/>
      <c r="F65" s="26"/>
      <c r="G65" s="26"/>
      <c r="H65" s="26"/>
      <c r="I65" s="26"/>
      <c r="J65" s="26"/>
      <c r="K65" s="26"/>
      <c r="L65" s="26"/>
      <c r="M65" s="26"/>
      <c r="N65" s="26"/>
      <c r="O65" s="26"/>
      <c r="P65" s="26"/>
      <c r="Q65" s="26"/>
      <c r="R65" s="26"/>
      <c r="S65" s="26"/>
      <c r="T65" s="26"/>
      <c r="U65" s="26"/>
      <c r="V65" s="36">
        <f t="shared" si="0"/>
        <v>1096</v>
      </c>
      <c r="W6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5" t="str">
        <f>IF(Table1[[#This Row],[Days Past 3rd Birthday Calculated]]&lt;1,"OnTime",IF(Table1[[#This Row],[Days Past 3rd Birthday Calculated]]&lt;16,"1-15 Cal Days",IF(Table1[[#This Row],[Days Past 3rd Birthday Calculated]]&gt;29,"30+ Cal Days","16-29 Cal Days")))</f>
        <v>OnTime</v>
      </c>
      <c r="Y65" s="37">
        <f>_xlfn.NUMBERVALUE(Table1[[#This Row],[School Days to Complete Initial Evaluation (U08)]])</f>
        <v>0</v>
      </c>
      <c r="Z65" t="str">
        <f>IF(Table1[[#This Row],[School Days to Complete Initial Evaluation Converted]]&lt;36,"OnTime",IF(Table1[[#This Row],[School Days to Complete Initial Evaluation Converted]]&gt;50,"16+ Sch Days","1-15 Sch Days"))</f>
        <v>OnTime</v>
      </c>
    </row>
    <row r="66" spans="1:26">
      <c r="A66" s="26"/>
      <c r="B66" s="26"/>
      <c r="C66" s="26"/>
      <c r="D66" s="26"/>
      <c r="E66" s="26"/>
      <c r="F66" s="26"/>
      <c r="G66" s="26"/>
      <c r="H66" s="26"/>
      <c r="I66" s="26"/>
      <c r="J66" s="26"/>
      <c r="K66" s="26"/>
      <c r="L66" s="26"/>
      <c r="M66" s="26"/>
      <c r="N66" s="26"/>
      <c r="O66" s="26"/>
      <c r="P66" s="26"/>
      <c r="Q66" s="26"/>
      <c r="R66" s="26"/>
      <c r="S66" s="26"/>
      <c r="T66" s="26"/>
      <c r="U66" s="26"/>
      <c r="V66" s="36">
        <f t="shared" ref="V66:V129" si="1">EDATE(Q66,36)</f>
        <v>1096</v>
      </c>
      <c r="W6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6" t="str">
        <f>IF(Table1[[#This Row],[Days Past 3rd Birthday Calculated]]&lt;1,"OnTime",IF(Table1[[#This Row],[Days Past 3rd Birthday Calculated]]&lt;16,"1-15 Cal Days",IF(Table1[[#This Row],[Days Past 3rd Birthday Calculated]]&gt;29,"30+ Cal Days","16-29 Cal Days")))</f>
        <v>OnTime</v>
      </c>
      <c r="Y66" s="37">
        <f>_xlfn.NUMBERVALUE(Table1[[#This Row],[School Days to Complete Initial Evaluation (U08)]])</f>
        <v>0</v>
      </c>
      <c r="Z66" t="str">
        <f>IF(Table1[[#This Row],[School Days to Complete Initial Evaluation Converted]]&lt;36,"OnTime",IF(Table1[[#This Row],[School Days to Complete Initial Evaluation Converted]]&gt;50,"16+ Sch Days","1-15 Sch Days"))</f>
        <v>OnTime</v>
      </c>
    </row>
    <row r="67" spans="1:26">
      <c r="A67" s="26"/>
      <c r="B67" s="26"/>
      <c r="C67" s="26"/>
      <c r="D67" s="26"/>
      <c r="E67" s="26"/>
      <c r="F67" s="26"/>
      <c r="G67" s="26"/>
      <c r="H67" s="26"/>
      <c r="I67" s="26"/>
      <c r="J67" s="26"/>
      <c r="K67" s="26"/>
      <c r="L67" s="26"/>
      <c r="M67" s="26"/>
      <c r="N67" s="26"/>
      <c r="O67" s="26"/>
      <c r="P67" s="26"/>
      <c r="Q67" s="26"/>
      <c r="R67" s="26"/>
      <c r="S67" s="26"/>
      <c r="T67" s="26"/>
      <c r="U67" s="26"/>
      <c r="V67" s="36">
        <f t="shared" si="1"/>
        <v>1096</v>
      </c>
      <c r="W6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7" t="str">
        <f>IF(Table1[[#This Row],[Days Past 3rd Birthday Calculated]]&lt;1,"OnTime",IF(Table1[[#This Row],[Days Past 3rd Birthday Calculated]]&lt;16,"1-15 Cal Days",IF(Table1[[#This Row],[Days Past 3rd Birthday Calculated]]&gt;29,"30+ Cal Days","16-29 Cal Days")))</f>
        <v>OnTime</v>
      </c>
      <c r="Y67" s="37">
        <f>_xlfn.NUMBERVALUE(Table1[[#This Row],[School Days to Complete Initial Evaluation (U08)]])</f>
        <v>0</v>
      </c>
      <c r="Z67" t="str">
        <f>IF(Table1[[#This Row],[School Days to Complete Initial Evaluation Converted]]&lt;36,"OnTime",IF(Table1[[#This Row],[School Days to Complete Initial Evaluation Converted]]&gt;50,"16+ Sch Days","1-15 Sch Days"))</f>
        <v>OnTime</v>
      </c>
    </row>
    <row r="68" spans="1:26">
      <c r="A68" s="26"/>
      <c r="B68" s="26"/>
      <c r="C68" s="26"/>
      <c r="D68" s="26"/>
      <c r="E68" s="26"/>
      <c r="F68" s="26"/>
      <c r="G68" s="26"/>
      <c r="H68" s="26"/>
      <c r="I68" s="26"/>
      <c r="J68" s="26"/>
      <c r="K68" s="26"/>
      <c r="L68" s="26"/>
      <c r="M68" s="26"/>
      <c r="N68" s="26"/>
      <c r="O68" s="26"/>
      <c r="P68" s="26"/>
      <c r="Q68" s="26"/>
      <c r="R68" s="26"/>
      <c r="S68" s="26"/>
      <c r="T68" s="26"/>
      <c r="U68" s="26"/>
      <c r="V68" s="36">
        <f t="shared" si="1"/>
        <v>1096</v>
      </c>
      <c r="W6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8" t="str">
        <f>IF(Table1[[#This Row],[Days Past 3rd Birthday Calculated]]&lt;1,"OnTime",IF(Table1[[#This Row],[Days Past 3rd Birthday Calculated]]&lt;16,"1-15 Cal Days",IF(Table1[[#This Row],[Days Past 3rd Birthday Calculated]]&gt;29,"30+ Cal Days","16-29 Cal Days")))</f>
        <v>OnTime</v>
      </c>
      <c r="Y68" s="37">
        <f>_xlfn.NUMBERVALUE(Table1[[#This Row],[School Days to Complete Initial Evaluation (U08)]])</f>
        <v>0</v>
      </c>
      <c r="Z68" t="str">
        <f>IF(Table1[[#This Row],[School Days to Complete Initial Evaluation Converted]]&lt;36,"OnTime",IF(Table1[[#This Row],[School Days to Complete Initial Evaluation Converted]]&gt;50,"16+ Sch Days","1-15 Sch Days"))</f>
        <v>OnTime</v>
      </c>
    </row>
    <row r="69" spans="1:26">
      <c r="A69" s="26"/>
      <c r="B69" s="26"/>
      <c r="C69" s="25"/>
      <c r="D69" s="26"/>
      <c r="E69" s="26"/>
      <c r="F69" s="26"/>
      <c r="G69" s="26"/>
      <c r="H69" s="26"/>
      <c r="I69" s="26"/>
      <c r="J69" s="26"/>
      <c r="K69" s="26"/>
      <c r="L69" s="26"/>
      <c r="M69" s="26"/>
      <c r="N69" s="26"/>
      <c r="O69" s="26"/>
      <c r="P69" s="26"/>
      <c r="Q69" s="26"/>
      <c r="R69" s="26"/>
      <c r="S69" s="26"/>
      <c r="T69" s="26"/>
      <c r="U69" s="26"/>
      <c r="V69" s="36">
        <f t="shared" si="1"/>
        <v>1096</v>
      </c>
      <c r="W6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9" t="str">
        <f>IF(Table1[[#This Row],[Days Past 3rd Birthday Calculated]]&lt;1,"OnTime",IF(Table1[[#This Row],[Days Past 3rd Birthday Calculated]]&lt;16,"1-15 Cal Days",IF(Table1[[#This Row],[Days Past 3rd Birthday Calculated]]&gt;29,"30+ Cal Days","16-29 Cal Days")))</f>
        <v>OnTime</v>
      </c>
      <c r="Y69" s="37">
        <f>_xlfn.NUMBERVALUE(Table1[[#This Row],[School Days to Complete Initial Evaluation (U08)]])</f>
        <v>0</v>
      </c>
      <c r="Z69" t="str">
        <f>IF(Table1[[#This Row],[School Days to Complete Initial Evaluation Converted]]&lt;36,"OnTime",IF(Table1[[#This Row],[School Days to Complete Initial Evaluation Converted]]&gt;50,"16+ Sch Days","1-15 Sch Days"))</f>
        <v>OnTime</v>
      </c>
    </row>
    <row r="70" spans="1:26">
      <c r="A70" s="26"/>
      <c r="B70" s="26"/>
      <c r="C70" s="25"/>
      <c r="D70" s="26"/>
      <c r="E70" s="26"/>
      <c r="F70" s="26"/>
      <c r="G70" s="26"/>
      <c r="H70" s="26"/>
      <c r="I70" s="26"/>
      <c r="J70" s="26"/>
      <c r="K70" s="26"/>
      <c r="L70" s="26"/>
      <c r="M70" s="26"/>
      <c r="N70" s="26"/>
      <c r="O70" s="26"/>
      <c r="P70" s="26"/>
      <c r="Q70" s="26"/>
      <c r="R70" s="26"/>
      <c r="S70" s="26"/>
      <c r="T70" s="26"/>
      <c r="U70" s="26"/>
      <c r="V70" s="36">
        <f t="shared" si="1"/>
        <v>1096</v>
      </c>
      <c r="W7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0" t="str">
        <f>IF(Table1[[#This Row],[Days Past 3rd Birthday Calculated]]&lt;1,"OnTime",IF(Table1[[#This Row],[Days Past 3rd Birthday Calculated]]&lt;16,"1-15 Cal Days",IF(Table1[[#This Row],[Days Past 3rd Birthday Calculated]]&gt;29,"30+ Cal Days","16-29 Cal Days")))</f>
        <v>OnTime</v>
      </c>
      <c r="Y70" s="37">
        <f>_xlfn.NUMBERVALUE(Table1[[#This Row],[School Days to Complete Initial Evaluation (U08)]])</f>
        <v>0</v>
      </c>
      <c r="Z70" t="str">
        <f>IF(Table1[[#This Row],[School Days to Complete Initial Evaluation Converted]]&lt;36,"OnTime",IF(Table1[[#This Row],[School Days to Complete Initial Evaluation Converted]]&gt;50,"16+ Sch Days","1-15 Sch Days"))</f>
        <v>OnTime</v>
      </c>
    </row>
    <row r="71" spans="1:26">
      <c r="A71" s="26"/>
      <c r="B71" s="26"/>
      <c r="C71" s="26"/>
      <c r="D71" s="26"/>
      <c r="E71" s="26"/>
      <c r="F71" s="26"/>
      <c r="G71" s="26"/>
      <c r="H71" s="26"/>
      <c r="I71" s="26"/>
      <c r="J71" s="26"/>
      <c r="K71" s="26"/>
      <c r="L71" s="26"/>
      <c r="M71" s="26"/>
      <c r="N71" s="26"/>
      <c r="O71" s="26"/>
      <c r="P71" s="26"/>
      <c r="Q71" s="26"/>
      <c r="R71" s="26"/>
      <c r="S71" s="26"/>
      <c r="T71" s="26"/>
      <c r="U71" s="26"/>
      <c r="V71" s="36">
        <f t="shared" si="1"/>
        <v>1096</v>
      </c>
      <c r="W7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1" t="str">
        <f>IF(Table1[[#This Row],[Days Past 3rd Birthday Calculated]]&lt;1,"OnTime",IF(Table1[[#This Row],[Days Past 3rd Birthday Calculated]]&lt;16,"1-15 Cal Days",IF(Table1[[#This Row],[Days Past 3rd Birthday Calculated]]&gt;29,"30+ Cal Days","16-29 Cal Days")))</f>
        <v>OnTime</v>
      </c>
      <c r="Y71" s="37">
        <f>_xlfn.NUMBERVALUE(Table1[[#This Row],[School Days to Complete Initial Evaluation (U08)]])</f>
        <v>0</v>
      </c>
      <c r="Z71" t="str">
        <f>IF(Table1[[#This Row],[School Days to Complete Initial Evaluation Converted]]&lt;36,"OnTime",IF(Table1[[#This Row],[School Days to Complete Initial Evaluation Converted]]&gt;50,"16+ Sch Days","1-15 Sch Days"))</f>
        <v>OnTime</v>
      </c>
    </row>
    <row r="72" spans="1:26">
      <c r="A72" s="26"/>
      <c r="B72" s="26"/>
      <c r="C72" s="26"/>
      <c r="D72" s="26"/>
      <c r="E72" s="26"/>
      <c r="F72" s="26"/>
      <c r="G72" s="26"/>
      <c r="H72" s="26"/>
      <c r="I72" s="26"/>
      <c r="J72" s="26"/>
      <c r="K72" s="26"/>
      <c r="L72" s="26"/>
      <c r="M72" s="26"/>
      <c r="N72" s="26"/>
      <c r="O72" s="26"/>
      <c r="P72" s="26"/>
      <c r="Q72" s="26"/>
      <c r="R72" s="26"/>
      <c r="S72" s="26"/>
      <c r="T72" s="26"/>
      <c r="U72" s="26"/>
      <c r="V72" s="36">
        <f t="shared" si="1"/>
        <v>1096</v>
      </c>
      <c r="W7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2" t="str">
        <f>IF(Table1[[#This Row],[Days Past 3rd Birthday Calculated]]&lt;1,"OnTime",IF(Table1[[#This Row],[Days Past 3rd Birthday Calculated]]&lt;16,"1-15 Cal Days",IF(Table1[[#This Row],[Days Past 3rd Birthday Calculated]]&gt;29,"30+ Cal Days","16-29 Cal Days")))</f>
        <v>OnTime</v>
      </c>
      <c r="Y72" s="37">
        <f>_xlfn.NUMBERVALUE(Table1[[#This Row],[School Days to Complete Initial Evaluation (U08)]])</f>
        <v>0</v>
      </c>
      <c r="Z72" t="str">
        <f>IF(Table1[[#This Row],[School Days to Complete Initial Evaluation Converted]]&lt;36,"OnTime",IF(Table1[[#This Row],[School Days to Complete Initial Evaluation Converted]]&gt;50,"16+ Sch Days","1-15 Sch Days"))</f>
        <v>OnTime</v>
      </c>
    </row>
    <row r="73" spans="1:26">
      <c r="A73" s="26"/>
      <c r="B73" s="26"/>
      <c r="C73" s="26"/>
      <c r="D73" s="26"/>
      <c r="E73" s="26"/>
      <c r="F73" s="26"/>
      <c r="G73" s="26"/>
      <c r="H73" s="26"/>
      <c r="I73" s="26"/>
      <c r="J73" s="26"/>
      <c r="K73" s="26"/>
      <c r="L73" s="26"/>
      <c r="M73" s="26"/>
      <c r="N73" s="26"/>
      <c r="O73" s="26"/>
      <c r="P73" s="26"/>
      <c r="Q73" s="26"/>
      <c r="R73" s="26"/>
      <c r="S73" s="26"/>
      <c r="T73" s="26"/>
      <c r="U73" s="26"/>
      <c r="V73" s="36">
        <f t="shared" si="1"/>
        <v>1096</v>
      </c>
      <c r="W7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3" t="str">
        <f>IF(Table1[[#This Row],[Days Past 3rd Birthday Calculated]]&lt;1,"OnTime",IF(Table1[[#This Row],[Days Past 3rd Birthday Calculated]]&lt;16,"1-15 Cal Days",IF(Table1[[#This Row],[Days Past 3rd Birthday Calculated]]&gt;29,"30+ Cal Days","16-29 Cal Days")))</f>
        <v>OnTime</v>
      </c>
      <c r="Y73" s="37">
        <f>_xlfn.NUMBERVALUE(Table1[[#This Row],[School Days to Complete Initial Evaluation (U08)]])</f>
        <v>0</v>
      </c>
      <c r="Z73" t="str">
        <f>IF(Table1[[#This Row],[School Days to Complete Initial Evaluation Converted]]&lt;36,"OnTime",IF(Table1[[#This Row],[School Days to Complete Initial Evaluation Converted]]&gt;50,"16+ Sch Days","1-15 Sch Days"))</f>
        <v>OnTime</v>
      </c>
    </row>
    <row r="74" spans="1:26">
      <c r="A74" s="26"/>
      <c r="B74" s="26"/>
      <c r="C74" s="26"/>
      <c r="D74" s="26"/>
      <c r="E74" s="26"/>
      <c r="F74" s="26"/>
      <c r="G74" s="26"/>
      <c r="H74" s="26"/>
      <c r="I74" s="26"/>
      <c r="J74" s="26"/>
      <c r="K74" s="26"/>
      <c r="L74" s="26"/>
      <c r="M74" s="26"/>
      <c r="N74" s="26"/>
      <c r="O74" s="26"/>
      <c r="P74" s="26"/>
      <c r="Q74" s="26"/>
      <c r="R74" s="26"/>
      <c r="S74" s="26"/>
      <c r="T74" s="26"/>
      <c r="U74" s="26"/>
      <c r="V74" s="36">
        <f t="shared" si="1"/>
        <v>1096</v>
      </c>
      <c r="W7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4" t="str">
        <f>IF(Table1[[#This Row],[Days Past 3rd Birthday Calculated]]&lt;1,"OnTime",IF(Table1[[#This Row],[Days Past 3rd Birthday Calculated]]&lt;16,"1-15 Cal Days",IF(Table1[[#This Row],[Days Past 3rd Birthday Calculated]]&gt;29,"30+ Cal Days","16-29 Cal Days")))</f>
        <v>OnTime</v>
      </c>
      <c r="Y74" s="37">
        <f>_xlfn.NUMBERVALUE(Table1[[#This Row],[School Days to Complete Initial Evaluation (U08)]])</f>
        <v>0</v>
      </c>
      <c r="Z74" t="str">
        <f>IF(Table1[[#This Row],[School Days to Complete Initial Evaluation Converted]]&lt;36,"OnTime",IF(Table1[[#This Row],[School Days to Complete Initial Evaluation Converted]]&gt;50,"16+ Sch Days","1-15 Sch Days"))</f>
        <v>OnTime</v>
      </c>
    </row>
    <row r="75" spans="1:26">
      <c r="A75" s="26"/>
      <c r="B75" s="26"/>
      <c r="C75" s="26"/>
      <c r="D75" s="26"/>
      <c r="E75" s="26"/>
      <c r="F75" s="26"/>
      <c r="G75" s="26"/>
      <c r="H75" s="26"/>
      <c r="I75" s="26"/>
      <c r="J75" s="26"/>
      <c r="K75" s="26"/>
      <c r="L75" s="26"/>
      <c r="M75" s="26"/>
      <c r="N75" s="26"/>
      <c r="O75" s="26"/>
      <c r="P75" s="26"/>
      <c r="Q75" s="26"/>
      <c r="R75" s="26"/>
      <c r="S75" s="26"/>
      <c r="T75" s="26"/>
      <c r="U75" s="26"/>
      <c r="V75" s="36">
        <f t="shared" si="1"/>
        <v>1096</v>
      </c>
      <c r="W7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5" t="str">
        <f>IF(Table1[[#This Row],[Days Past 3rd Birthday Calculated]]&lt;1,"OnTime",IF(Table1[[#This Row],[Days Past 3rd Birthday Calculated]]&lt;16,"1-15 Cal Days",IF(Table1[[#This Row],[Days Past 3rd Birthday Calculated]]&gt;29,"30+ Cal Days","16-29 Cal Days")))</f>
        <v>OnTime</v>
      </c>
      <c r="Y75" s="37">
        <f>_xlfn.NUMBERVALUE(Table1[[#This Row],[School Days to Complete Initial Evaluation (U08)]])</f>
        <v>0</v>
      </c>
      <c r="Z75" t="str">
        <f>IF(Table1[[#This Row],[School Days to Complete Initial Evaluation Converted]]&lt;36,"OnTime",IF(Table1[[#This Row],[School Days to Complete Initial Evaluation Converted]]&gt;50,"16+ Sch Days","1-15 Sch Days"))</f>
        <v>OnTime</v>
      </c>
    </row>
    <row r="76" spans="1:26">
      <c r="A76" s="26"/>
      <c r="B76" s="26"/>
      <c r="C76" s="26"/>
      <c r="D76" s="26"/>
      <c r="E76" s="26"/>
      <c r="F76" s="26"/>
      <c r="G76" s="26"/>
      <c r="H76" s="26"/>
      <c r="I76" s="26"/>
      <c r="J76" s="26"/>
      <c r="K76" s="26"/>
      <c r="L76" s="26"/>
      <c r="M76" s="26"/>
      <c r="N76" s="26"/>
      <c r="O76" s="26"/>
      <c r="P76" s="26"/>
      <c r="Q76" s="26"/>
      <c r="R76" s="26"/>
      <c r="S76" s="26"/>
      <c r="T76" s="26"/>
      <c r="U76" s="26"/>
      <c r="V76" s="36">
        <f t="shared" si="1"/>
        <v>1096</v>
      </c>
      <c r="W7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6" t="str">
        <f>IF(Table1[[#This Row],[Days Past 3rd Birthday Calculated]]&lt;1,"OnTime",IF(Table1[[#This Row],[Days Past 3rd Birthday Calculated]]&lt;16,"1-15 Cal Days",IF(Table1[[#This Row],[Days Past 3rd Birthday Calculated]]&gt;29,"30+ Cal Days","16-29 Cal Days")))</f>
        <v>OnTime</v>
      </c>
      <c r="Y76" s="37">
        <f>_xlfn.NUMBERVALUE(Table1[[#This Row],[School Days to Complete Initial Evaluation (U08)]])</f>
        <v>0</v>
      </c>
      <c r="Z76" t="str">
        <f>IF(Table1[[#This Row],[School Days to Complete Initial Evaluation Converted]]&lt;36,"OnTime",IF(Table1[[#This Row],[School Days to Complete Initial Evaluation Converted]]&gt;50,"16+ Sch Days","1-15 Sch Days"))</f>
        <v>OnTime</v>
      </c>
    </row>
    <row r="77" spans="1:26">
      <c r="A77" s="26"/>
      <c r="B77" s="26"/>
      <c r="C77" s="26"/>
      <c r="D77" s="26"/>
      <c r="E77" s="26"/>
      <c r="F77" s="26"/>
      <c r="G77" s="26"/>
      <c r="H77" s="26"/>
      <c r="I77" s="26"/>
      <c r="J77" s="26"/>
      <c r="K77" s="26"/>
      <c r="L77" s="26"/>
      <c r="M77" s="26"/>
      <c r="N77" s="26"/>
      <c r="O77" s="26"/>
      <c r="P77" s="26"/>
      <c r="Q77" s="26"/>
      <c r="R77" s="26"/>
      <c r="S77" s="26"/>
      <c r="T77" s="26"/>
      <c r="U77" s="26"/>
      <c r="V77" s="36">
        <f t="shared" si="1"/>
        <v>1096</v>
      </c>
      <c r="W7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7" t="str">
        <f>IF(Table1[[#This Row],[Days Past 3rd Birthday Calculated]]&lt;1,"OnTime",IF(Table1[[#This Row],[Days Past 3rd Birthday Calculated]]&lt;16,"1-15 Cal Days",IF(Table1[[#This Row],[Days Past 3rd Birthday Calculated]]&gt;29,"30+ Cal Days","16-29 Cal Days")))</f>
        <v>OnTime</v>
      </c>
      <c r="Y77" s="37">
        <f>_xlfn.NUMBERVALUE(Table1[[#This Row],[School Days to Complete Initial Evaluation (U08)]])</f>
        <v>0</v>
      </c>
      <c r="Z77" t="str">
        <f>IF(Table1[[#This Row],[School Days to Complete Initial Evaluation Converted]]&lt;36,"OnTime",IF(Table1[[#This Row],[School Days to Complete Initial Evaluation Converted]]&gt;50,"16+ Sch Days","1-15 Sch Days"))</f>
        <v>OnTime</v>
      </c>
    </row>
    <row r="78" spans="1:26">
      <c r="A78" s="26"/>
      <c r="B78" s="26"/>
      <c r="C78" s="26"/>
      <c r="D78" s="26"/>
      <c r="E78" s="26"/>
      <c r="F78" s="26"/>
      <c r="G78" s="26"/>
      <c r="H78" s="26"/>
      <c r="I78" s="26"/>
      <c r="J78" s="26"/>
      <c r="K78" s="26"/>
      <c r="L78" s="26"/>
      <c r="M78" s="26"/>
      <c r="N78" s="26"/>
      <c r="O78" s="26"/>
      <c r="P78" s="26"/>
      <c r="Q78" s="26"/>
      <c r="R78" s="26"/>
      <c r="S78" s="26"/>
      <c r="T78" s="26"/>
      <c r="U78" s="26"/>
      <c r="V78" s="36">
        <f t="shared" si="1"/>
        <v>1096</v>
      </c>
      <c r="W7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8" t="str">
        <f>IF(Table1[[#This Row],[Days Past 3rd Birthday Calculated]]&lt;1,"OnTime",IF(Table1[[#This Row],[Days Past 3rd Birthday Calculated]]&lt;16,"1-15 Cal Days",IF(Table1[[#This Row],[Days Past 3rd Birthday Calculated]]&gt;29,"30+ Cal Days","16-29 Cal Days")))</f>
        <v>OnTime</v>
      </c>
      <c r="Y78" s="37">
        <f>_xlfn.NUMBERVALUE(Table1[[#This Row],[School Days to Complete Initial Evaluation (U08)]])</f>
        <v>0</v>
      </c>
      <c r="Z78" t="str">
        <f>IF(Table1[[#This Row],[School Days to Complete Initial Evaluation Converted]]&lt;36,"OnTime",IF(Table1[[#This Row],[School Days to Complete Initial Evaluation Converted]]&gt;50,"16+ Sch Days","1-15 Sch Days"))</f>
        <v>OnTime</v>
      </c>
    </row>
    <row r="79" spans="1:26">
      <c r="A79" s="26"/>
      <c r="B79" s="26"/>
      <c r="C79" s="25"/>
      <c r="D79" s="26"/>
      <c r="E79" s="26"/>
      <c r="F79" s="26"/>
      <c r="G79" s="26"/>
      <c r="H79" s="26"/>
      <c r="I79" s="26"/>
      <c r="J79" s="26"/>
      <c r="K79" s="26"/>
      <c r="L79" s="26"/>
      <c r="M79" s="26"/>
      <c r="N79" s="26"/>
      <c r="O79" s="26"/>
      <c r="P79" s="26"/>
      <c r="Q79" s="26"/>
      <c r="R79" s="26"/>
      <c r="S79" s="26"/>
      <c r="T79" s="26"/>
      <c r="U79" s="26"/>
      <c r="V79" s="36">
        <f t="shared" si="1"/>
        <v>1096</v>
      </c>
      <c r="W7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9" t="str">
        <f>IF(Table1[[#This Row],[Days Past 3rd Birthday Calculated]]&lt;1,"OnTime",IF(Table1[[#This Row],[Days Past 3rd Birthday Calculated]]&lt;16,"1-15 Cal Days",IF(Table1[[#This Row],[Days Past 3rd Birthday Calculated]]&gt;29,"30+ Cal Days","16-29 Cal Days")))</f>
        <v>OnTime</v>
      </c>
      <c r="Y79" s="37">
        <f>_xlfn.NUMBERVALUE(Table1[[#This Row],[School Days to Complete Initial Evaluation (U08)]])</f>
        <v>0</v>
      </c>
      <c r="Z79" t="str">
        <f>IF(Table1[[#This Row],[School Days to Complete Initial Evaluation Converted]]&lt;36,"OnTime",IF(Table1[[#This Row],[School Days to Complete Initial Evaluation Converted]]&gt;50,"16+ Sch Days","1-15 Sch Days"))</f>
        <v>OnTime</v>
      </c>
    </row>
    <row r="80" spans="1:26">
      <c r="A80" s="26"/>
      <c r="B80" s="26"/>
      <c r="C80" s="26"/>
      <c r="D80" s="26"/>
      <c r="E80" s="26"/>
      <c r="F80" s="26"/>
      <c r="G80" s="26"/>
      <c r="H80" s="26"/>
      <c r="I80" s="26"/>
      <c r="J80" s="26"/>
      <c r="K80" s="26"/>
      <c r="L80" s="26"/>
      <c r="M80" s="26"/>
      <c r="N80" s="26"/>
      <c r="O80" s="26"/>
      <c r="P80" s="26"/>
      <c r="Q80" s="26"/>
      <c r="R80" s="26"/>
      <c r="S80" s="26"/>
      <c r="T80" s="26"/>
      <c r="U80" s="26"/>
      <c r="V80" s="36">
        <f t="shared" si="1"/>
        <v>1096</v>
      </c>
      <c r="W8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0" t="str">
        <f>IF(Table1[[#This Row],[Days Past 3rd Birthday Calculated]]&lt;1,"OnTime",IF(Table1[[#This Row],[Days Past 3rd Birthday Calculated]]&lt;16,"1-15 Cal Days",IF(Table1[[#This Row],[Days Past 3rd Birthday Calculated]]&gt;29,"30+ Cal Days","16-29 Cal Days")))</f>
        <v>OnTime</v>
      </c>
      <c r="Y80" s="37">
        <f>_xlfn.NUMBERVALUE(Table1[[#This Row],[School Days to Complete Initial Evaluation (U08)]])</f>
        <v>0</v>
      </c>
      <c r="Z80" t="str">
        <f>IF(Table1[[#This Row],[School Days to Complete Initial Evaluation Converted]]&lt;36,"OnTime",IF(Table1[[#This Row],[School Days to Complete Initial Evaluation Converted]]&gt;50,"16+ Sch Days","1-15 Sch Days"))</f>
        <v>OnTime</v>
      </c>
    </row>
    <row r="81" spans="1:26">
      <c r="A81" s="26"/>
      <c r="B81" s="26"/>
      <c r="C81" s="26"/>
      <c r="D81" s="26"/>
      <c r="E81" s="26"/>
      <c r="F81" s="26"/>
      <c r="G81" s="26"/>
      <c r="H81" s="26"/>
      <c r="I81" s="26"/>
      <c r="J81" s="26"/>
      <c r="K81" s="26"/>
      <c r="L81" s="26"/>
      <c r="M81" s="26"/>
      <c r="N81" s="26"/>
      <c r="O81" s="26"/>
      <c r="P81" s="26"/>
      <c r="Q81" s="26"/>
      <c r="R81" s="26"/>
      <c r="S81" s="26"/>
      <c r="T81" s="26"/>
      <c r="U81" s="26"/>
      <c r="V81" s="36">
        <f t="shared" si="1"/>
        <v>1096</v>
      </c>
      <c r="W8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1" t="str">
        <f>IF(Table1[[#This Row],[Days Past 3rd Birthday Calculated]]&lt;1,"OnTime",IF(Table1[[#This Row],[Days Past 3rd Birthday Calculated]]&lt;16,"1-15 Cal Days",IF(Table1[[#This Row],[Days Past 3rd Birthday Calculated]]&gt;29,"30+ Cal Days","16-29 Cal Days")))</f>
        <v>OnTime</v>
      </c>
      <c r="Y81" s="37">
        <f>_xlfn.NUMBERVALUE(Table1[[#This Row],[School Days to Complete Initial Evaluation (U08)]])</f>
        <v>0</v>
      </c>
      <c r="Z81" t="str">
        <f>IF(Table1[[#This Row],[School Days to Complete Initial Evaluation Converted]]&lt;36,"OnTime",IF(Table1[[#This Row],[School Days to Complete Initial Evaluation Converted]]&gt;50,"16+ Sch Days","1-15 Sch Days"))</f>
        <v>OnTime</v>
      </c>
    </row>
    <row r="82" spans="1:26">
      <c r="A82" s="26"/>
      <c r="B82" s="26"/>
      <c r="C82" s="26"/>
      <c r="D82" s="26"/>
      <c r="E82" s="26"/>
      <c r="F82" s="26"/>
      <c r="G82" s="26"/>
      <c r="H82" s="26"/>
      <c r="I82" s="26"/>
      <c r="J82" s="26"/>
      <c r="K82" s="26"/>
      <c r="L82" s="26"/>
      <c r="M82" s="26"/>
      <c r="N82" s="26"/>
      <c r="O82" s="26"/>
      <c r="P82" s="26"/>
      <c r="Q82" s="26"/>
      <c r="R82" s="26"/>
      <c r="S82" s="26"/>
      <c r="T82" s="26"/>
      <c r="U82" s="26"/>
      <c r="V82" s="36">
        <f t="shared" si="1"/>
        <v>1096</v>
      </c>
      <c r="W8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2" t="str">
        <f>IF(Table1[[#This Row],[Days Past 3rd Birthday Calculated]]&lt;1,"OnTime",IF(Table1[[#This Row],[Days Past 3rd Birthday Calculated]]&lt;16,"1-15 Cal Days",IF(Table1[[#This Row],[Days Past 3rd Birthday Calculated]]&gt;29,"30+ Cal Days","16-29 Cal Days")))</f>
        <v>OnTime</v>
      </c>
      <c r="Y82" s="37">
        <f>_xlfn.NUMBERVALUE(Table1[[#This Row],[School Days to Complete Initial Evaluation (U08)]])</f>
        <v>0</v>
      </c>
      <c r="Z82" t="str">
        <f>IF(Table1[[#This Row],[School Days to Complete Initial Evaluation Converted]]&lt;36,"OnTime",IF(Table1[[#This Row],[School Days to Complete Initial Evaluation Converted]]&gt;50,"16+ Sch Days","1-15 Sch Days"))</f>
        <v>OnTime</v>
      </c>
    </row>
    <row r="83" spans="1:26">
      <c r="A83" s="26"/>
      <c r="B83" s="26"/>
      <c r="C83" s="26"/>
      <c r="D83" s="26"/>
      <c r="E83" s="26"/>
      <c r="F83" s="26"/>
      <c r="G83" s="26"/>
      <c r="H83" s="26"/>
      <c r="I83" s="26"/>
      <c r="J83" s="26"/>
      <c r="K83" s="26"/>
      <c r="L83" s="26"/>
      <c r="M83" s="26"/>
      <c r="N83" s="26"/>
      <c r="O83" s="26"/>
      <c r="P83" s="26"/>
      <c r="Q83" s="26"/>
      <c r="R83" s="26"/>
      <c r="S83" s="26"/>
      <c r="T83" s="26"/>
      <c r="U83" s="26"/>
      <c r="V83" s="36">
        <f t="shared" si="1"/>
        <v>1096</v>
      </c>
      <c r="W8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3" t="str">
        <f>IF(Table1[[#This Row],[Days Past 3rd Birthday Calculated]]&lt;1,"OnTime",IF(Table1[[#This Row],[Days Past 3rd Birthday Calculated]]&lt;16,"1-15 Cal Days",IF(Table1[[#This Row],[Days Past 3rd Birthday Calculated]]&gt;29,"30+ Cal Days","16-29 Cal Days")))</f>
        <v>OnTime</v>
      </c>
      <c r="Y83" s="37">
        <f>_xlfn.NUMBERVALUE(Table1[[#This Row],[School Days to Complete Initial Evaluation (U08)]])</f>
        <v>0</v>
      </c>
      <c r="Z83" t="str">
        <f>IF(Table1[[#This Row],[School Days to Complete Initial Evaluation Converted]]&lt;36,"OnTime",IF(Table1[[#This Row],[School Days to Complete Initial Evaluation Converted]]&gt;50,"16+ Sch Days","1-15 Sch Days"))</f>
        <v>OnTime</v>
      </c>
    </row>
    <row r="84" spans="1:26">
      <c r="A84" s="26"/>
      <c r="B84" s="26"/>
      <c r="C84" s="26"/>
      <c r="D84" s="26"/>
      <c r="E84" s="26"/>
      <c r="F84" s="26"/>
      <c r="G84" s="26"/>
      <c r="H84" s="26"/>
      <c r="I84" s="26"/>
      <c r="J84" s="26"/>
      <c r="K84" s="26"/>
      <c r="L84" s="26"/>
      <c r="M84" s="26"/>
      <c r="N84" s="26"/>
      <c r="O84" s="26"/>
      <c r="P84" s="26"/>
      <c r="Q84" s="26"/>
      <c r="R84" s="26"/>
      <c r="S84" s="26"/>
      <c r="T84" s="26"/>
      <c r="U84" s="26"/>
      <c r="V84" s="36">
        <f t="shared" si="1"/>
        <v>1096</v>
      </c>
      <c r="W8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4" t="str">
        <f>IF(Table1[[#This Row],[Days Past 3rd Birthday Calculated]]&lt;1,"OnTime",IF(Table1[[#This Row],[Days Past 3rd Birthday Calculated]]&lt;16,"1-15 Cal Days",IF(Table1[[#This Row],[Days Past 3rd Birthday Calculated]]&gt;29,"30+ Cal Days","16-29 Cal Days")))</f>
        <v>OnTime</v>
      </c>
      <c r="Y84" s="37">
        <f>_xlfn.NUMBERVALUE(Table1[[#This Row],[School Days to Complete Initial Evaluation (U08)]])</f>
        <v>0</v>
      </c>
      <c r="Z84" t="str">
        <f>IF(Table1[[#This Row],[School Days to Complete Initial Evaluation Converted]]&lt;36,"OnTime",IF(Table1[[#This Row],[School Days to Complete Initial Evaluation Converted]]&gt;50,"16+ Sch Days","1-15 Sch Days"))</f>
        <v>OnTime</v>
      </c>
    </row>
    <row r="85" spans="1:26">
      <c r="A85" s="26"/>
      <c r="B85" s="26"/>
      <c r="C85" s="26"/>
      <c r="D85" s="26"/>
      <c r="E85" s="26"/>
      <c r="F85" s="26"/>
      <c r="G85" s="26"/>
      <c r="H85" s="26"/>
      <c r="I85" s="26"/>
      <c r="J85" s="26"/>
      <c r="K85" s="26"/>
      <c r="L85" s="26"/>
      <c r="M85" s="26"/>
      <c r="N85" s="26"/>
      <c r="O85" s="26"/>
      <c r="P85" s="26"/>
      <c r="Q85" s="26"/>
      <c r="R85" s="26"/>
      <c r="S85" s="26"/>
      <c r="T85" s="26"/>
      <c r="U85" s="26"/>
      <c r="V85" s="36">
        <f t="shared" si="1"/>
        <v>1096</v>
      </c>
      <c r="W8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5" t="str">
        <f>IF(Table1[[#This Row],[Days Past 3rd Birthday Calculated]]&lt;1,"OnTime",IF(Table1[[#This Row],[Days Past 3rd Birthday Calculated]]&lt;16,"1-15 Cal Days",IF(Table1[[#This Row],[Days Past 3rd Birthday Calculated]]&gt;29,"30+ Cal Days","16-29 Cal Days")))</f>
        <v>OnTime</v>
      </c>
      <c r="Y85" s="37">
        <f>_xlfn.NUMBERVALUE(Table1[[#This Row],[School Days to Complete Initial Evaluation (U08)]])</f>
        <v>0</v>
      </c>
      <c r="Z85" t="str">
        <f>IF(Table1[[#This Row],[School Days to Complete Initial Evaluation Converted]]&lt;36,"OnTime",IF(Table1[[#This Row],[School Days to Complete Initial Evaluation Converted]]&gt;50,"16+ Sch Days","1-15 Sch Days"))</f>
        <v>OnTime</v>
      </c>
    </row>
    <row r="86" spans="1:26">
      <c r="A86" s="26"/>
      <c r="B86" s="26"/>
      <c r="C86" s="26"/>
      <c r="D86" s="26"/>
      <c r="E86" s="26"/>
      <c r="F86" s="26"/>
      <c r="G86" s="26"/>
      <c r="H86" s="26"/>
      <c r="I86" s="26"/>
      <c r="J86" s="26"/>
      <c r="K86" s="26"/>
      <c r="L86" s="26"/>
      <c r="M86" s="26"/>
      <c r="N86" s="26"/>
      <c r="O86" s="26"/>
      <c r="P86" s="26"/>
      <c r="Q86" s="26"/>
      <c r="R86" s="26"/>
      <c r="S86" s="26"/>
      <c r="T86" s="26"/>
      <c r="U86" s="26"/>
      <c r="V86" s="36">
        <f t="shared" si="1"/>
        <v>1096</v>
      </c>
      <c r="W8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6" t="str">
        <f>IF(Table1[[#This Row],[Days Past 3rd Birthday Calculated]]&lt;1,"OnTime",IF(Table1[[#This Row],[Days Past 3rd Birthday Calculated]]&lt;16,"1-15 Cal Days",IF(Table1[[#This Row],[Days Past 3rd Birthday Calculated]]&gt;29,"30+ Cal Days","16-29 Cal Days")))</f>
        <v>OnTime</v>
      </c>
      <c r="Y86" s="37">
        <f>_xlfn.NUMBERVALUE(Table1[[#This Row],[School Days to Complete Initial Evaluation (U08)]])</f>
        <v>0</v>
      </c>
      <c r="Z86" t="str">
        <f>IF(Table1[[#This Row],[School Days to Complete Initial Evaluation Converted]]&lt;36,"OnTime",IF(Table1[[#This Row],[School Days to Complete Initial Evaluation Converted]]&gt;50,"16+ Sch Days","1-15 Sch Days"))</f>
        <v>OnTime</v>
      </c>
    </row>
    <row r="87" spans="1:26">
      <c r="A87" s="26"/>
      <c r="B87" s="26"/>
      <c r="C87" s="26"/>
      <c r="D87" s="26"/>
      <c r="E87" s="26"/>
      <c r="F87" s="26"/>
      <c r="G87" s="26"/>
      <c r="H87" s="26"/>
      <c r="I87" s="26"/>
      <c r="J87" s="26"/>
      <c r="K87" s="26"/>
      <c r="L87" s="26"/>
      <c r="M87" s="26"/>
      <c r="N87" s="26"/>
      <c r="O87" s="26"/>
      <c r="P87" s="26"/>
      <c r="Q87" s="26"/>
      <c r="R87" s="26"/>
      <c r="S87" s="26"/>
      <c r="T87" s="26"/>
      <c r="U87" s="26"/>
      <c r="V87" s="36">
        <f t="shared" si="1"/>
        <v>1096</v>
      </c>
      <c r="W8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7" t="str">
        <f>IF(Table1[[#This Row],[Days Past 3rd Birthday Calculated]]&lt;1,"OnTime",IF(Table1[[#This Row],[Days Past 3rd Birthday Calculated]]&lt;16,"1-15 Cal Days",IF(Table1[[#This Row],[Days Past 3rd Birthday Calculated]]&gt;29,"30+ Cal Days","16-29 Cal Days")))</f>
        <v>OnTime</v>
      </c>
      <c r="Y87" s="37">
        <f>_xlfn.NUMBERVALUE(Table1[[#This Row],[School Days to Complete Initial Evaluation (U08)]])</f>
        <v>0</v>
      </c>
      <c r="Z87" t="str">
        <f>IF(Table1[[#This Row],[School Days to Complete Initial Evaluation Converted]]&lt;36,"OnTime",IF(Table1[[#This Row],[School Days to Complete Initial Evaluation Converted]]&gt;50,"16+ Sch Days","1-15 Sch Days"))</f>
        <v>OnTime</v>
      </c>
    </row>
    <row r="88" spans="1:26">
      <c r="A88" s="26"/>
      <c r="B88" s="26"/>
      <c r="C88" s="26"/>
      <c r="D88" s="26"/>
      <c r="E88" s="26"/>
      <c r="F88" s="26"/>
      <c r="G88" s="26"/>
      <c r="H88" s="26"/>
      <c r="I88" s="26"/>
      <c r="J88" s="26"/>
      <c r="K88" s="26"/>
      <c r="L88" s="26"/>
      <c r="M88" s="26"/>
      <c r="N88" s="26"/>
      <c r="O88" s="26"/>
      <c r="P88" s="26"/>
      <c r="Q88" s="26"/>
      <c r="R88" s="26"/>
      <c r="S88" s="26"/>
      <c r="T88" s="26"/>
      <c r="U88" s="26"/>
      <c r="V88" s="36">
        <f t="shared" si="1"/>
        <v>1096</v>
      </c>
      <c r="W8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8" t="str">
        <f>IF(Table1[[#This Row],[Days Past 3rd Birthday Calculated]]&lt;1,"OnTime",IF(Table1[[#This Row],[Days Past 3rd Birthday Calculated]]&lt;16,"1-15 Cal Days",IF(Table1[[#This Row],[Days Past 3rd Birthday Calculated]]&gt;29,"30+ Cal Days","16-29 Cal Days")))</f>
        <v>OnTime</v>
      </c>
      <c r="Y88" s="37">
        <f>_xlfn.NUMBERVALUE(Table1[[#This Row],[School Days to Complete Initial Evaluation (U08)]])</f>
        <v>0</v>
      </c>
      <c r="Z88" t="str">
        <f>IF(Table1[[#This Row],[School Days to Complete Initial Evaluation Converted]]&lt;36,"OnTime",IF(Table1[[#This Row],[School Days to Complete Initial Evaluation Converted]]&gt;50,"16+ Sch Days","1-15 Sch Days"))</f>
        <v>OnTime</v>
      </c>
    </row>
    <row r="89" spans="1:26">
      <c r="A89" s="26"/>
      <c r="B89" s="26"/>
      <c r="C89" s="26"/>
      <c r="D89" s="26"/>
      <c r="E89" s="26"/>
      <c r="F89" s="26"/>
      <c r="G89" s="26"/>
      <c r="H89" s="26"/>
      <c r="I89" s="26"/>
      <c r="J89" s="26"/>
      <c r="K89" s="26"/>
      <c r="L89" s="26"/>
      <c r="M89" s="26"/>
      <c r="N89" s="26"/>
      <c r="O89" s="26"/>
      <c r="P89" s="26"/>
      <c r="Q89" s="26"/>
      <c r="R89" s="26"/>
      <c r="S89" s="26"/>
      <c r="T89" s="26"/>
      <c r="U89" s="26"/>
      <c r="V89" s="36">
        <f t="shared" si="1"/>
        <v>1096</v>
      </c>
      <c r="W8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9" t="str">
        <f>IF(Table1[[#This Row],[Days Past 3rd Birthday Calculated]]&lt;1,"OnTime",IF(Table1[[#This Row],[Days Past 3rd Birthday Calculated]]&lt;16,"1-15 Cal Days",IF(Table1[[#This Row],[Days Past 3rd Birthday Calculated]]&gt;29,"30+ Cal Days","16-29 Cal Days")))</f>
        <v>OnTime</v>
      </c>
      <c r="Y89" s="37">
        <f>_xlfn.NUMBERVALUE(Table1[[#This Row],[School Days to Complete Initial Evaluation (U08)]])</f>
        <v>0</v>
      </c>
      <c r="Z89" t="str">
        <f>IF(Table1[[#This Row],[School Days to Complete Initial Evaluation Converted]]&lt;36,"OnTime",IF(Table1[[#This Row],[School Days to Complete Initial Evaluation Converted]]&gt;50,"16+ Sch Days","1-15 Sch Days"))</f>
        <v>OnTime</v>
      </c>
    </row>
    <row r="90" spans="1:26">
      <c r="A90" s="26"/>
      <c r="B90" s="26"/>
      <c r="C90" s="25"/>
      <c r="D90" s="26"/>
      <c r="E90" s="26"/>
      <c r="F90" s="26"/>
      <c r="G90" s="26"/>
      <c r="H90" s="26"/>
      <c r="I90" s="26"/>
      <c r="J90" s="26"/>
      <c r="K90" s="26"/>
      <c r="L90" s="26"/>
      <c r="M90" s="26"/>
      <c r="N90" s="26"/>
      <c r="O90" s="26"/>
      <c r="P90" s="26"/>
      <c r="Q90" s="26"/>
      <c r="R90" s="26"/>
      <c r="S90" s="26"/>
      <c r="T90" s="26"/>
      <c r="U90" s="26"/>
      <c r="V90" s="36">
        <f t="shared" si="1"/>
        <v>1096</v>
      </c>
      <c r="W9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0" t="str">
        <f>IF(Table1[[#This Row],[Days Past 3rd Birthday Calculated]]&lt;1,"OnTime",IF(Table1[[#This Row],[Days Past 3rd Birthday Calculated]]&lt;16,"1-15 Cal Days",IF(Table1[[#This Row],[Days Past 3rd Birthday Calculated]]&gt;29,"30+ Cal Days","16-29 Cal Days")))</f>
        <v>OnTime</v>
      </c>
      <c r="Y90" s="37">
        <f>_xlfn.NUMBERVALUE(Table1[[#This Row],[School Days to Complete Initial Evaluation (U08)]])</f>
        <v>0</v>
      </c>
      <c r="Z90" t="str">
        <f>IF(Table1[[#This Row],[School Days to Complete Initial Evaluation Converted]]&lt;36,"OnTime",IF(Table1[[#This Row],[School Days to Complete Initial Evaluation Converted]]&gt;50,"16+ Sch Days","1-15 Sch Days"))</f>
        <v>OnTime</v>
      </c>
    </row>
    <row r="91" spans="1:26">
      <c r="A91" s="26"/>
      <c r="B91" s="26"/>
      <c r="C91" s="26"/>
      <c r="D91" s="26"/>
      <c r="E91" s="26"/>
      <c r="F91" s="26"/>
      <c r="G91" s="26"/>
      <c r="H91" s="26"/>
      <c r="I91" s="26"/>
      <c r="J91" s="26"/>
      <c r="K91" s="26"/>
      <c r="L91" s="26"/>
      <c r="M91" s="26"/>
      <c r="N91" s="26"/>
      <c r="O91" s="26"/>
      <c r="P91" s="26"/>
      <c r="Q91" s="26"/>
      <c r="R91" s="26"/>
      <c r="S91" s="26"/>
      <c r="T91" s="26"/>
      <c r="U91" s="26"/>
      <c r="V91" s="36">
        <f t="shared" si="1"/>
        <v>1096</v>
      </c>
      <c r="W9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1" t="str">
        <f>IF(Table1[[#This Row],[Days Past 3rd Birthday Calculated]]&lt;1,"OnTime",IF(Table1[[#This Row],[Days Past 3rd Birthday Calculated]]&lt;16,"1-15 Cal Days",IF(Table1[[#This Row],[Days Past 3rd Birthday Calculated]]&gt;29,"30+ Cal Days","16-29 Cal Days")))</f>
        <v>OnTime</v>
      </c>
      <c r="Y91" s="37">
        <f>_xlfn.NUMBERVALUE(Table1[[#This Row],[School Days to Complete Initial Evaluation (U08)]])</f>
        <v>0</v>
      </c>
      <c r="Z91" t="str">
        <f>IF(Table1[[#This Row],[School Days to Complete Initial Evaluation Converted]]&lt;36,"OnTime",IF(Table1[[#This Row],[School Days to Complete Initial Evaluation Converted]]&gt;50,"16+ Sch Days","1-15 Sch Days"))</f>
        <v>OnTime</v>
      </c>
    </row>
    <row r="92" spans="1:26">
      <c r="A92" s="26"/>
      <c r="B92" s="26"/>
      <c r="C92" s="26"/>
      <c r="D92" s="26"/>
      <c r="E92" s="26"/>
      <c r="F92" s="26"/>
      <c r="G92" s="26"/>
      <c r="H92" s="26"/>
      <c r="I92" s="26"/>
      <c r="J92" s="26"/>
      <c r="K92" s="26"/>
      <c r="L92" s="26"/>
      <c r="M92" s="26"/>
      <c r="N92" s="26"/>
      <c r="O92" s="26"/>
      <c r="P92" s="26"/>
      <c r="Q92" s="26"/>
      <c r="R92" s="26"/>
      <c r="S92" s="26"/>
      <c r="T92" s="26"/>
      <c r="U92" s="26"/>
      <c r="V92" s="36">
        <f t="shared" si="1"/>
        <v>1096</v>
      </c>
      <c r="W9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2" t="str">
        <f>IF(Table1[[#This Row],[Days Past 3rd Birthday Calculated]]&lt;1,"OnTime",IF(Table1[[#This Row],[Days Past 3rd Birthday Calculated]]&lt;16,"1-15 Cal Days",IF(Table1[[#This Row],[Days Past 3rd Birthday Calculated]]&gt;29,"30+ Cal Days","16-29 Cal Days")))</f>
        <v>OnTime</v>
      </c>
      <c r="Y92" s="37">
        <f>_xlfn.NUMBERVALUE(Table1[[#This Row],[School Days to Complete Initial Evaluation (U08)]])</f>
        <v>0</v>
      </c>
      <c r="Z92" t="str">
        <f>IF(Table1[[#This Row],[School Days to Complete Initial Evaluation Converted]]&lt;36,"OnTime",IF(Table1[[#This Row],[School Days to Complete Initial Evaluation Converted]]&gt;50,"16+ Sch Days","1-15 Sch Days"))</f>
        <v>OnTime</v>
      </c>
    </row>
    <row r="93" spans="1:26">
      <c r="A93" s="26"/>
      <c r="B93" s="26"/>
      <c r="C93" s="26"/>
      <c r="D93" s="26"/>
      <c r="E93" s="26"/>
      <c r="F93" s="26"/>
      <c r="G93" s="26"/>
      <c r="H93" s="26"/>
      <c r="I93" s="26"/>
      <c r="J93" s="26"/>
      <c r="K93" s="26"/>
      <c r="L93" s="26"/>
      <c r="M93" s="26"/>
      <c r="N93" s="26"/>
      <c r="O93" s="26"/>
      <c r="P93" s="26"/>
      <c r="Q93" s="26"/>
      <c r="R93" s="26"/>
      <c r="S93" s="26"/>
      <c r="T93" s="26"/>
      <c r="U93" s="26"/>
      <c r="V93" s="36">
        <f t="shared" si="1"/>
        <v>1096</v>
      </c>
      <c r="W9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3" t="str">
        <f>IF(Table1[[#This Row],[Days Past 3rd Birthday Calculated]]&lt;1,"OnTime",IF(Table1[[#This Row],[Days Past 3rd Birthday Calculated]]&lt;16,"1-15 Cal Days",IF(Table1[[#This Row],[Days Past 3rd Birthday Calculated]]&gt;29,"30+ Cal Days","16-29 Cal Days")))</f>
        <v>OnTime</v>
      </c>
      <c r="Y93" s="37">
        <f>_xlfn.NUMBERVALUE(Table1[[#This Row],[School Days to Complete Initial Evaluation (U08)]])</f>
        <v>0</v>
      </c>
      <c r="Z93" t="str">
        <f>IF(Table1[[#This Row],[School Days to Complete Initial Evaluation Converted]]&lt;36,"OnTime",IF(Table1[[#This Row],[School Days to Complete Initial Evaluation Converted]]&gt;50,"16+ Sch Days","1-15 Sch Days"))</f>
        <v>OnTime</v>
      </c>
    </row>
    <row r="94" spans="1:26">
      <c r="A94" s="26"/>
      <c r="B94" s="26"/>
      <c r="C94" s="25"/>
      <c r="D94" s="26"/>
      <c r="E94" s="26"/>
      <c r="F94" s="26"/>
      <c r="G94" s="26"/>
      <c r="H94" s="26"/>
      <c r="I94" s="26"/>
      <c r="J94" s="26"/>
      <c r="K94" s="26"/>
      <c r="L94" s="26"/>
      <c r="M94" s="26"/>
      <c r="N94" s="26"/>
      <c r="O94" s="26"/>
      <c r="P94" s="26"/>
      <c r="Q94" s="26"/>
      <c r="R94" s="26"/>
      <c r="S94" s="26"/>
      <c r="T94" s="26"/>
      <c r="U94" s="26"/>
      <c r="V94" s="36">
        <f t="shared" si="1"/>
        <v>1096</v>
      </c>
      <c r="W9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4" t="str">
        <f>IF(Table1[[#This Row],[Days Past 3rd Birthday Calculated]]&lt;1,"OnTime",IF(Table1[[#This Row],[Days Past 3rd Birthday Calculated]]&lt;16,"1-15 Cal Days",IF(Table1[[#This Row],[Days Past 3rd Birthday Calculated]]&gt;29,"30+ Cal Days","16-29 Cal Days")))</f>
        <v>OnTime</v>
      </c>
      <c r="Y94" s="37">
        <f>_xlfn.NUMBERVALUE(Table1[[#This Row],[School Days to Complete Initial Evaluation (U08)]])</f>
        <v>0</v>
      </c>
      <c r="Z94" t="str">
        <f>IF(Table1[[#This Row],[School Days to Complete Initial Evaluation Converted]]&lt;36,"OnTime",IF(Table1[[#This Row],[School Days to Complete Initial Evaluation Converted]]&gt;50,"16+ Sch Days","1-15 Sch Days"))</f>
        <v>OnTime</v>
      </c>
    </row>
    <row r="95" spans="1:26">
      <c r="A95" s="26"/>
      <c r="B95" s="26"/>
      <c r="C95" s="26"/>
      <c r="D95" s="26"/>
      <c r="E95" s="26"/>
      <c r="F95" s="26"/>
      <c r="G95" s="26"/>
      <c r="H95" s="26"/>
      <c r="I95" s="26"/>
      <c r="J95" s="26"/>
      <c r="K95" s="26"/>
      <c r="L95" s="26"/>
      <c r="M95" s="26"/>
      <c r="N95" s="26"/>
      <c r="O95" s="26"/>
      <c r="P95" s="26"/>
      <c r="Q95" s="26"/>
      <c r="R95" s="26"/>
      <c r="S95" s="26"/>
      <c r="T95" s="26"/>
      <c r="U95" s="26"/>
      <c r="V95" s="36">
        <f t="shared" si="1"/>
        <v>1096</v>
      </c>
      <c r="W9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5" t="str">
        <f>IF(Table1[[#This Row],[Days Past 3rd Birthday Calculated]]&lt;1,"OnTime",IF(Table1[[#This Row],[Days Past 3rd Birthday Calculated]]&lt;16,"1-15 Cal Days",IF(Table1[[#This Row],[Days Past 3rd Birthday Calculated]]&gt;29,"30+ Cal Days","16-29 Cal Days")))</f>
        <v>OnTime</v>
      </c>
      <c r="Y95" s="37">
        <f>_xlfn.NUMBERVALUE(Table1[[#This Row],[School Days to Complete Initial Evaluation (U08)]])</f>
        <v>0</v>
      </c>
      <c r="Z95" t="str">
        <f>IF(Table1[[#This Row],[School Days to Complete Initial Evaluation Converted]]&lt;36,"OnTime",IF(Table1[[#This Row],[School Days to Complete Initial Evaluation Converted]]&gt;50,"16+ Sch Days","1-15 Sch Days"))</f>
        <v>OnTime</v>
      </c>
    </row>
    <row r="96" spans="1:26">
      <c r="A96" s="26"/>
      <c r="B96" s="26"/>
      <c r="C96" s="26"/>
      <c r="D96" s="26"/>
      <c r="E96" s="26"/>
      <c r="F96" s="26"/>
      <c r="G96" s="26"/>
      <c r="H96" s="26"/>
      <c r="I96" s="26"/>
      <c r="J96" s="26"/>
      <c r="K96" s="26"/>
      <c r="L96" s="26"/>
      <c r="M96" s="26"/>
      <c r="N96" s="26"/>
      <c r="O96" s="26"/>
      <c r="P96" s="26"/>
      <c r="Q96" s="26"/>
      <c r="R96" s="26"/>
      <c r="S96" s="26"/>
      <c r="T96" s="26"/>
      <c r="U96" s="26"/>
      <c r="V96" s="36">
        <f t="shared" si="1"/>
        <v>1096</v>
      </c>
      <c r="W9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6" t="str">
        <f>IF(Table1[[#This Row],[Days Past 3rd Birthday Calculated]]&lt;1,"OnTime",IF(Table1[[#This Row],[Days Past 3rd Birthday Calculated]]&lt;16,"1-15 Cal Days",IF(Table1[[#This Row],[Days Past 3rd Birthday Calculated]]&gt;29,"30+ Cal Days","16-29 Cal Days")))</f>
        <v>OnTime</v>
      </c>
      <c r="Y96" s="37">
        <f>_xlfn.NUMBERVALUE(Table1[[#This Row],[School Days to Complete Initial Evaluation (U08)]])</f>
        <v>0</v>
      </c>
      <c r="Z96" t="str">
        <f>IF(Table1[[#This Row],[School Days to Complete Initial Evaluation Converted]]&lt;36,"OnTime",IF(Table1[[#This Row],[School Days to Complete Initial Evaluation Converted]]&gt;50,"16+ Sch Days","1-15 Sch Days"))</f>
        <v>OnTime</v>
      </c>
    </row>
    <row r="97" spans="1:26">
      <c r="A97" s="26"/>
      <c r="B97" s="26"/>
      <c r="C97" s="25"/>
      <c r="D97" s="26"/>
      <c r="E97" s="26"/>
      <c r="F97" s="26"/>
      <c r="G97" s="26"/>
      <c r="H97" s="26"/>
      <c r="I97" s="26"/>
      <c r="J97" s="26"/>
      <c r="K97" s="26"/>
      <c r="L97" s="26"/>
      <c r="M97" s="26"/>
      <c r="N97" s="26"/>
      <c r="O97" s="26"/>
      <c r="P97" s="26"/>
      <c r="Q97" s="26"/>
      <c r="R97" s="26"/>
      <c r="S97" s="26"/>
      <c r="T97" s="26"/>
      <c r="U97" s="26"/>
      <c r="V97" s="36">
        <f t="shared" si="1"/>
        <v>1096</v>
      </c>
      <c r="W9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7" t="str">
        <f>IF(Table1[[#This Row],[Days Past 3rd Birthday Calculated]]&lt;1,"OnTime",IF(Table1[[#This Row],[Days Past 3rd Birthday Calculated]]&lt;16,"1-15 Cal Days",IF(Table1[[#This Row],[Days Past 3rd Birthday Calculated]]&gt;29,"30+ Cal Days","16-29 Cal Days")))</f>
        <v>OnTime</v>
      </c>
      <c r="Y97" s="37">
        <f>_xlfn.NUMBERVALUE(Table1[[#This Row],[School Days to Complete Initial Evaluation (U08)]])</f>
        <v>0</v>
      </c>
      <c r="Z97" t="str">
        <f>IF(Table1[[#This Row],[School Days to Complete Initial Evaluation Converted]]&lt;36,"OnTime",IF(Table1[[#This Row],[School Days to Complete Initial Evaluation Converted]]&gt;50,"16+ Sch Days","1-15 Sch Days"))</f>
        <v>OnTime</v>
      </c>
    </row>
    <row r="98" spans="1:26">
      <c r="A98" s="26"/>
      <c r="B98" s="26"/>
      <c r="C98" s="25"/>
      <c r="D98" s="26"/>
      <c r="E98" s="26"/>
      <c r="F98" s="26"/>
      <c r="G98" s="26"/>
      <c r="H98" s="26"/>
      <c r="I98" s="26"/>
      <c r="J98" s="26"/>
      <c r="K98" s="26"/>
      <c r="L98" s="26"/>
      <c r="M98" s="26"/>
      <c r="N98" s="26"/>
      <c r="O98" s="26"/>
      <c r="P98" s="26"/>
      <c r="Q98" s="26"/>
      <c r="R98" s="26"/>
      <c r="S98" s="26"/>
      <c r="T98" s="26"/>
      <c r="U98" s="26"/>
      <c r="V98" s="36">
        <f t="shared" si="1"/>
        <v>1096</v>
      </c>
      <c r="W9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8" t="str">
        <f>IF(Table1[[#This Row],[Days Past 3rd Birthday Calculated]]&lt;1,"OnTime",IF(Table1[[#This Row],[Days Past 3rd Birthday Calculated]]&lt;16,"1-15 Cal Days",IF(Table1[[#This Row],[Days Past 3rd Birthday Calculated]]&gt;29,"30+ Cal Days","16-29 Cal Days")))</f>
        <v>OnTime</v>
      </c>
      <c r="Y98" s="37">
        <f>_xlfn.NUMBERVALUE(Table1[[#This Row],[School Days to Complete Initial Evaluation (U08)]])</f>
        <v>0</v>
      </c>
      <c r="Z98" t="str">
        <f>IF(Table1[[#This Row],[School Days to Complete Initial Evaluation Converted]]&lt;36,"OnTime",IF(Table1[[#This Row],[School Days to Complete Initial Evaluation Converted]]&gt;50,"16+ Sch Days","1-15 Sch Days"))</f>
        <v>OnTime</v>
      </c>
    </row>
    <row r="99" spans="1:26">
      <c r="A99" s="26"/>
      <c r="B99" s="26"/>
      <c r="C99" s="26"/>
      <c r="D99" s="26"/>
      <c r="E99" s="26"/>
      <c r="F99" s="26"/>
      <c r="G99" s="26"/>
      <c r="H99" s="26"/>
      <c r="I99" s="26"/>
      <c r="J99" s="26"/>
      <c r="K99" s="26"/>
      <c r="L99" s="26"/>
      <c r="M99" s="26"/>
      <c r="N99" s="26"/>
      <c r="O99" s="26"/>
      <c r="P99" s="26"/>
      <c r="Q99" s="26"/>
      <c r="R99" s="26"/>
      <c r="S99" s="26"/>
      <c r="T99" s="26"/>
      <c r="U99" s="26"/>
      <c r="V99" s="36">
        <f t="shared" si="1"/>
        <v>1096</v>
      </c>
      <c r="W9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9" t="str">
        <f>IF(Table1[[#This Row],[Days Past 3rd Birthday Calculated]]&lt;1,"OnTime",IF(Table1[[#This Row],[Days Past 3rd Birthday Calculated]]&lt;16,"1-15 Cal Days",IF(Table1[[#This Row],[Days Past 3rd Birthday Calculated]]&gt;29,"30+ Cal Days","16-29 Cal Days")))</f>
        <v>OnTime</v>
      </c>
      <c r="Y99" s="37">
        <f>_xlfn.NUMBERVALUE(Table1[[#This Row],[School Days to Complete Initial Evaluation (U08)]])</f>
        <v>0</v>
      </c>
      <c r="Z99" t="str">
        <f>IF(Table1[[#This Row],[School Days to Complete Initial Evaluation Converted]]&lt;36,"OnTime",IF(Table1[[#This Row],[School Days to Complete Initial Evaluation Converted]]&gt;50,"16+ Sch Days","1-15 Sch Days"))</f>
        <v>OnTime</v>
      </c>
    </row>
    <row r="100" spans="1:26">
      <c r="A100" s="26"/>
      <c r="B100" s="26"/>
      <c r="C100" s="26"/>
      <c r="D100" s="26"/>
      <c r="E100" s="26"/>
      <c r="F100" s="26"/>
      <c r="G100" s="26"/>
      <c r="H100" s="26"/>
      <c r="I100" s="26"/>
      <c r="J100" s="26"/>
      <c r="K100" s="26"/>
      <c r="L100" s="26"/>
      <c r="M100" s="26"/>
      <c r="N100" s="26"/>
      <c r="O100" s="26"/>
      <c r="P100" s="26"/>
      <c r="Q100" s="26"/>
      <c r="R100" s="26"/>
      <c r="S100" s="26"/>
      <c r="T100" s="26"/>
      <c r="U100" s="26"/>
      <c r="V100" s="36">
        <f t="shared" si="1"/>
        <v>1096</v>
      </c>
      <c r="W10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0" t="str">
        <f>IF(Table1[[#This Row],[Days Past 3rd Birthday Calculated]]&lt;1,"OnTime",IF(Table1[[#This Row],[Days Past 3rd Birthday Calculated]]&lt;16,"1-15 Cal Days",IF(Table1[[#This Row],[Days Past 3rd Birthday Calculated]]&gt;29,"30+ Cal Days","16-29 Cal Days")))</f>
        <v>OnTime</v>
      </c>
      <c r="Y100" s="37">
        <f>_xlfn.NUMBERVALUE(Table1[[#This Row],[School Days to Complete Initial Evaluation (U08)]])</f>
        <v>0</v>
      </c>
      <c r="Z100" t="str">
        <f>IF(Table1[[#This Row],[School Days to Complete Initial Evaluation Converted]]&lt;36,"OnTime",IF(Table1[[#This Row],[School Days to Complete Initial Evaluation Converted]]&gt;50,"16+ Sch Days","1-15 Sch Days"))</f>
        <v>OnTime</v>
      </c>
    </row>
    <row r="101" spans="1:26">
      <c r="A101" s="26"/>
      <c r="B101" s="26"/>
      <c r="C101" s="25"/>
      <c r="D101" s="26"/>
      <c r="E101" s="26"/>
      <c r="F101" s="26"/>
      <c r="G101" s="26"/>
      <c r="H101" s="26"/>
      <c r="I101" s="26"/>
      <c r="J101" s="26"/>
      <c r="K101" s="26"/>
      <c r="L101" s="26"/>
      <c r="M101" s="26"/>
      <c r="N101" s="26"/>
      <c r="O101" s="26"/>
      <c r="P101" s="26"/>
      <c r="Q101" s="26"/>
      <c r="R101" s="26"/>
      <c r="S101" s="26"/>
      <c r="T101" s="26"/>
      <c r="U101" s="26"/>
      <c r="V101" s="36">
        <f t="shared" si="1"/>
        <v>1096</v>
      </c>
      <c r="W10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1" t="str">
        <f>IF(Table1[[#This Row],[Days Past 3rd Birthday Calculated]]&lt;1,"OnTime",IF(Table1[[#This Row],[Days Past 3rd Birthday Calculated]]&lt;16,"1-15 Cal Days",IF(Table1[[#This Row],[Days Past 3rd Birthday Calculated]]&gt;29,"30+ Cal Days","16-29 Cal Days")))</f>
        <v>OnTime</v>
      </c>
      <c r="Y101" s="37">
        <f>_xlfn.NUMBERVALUE(Table1[[#This Row],[School Days to Complete Initial Evaluation (U08)]])</f>
        <v>0</v>
      </c>
      <c r="Z101" t="str">
        <f>IF(Table1[[#This Row],[School Days to Complete Initial Evaluation Converted]]&lt;36,"OnTime",IF(Table1[[#This Row],[School Days to Complete Initial Evaluation Converted]]&gt;50,"16+ Sch Days","1-15 Sch Days"))</f>
        <v>OnTime</v>
      </c>
    </row>
    <row r="102" spans="1:26">
      <c r="A102" s="26"/>
      <c r="B102" s="26"/>
      <c r="C102" s="26"/>
      <c r="D102" s="26"/>
      <c r="E102" s="26"/>
      <c r="F102" s="26"/>
      <c r="G102" s="26"/>
      <c r="H102" s="26"/>
      <c r="I102" s="26"/>
      <c r="J102" s="26"/>
      <c r="K102" s="26"/>
      <c r="L102" s="26"/>
      <c r="M102" s="26"/>
      <c r="N102" s="26"/>
      <c r="O102" s="26"/>
      <c r="P102" s="26"/>
      <c r="Q102" s="26"/>
      <c r="R102" s="26"/>
      <c r="S102" s="26"/>
      <c r="T102" s="26"/>
      <c r="U102" s="26"/>
      <c r="V102" s="36">
        <f t="shared" si="1"/>
        <v>1096</v>
      </c>
      <c r="W10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2" t="str">
        <f>IF(Table1[[#This Row],[Days Past 3rd Birthday Calculated]]&lt;1,"OnTime",IF(Table1[[#This Row],[Days Past 3rd Birthday Calculated]]&lt;16,"1-15 Cal Days",IF(Table1[[#This Row],[Days Past 3rd Birthday Calculated]]&gt;29,"30+ Cal Days","16-29 Cal Days")))</f>
        <v>OnTime</v>
      </c>
      <c r="Y102" s="37">
        <f>_xlfn.NUMBERVALUE(Table1[[#This Row],[School Days to Complete Initial Evaluation (U08)]])</f>
        <v>0</v>
      </c>
      <c r="Z102" t="str">
        <f>IF(Table1[[#This Row],[School Days to Complete Initial Evaluation Converted]]&lt;36,"OnTime",IF(Table1[[#This Row],[School Days to Complete Initial Evaluation Converted]]&gt;50,"16+ Sch Days","1-15 Sch Days"))</f>
        <v>OnTime</v>
      </c>
    </row>
    <row r="103" spans="1:26">
      <c r="A103" s="26"/>
      <c r="B103" s="26"/>
      <c r="C103" s="26"/>
      <c r="D103" s="26"/>
      <c r="E103" s="26"/>
      <c r="F103" s="26"/>
      <c r="G103" s="26"/>
      <c r="H103" s="26"/>
      <c r="I103" s="26"/>
      <c r="J103" s="26"/>
      <c r="K103" s="26"/>
      <c r="L103" s="26"/>
      <c r="M103" s="26"/>
      <c r="N103" s="26"/>
      <c r="O103" s="26"/>
      <c r="P103" s="26"/>
      <c r="Q103" s="26"/>
      <c r="R103" s="26"/>
      <c r="S103" s="26"/>
      <c r="T103" s="26"/>
      <c r="U103" s="26"/>
      <c r="V103" s="36">
        <f t="shared" si="1"/>
        <v>1096</v>
      </c>
      <c r="W10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3" t="str">
        <f>IF(Table1[[#This Row],[Days Past 3rd Birthday Calculated]]&lt;1,"OnTime",IF(Table1[[#This Row],[Days Past 3rd Birthday Calculated]]&lt;16,"1-15 Cal Days",IF(Table1[[#This Row],[Days Past 3rd Birthday Calculated]]&gt;29,"30+ Cal Days","16-29 Cal Days")))</f>
        <v>OnTime</v>
      </c>
      <c r="Y103" s="37">
        <f>_xlfn.NUMBERVALUE(Table1[[#This Row],[School Days to Complete Initial Evaluation (U08)]])</f>
        <v>0</v>
      </c>
      <c r="Z103" t="str">
        <f>IF(Table1[[#This Row],[School Days to Complete Initial Evaluation Converted]]&lt;36,"OnTime",IF(Table1[[#This Row],[School Days to Complete Initial Evaluation Converted]]&gt;50,"16+ Sch Days","1-15 Sch Days"))</f>
        <v>OnTime</v>
      </c>
    </row>
    <row r="104" spans="1:26">
      <c r="A104" s="26"/>
      <c r="B104" s="26"/>
      <c r="C104" s="25"/>
      <c r="D104" s="26"/>
      <c r="E104" s="26"/>
      <c r="F104" s="26"/>
      <c r="G104" s="26"/>
      <c r="H104" s="26"/>
      <c r="I104" s="26"/>
      <c r="J104" s="26"/>
      <c r="K104" s="26"/>
      <c r="L104" s="26"/>
      <c r="M104" s="26"/>
      <c r="N104" s="26"/>
      <c r="O104" s="26"/>
      <c r="P104" s="26"/>
      <c r="Q104" s="26"/>
      <c r="R104" s="26"/>
      <c r="S104" s="26"/>
      <c r="T104" s="26"/>
      <c r="U104" s="26"/>
      <c r="V104" s="36">
        <f t="shared" si="1"/>
        <v>1096</v>
      </c>
      <c r="W10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4" t="str">
        <f>IF(Table1[[#This Row],[Days Past 3rd Birthday Calculated]]&lt;1,"OnTime",IF(Table1[[#This Row],[Days Past 3rd Birthday Calculated]]&lt;16,"1-15 Cal Days",IF(Table1[[#This Row],[Days Past 3rd Birthday Calculated]]&gt;29,"30+ Cal Days","16-29 Cal Days")))</f>
        <v>OnTime</v>
      </c>
      <c r="Y104" s="37">
        <f>_xlfn.NUMBERVALUE(Table1[[#This Row],[School Days to Complete Initial Evaluation (U08)]])</f>
        <v>0</v>
      </c>
      <c r="Z104" t="str">
        <f>IF(Table1[[#This Row],[School Days to Complete Initial Evaluation Converted]]&lt;36,"OnTime",IF(Table1[[#This Row],[School Days to Complete Initial Evaluation Converted]]&gt;50,"16+ Sch Days","1-15 Sch Days"))</f>
        <v>OnTime</v>
      </c>
    </row>
    <row r="105" spans="1:26">
      <c r="A105" s="26"/>
      <c r="B105" s="26"/>
      <c r="C105" s="26"/>
      <c r="D105" s="26"/>
      <c r="E105" s="26"/>
      <c r="F105" s="26"/>
      <c r="G105" s="26"/>
      <c r="H105" s="26"/>
      <c r="I105" s="26"/>
      <c r="J105" s="26"/>
      <c r="K105" s="26"/>
      <c r="L105" s="26"/>
      <c r="M105" s="26"/>
      <c r="N105" s="26"/>
      <c r="O105" s="26"/>
      <c r="P105" s="26"/>
      <c r="Q105" s="26"/>
      <c r="R105" s="26"/>
      <c r="S105" s="26"/>
      <c r="T105" s="26"/>
      <c r="U105" s="26"/>
      <c r="V105" s="36">
        <f t="shared" si="1"/>
        <v>1096</v>
      </c>
      <c r="W10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5" t="str">
        <f>IF(Table1[[#This Row],[Days Past 3rd Birthday Calculated]]&lt;1,"OnTime",IF(Table1[[#This Row],[Days Past 3rd Birthday Calculated]]&lt;16,"1-15 Cal Days",IF(Table1[[#This Row],[Days Past 3rd Birthday Calculated]]&gt;29,"30+ Cal Days","16-29 Cal Days")))</f>
        <v>OnTime</v>
      </c>
      <c r="Y105" s="37">
        <f>_xlfn.NUMBERVALUE(Table1[[#This Row],[School Days to Complete Initial Evaluation (U08)]])</f>
        <v>0</v>
      </c>
      <c r="Z105" t="str">
        <f>IF(Table1[[#This Row],[School Days to Complete Initial Evaluation Converted]]&lt;36,"OnTime",IF(Table1[[#This Row],[School Days to Complete Initial Evaluation Converted]]&gt;50,"16+ Sch Days","1-15 Sch Days"))</f>
        <v>OnTime</v>
      </c>
    </row>
    <row r="106" spans="1:26">
      <c r="A106" s="26"/>
      <c r="B106" s="26"/>
      <c r="C106" s="26"/>
      <c r="D106" s="26"/>
      <c r="E106" s="26"/>
      <c r="F106" s="26"/>
      <c r="G106" s="26"/>
      <c r="H106" s="26"/>
      <c r="I106" s="26"/>
      <c r="J106" s="26"/>
      <c r="K106" s="26"/>
      <c r="L106" s="26"/>
      <c r="M106" s="26"/>
      <c r="N106" s="26"/>
      <c r="O106" s="26"/>
      <c r="P106" s="26"/>
      <c r="Q106" s="26"/>
      <c r="R106" s="26"/>
      <c r="S106" s="26"/>
      <c r="T106" s="26"/>
      <c r="U106" s="26"/>
      <c r="V106" s="36">
        <f t="shared" si="1"/>
        <v>1096</v>
      </c>
      <c r="W10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6" t="str">
        <f>IF(Table1[[#This Row],[Days Past 3rd Birthday Calculated]]&lt;1,"OnTime",IF(Table1[[#This Row],[Days Past 3rd Birthday Calculated]]&lt;16,"1-15 Cal Days",IF(Table1[[#This Row],[Days Past 3rd Birthday Calculated]]&gt;29,"30+ Cal Days","16-29 Cal Days")))</f>
        <v>OnTime</v>
      </c>
      <c r="Y106" s="37">
        <f>_xlfn.NUMBERVALUE(Table1[[#This Row],[School Days to Complete Initial Evaluation (U08)]])</f>
        <v>0</v>
      </c>
      <c r="Z106" t="str">
        <f>IF(Table1[[#This Row],[School Days to Complete Initial Evaluation Converted]]&lt;36,"OnTime",IF(Table1[[#This Row],[School Days to Complete Initial Evaluation Converted]]&gt;50,"16+ Sch Days","1-15 Sch Days"))</f>
        <v>OnTime</v>
      </c>
    </row>
    <row r="107" spans="1:26">
      <c r="A107" s="26"/>
      <c r="B107" s="26"/>
      <c r="C107" s="26"/>
      <c r="D107" s="26"/>
      <c r="E107" s="26"/>
      <c r="F107" s="26"/>
      <c r="G107" s="26"/>
      <c r="H107" s="26"/>
      <c r="I107" s="26"/>
      <c r="J107" s="26"/>
      <c r="K107" s="26"/>
      <c r="L107" s="26"/>
      <c r="M107" s="26"/>
      <c r="N107" s="26"/>
      <c r="O107" s="26"/>
      <c r="P107" s="26"/>
      <c r="Q107" s="26"/>
      <c r="R107" s="26"/>
      <c r="S107" s="26"/>
      <c r="T107" s="26"/>
      <c r="U107" s="26"/>
      <c r="V107" s="36">
        <f t="shared" si="1"/>
        <v>1096</v>
      </c>
      <c r="W10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7" t="str">
        <f>IF(Table1[[#This Row],[Days Past 3rd Birthday Calculated]]&lt;1,"OnTime",IF(Table1[[#This Row],[Days Past 3rd Birthday Calculated]]&lt;16,"1-15 Cal Days",IF(Table1[[#This Row],[Days Past 3rd Birthday Calculated]]&gt;29,"30+ Cal Days","16-29 Cal Days")))</f>
        <v>OnTime</v>
      </c>
      <c r="Y107" s="37">
        <f>_xlfn.NUMBERVALUE(Table1[[#This Row],[School Days to Complete Initial Evaluation (U08)]])</f>
        <v>0</v>
      </c>
      <c r="Z107" t="str">
        <f>IF(Table1[[#This Row],[School Days to Complete Initial Evaluation Converted]]&lt;36,"OnTime",IF(Table1[[#This Row],[School Days to Complete Initial Evaluation Converted]]&gt;50,"16+ Sch Days","1-15 Sch Days"))</f>
        <v>OnTime</v>
      </c>
    </row>
    <row r="108" spans="1:26">
      <c r="A108" s="26"/>
      <c r="B108" s="26"/>
      <c r="C108" s="25"/>
      <c r="D108" s="26"/>
      <c r="E108" s="26"/>
      <c r="F108" s="26"/>
      <c r="G108" s="26"/>
      <c r="H108" s="26"/>
      <c r="I108" s="26"/>
      <c r="J108" s="26"/>
      <c r="K108" s="26"/>
      <c r="L108" s="26"/>
      <c r="M108" s="26"/>
      <c r="N108" s="26"/>
      <c r="O108" s="26"/>
      <c r="P108" s="26"/>
      <c r="Q108" s="26"/>
      <c r="R108" s="26"/>
      <c r="S108" s="26"/>
      <c r="T108" s="26"/>
      <c r="U108" s="26"/>
      <c r="V108" s="36">
        <f t="shared" si="1"/>
        <v>1096</v>
      </c>
      <c r="W10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8" t="str">
        <f>IF(Table1[[#This Row],[Days Past 3rd Birthday Calculated]]&lt;1,"OnTime",IF(Table1[[#This Row],[Days Past 3rd Birthday Calculated]]&lt;16,"1-15 Cal Days",IF(Table1[[#This Row],[Days Past 3rd Birthday Calculated]]&gt;29,"30+ Cal Days","16-29 Cal Days")))</f>
        <v>OnTime</v>
      </c>
      <c r="Y108" s="37">
        <f>_xlfn.NUMBERVALUE(Table1[[#This Row],[School Days to Complete Initial Evaluation (U08)]])</f>
        <v>0</v>
      </c>
      <c r="Z108" t="str">
        <f>IF(Table1[[#This Row],[School Days to Complete Initial Evaluation Converted]]&lt;36,"OnTime",IF(Table1[[#This Row],[School Days to Complete Initial Evaluation Converted]]&gt;50,"16+ Sch Days","1-15 Sch Days"))</f>
        <v>OnTime</v>
      </c>
    </row>
    <row r="109" spans="1:26">
      <c r="A109" s="26"/>
      <c r="B109" s="26"/>
      <c r="C109" s="25"/>
      <c r="D109" s="26"/>
      <c r="E109" s="26"/>
      <c r="F109" s="26"/>
      <c r="G109" s="26"/>
      <c r="H109" s="26"/>
      <c r="I109" s="26"/>
      <c r="J109" s="26"/>
      <c r="K109" s="26"/>
      <c r="L109" s="26"/>
      <c r="M109" s="26"/>
      <c r="N109" s="26"/>
      <c r="O109" s="26"/>
      <c r="P109" s="26"/>
      <c r="Q109" s="26"/>
      <c r="R109" s="26"/>
      <c r="S109" s="26"/>
      <c r="T109" s="26"/>
      <c r="U109" s="26"/>
      <c r="V109" s="36">
        <f t="shared" si="1"/>
        <v>1096</v>
      </c>
      <c r="W10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9" t="str">
        <f>IF(Table1[[#This Row],[Days Past 3rd Birthday Calculated]]&lt;1,"OnTime",IF(Table1[[#This Row],[Days Past 3rd Birthday Calculated]]&lt;16,"1-15 Cal Days",IF(Table1[[#This Row],[Days Past 3rd Birthday Calculated]]&gt;29,"30+ Cal Days","16-29 Cal Days")))</f>
        <v>OnTime</v>
      </c>
      <c r="Y109" s="37">
        <f>_xlfn.NUMBERVALUE(Table1[[#This Row],[School Days to Complete Initial Evaluation (U08)]])</f>
        <v>0</v>
      </c>
      <c r="Z109" t="str">
        <f>IF(Table1[[#This Row],[School Days to Complete Initial Evaluation Converted]]&lt;36,"OnTime",IF(Table1[[#This Row],[School Days to Complete Initial Evaluation Converted]]&gt;50,"16+ Sch Days","1-15 Sch Days"))</f>
        <v>OnTime</v>
      </c>
    </row>
    <row r="110" spans="1:26">
      <c r="A110" s="26"/>
      <c r="B110" s="26"/>
      <c r="C110" s="26"/>
      <c r="D110" s="26"/>
      <c r="E110" s="26"/>
      <c r="F110" s="26"/>
      <c r="G110" s="26"/>
      <c r="H110" s="26"/>
      <c r="I110" s="26"/>
      <c r="J110" s="26"/>
      <c r="K110" s="26"/>
      <c r="L110" s="26"/>
      <c r="M110" s="26"/>
      <c r="N110" s="26"/>
      <c r="O110" s="26"/>
      <c r="P110" s="26"/>
      <c r="Q110" s="26"/>
      <c r="R110" s="26"/>
      <c r="S110" s="26"/>
      <c r="T110" s="26"/>
      <c r="U110" s="26"/>
      <c r="V110" s="36">
        <f t="shared" si="1"/>
        <v>1096</v>
      </c>
      <c r="W11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0" t="str">
        <f>IF(Table1[[#This Row],[Days Past 3rd Birthday Calculated]]&lt;1,"OnTime",IF(Table1[[#This Row],[Days Past 3rd Birthday Calculated]]&lt;16,"1-15 Cal Days",IF(Table1[[#This Row],[Days Past 3rd Birthday Calculated]]&gt;29,"30+ Cal Days","16-29 Cal Days")))</f>
        <v>OnTime</v>
      </c>
      <c r="Y110" s="37">
        <f>_xlfn.NUMBERVALUE(Table1[[#This Row],[School Days to Complete Initial Evaluation (U08)]])</f>
        <v>0</v>
      </c>
      <c r="Z110" t="str">
        <f>IF(Table1[[#This Row],[School Days to Complete Initial Evaluation Converted]]&lt;36,"OnTime",IF(Table1[[#This Row],[School Days to Complete Initial Evaluation Converted]]&gt;50,"16+ Sch Days","1-15 Sch Days"))</f>
        <v>OnTime</v>
      </c>
    </row>
    <row r="111" spans="1:26">
      <c r="A111" s="26"/>
      <c r="B111" s="26"/>
      <c r="C111" s="26"/>
      <c r="D111" s="26"/>
      <c r="E111" s="26"/>
      <c r="F111" s="26"/>
      <c r="G111" s="26"/>
      <c r="H111" s="26"/>
      <c r="I111" s="26"/>
      <c r="J111" s="26"/>
      <c r="K111" s="26"/>
      <c r="L111" s="26"/>
      <c r="M111" s="26"/>
      <c r="N111" s="26"/>
      <c r="O111" s="26"/>
      <c r="P111" s="26"/>
      <c r="Q111" s="26"/>
      <c r="R111" s="26"/>
      <c r="S111" s="26"/>
      <c r="T111" s="26"/>
      <c r="U111" s="26"/>
      <c r="V111" s="36">
        <f t="shared" si="1"/>
        <v>1096</v>
      </c>
      <c r="W11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1" t="str">
        <f>IF(Table1[[#This Row],[Days Past 3rd Birthday Calculated]]&lt;1,"OnTime",IF(Table1[[#This Row],[Days Past 3rd Birthday Calculated]]&lt;16,"1-15 Cal Days",IF(Table1[[#This Row],[Days Past 3rd Birthday Calculated]]&gt;29,"30+ Cal Days","16-29 Cal Days")))</f>
        <v>OnTime</v>
      </c>
      <c r="Y111" s="37">
        <f>_xlfn.NUMBERVALUE(Table1[[#This Row],[School Days to Complete Initial Evaluation (U08)]])</f>
        <v>0</v>
      </c>
      <c r="Z111" t="str">
        <f>IF(Table1[[#This Row],[School Days to Complete Initial Evaluation Converted]]&lt;36,"OnTime",IF(Table1[[#This Row],[School Days to Complete Initial Evaluation Converted]]&gt;50,"16+ Sch Days","1-15 Sch Days"))</f>
        <v>OnTime</v>
      </c>
    </row>
    <row r="112" spans="1:26">
      <c r="A112" s="26"/>
      <c r="B112" s="26"/>
      <c r="C112" s="26"/>
      <c r="D112" s="26"/>
      <c r="E112" s="26"/>
      <c r="F112" s="26"/>
      <c r="G112" s="26"/>
      <c r="H112" s="26"/>
      <c r="I112" s="26"/>
      <c r="J112" s="26"/>
      <c r="K112" s="26"/>
      <c r="L112" s="26"/>
      <c r="M112" s="26"/>
      <c r="N112" s="26"/>
      <c r="O112" s="26"/>
      <c r="P112" s="26"/>
      <c r="Q112" s="26"/>
      <c r="R112" s="26"/>
      <c r="S112" s="26"/>
      <c r="T112" s="26"/>
      <c r="U112" s="26"/>
      <c r="V112" s="36">
        <f t="shared" si="1"/>
        <v>1096</v>
      </c>
      <c r="W11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2" t="str">
        <f>IF(Table1[[#This Row],[Days Past 3rd Birthday Calculated]]&lt;1,"OnTime",IF(Table1[[#This Row],[Days Past 3rd Birthday Calculated]]&lt;16,"1-15 Cal Days",IF(Table1[[#This Row],[Days Past 3rd Birthday Calculated]]&gt;29,"30+ Cal Days","16-29 Cal Days")))</f>
        <v>OnTime</v>
      </c>
      <c r="Y112" s="37">
        <f>_xlfn.NUMBERVALUE(Table1[[#This Row],[School Days to Complete Initial Evaluation (U08)]])</f>
        <v>0</v>
      </c>
      <c r="Z112" t="str">
        <f>IF(Table1[[#This Row],[School Days to Complete Initial Evaluation Converted]]&lt;36,"OnTime",IF(Table1[[#This Row],[School Days to Complete Initial Evaluation Converted]]&gt;50,"16+ Sch Days","1-15 Sch Days"))</f>
        <v>OnTime</v>
      </c>
    </row>
    <row r="113" spans="1:26">
      <c r="A113" s="26"/>
      <c r="B113" s="26"/>
      <c r="C113" s="25"/>
      <c r="D113" s="26"/>
      <c r="E113" s="26"/>
      <c r="F113" s="26"/>
      <c r="G113" s="26"/>
      <c r="H113" s="26"/>
      <c r="I113" s="26"/>
      <c r="J113" s="26"/>
      <c r="K113" s="26"/>
      <c r="L113" s="26"/>
      <c r="M113" s="26"/>
      <c r="N113" s="26"/>
      <c r="O113" s="26"/>
      <c r="P113" s="26"/>
      <c r="Q113" s="26"/>
      <c r="R113" s="26"/>
      <c r="S113" s="26"/>
      <c r="T113" s="26"/>
      <c r="U113" s="26"/>
      <c r="V113" s="36">
        <f t="shared" si="1"/>
        <v>1096</v>
      </c>
      <c r="W11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3" t="str">
        <f>IF(Table1[[#This Row],[Days Past 3rd Birthday Calculated]]&lt;1,"OnTime",IF(Table1[[#This Row],[Days Past 3rd Birthday Calculated]]&lt;16,"1-15 Cal Days",IF(Table1[[#This Row],[Days Past 3rd Birthday Calculated]]&gt;29,"30+ Cal Days","16-29 Cal Days")))</f>
        <v>OnTime</v>
      </c>
      <c r="Y113" s="37">
        <f>_xlfn.NUMBERVALUE(Table1[[#This Row],[School Days to Complete Initial Evaluation (U08)]])</f>
        <v>0</v>
      </c>
      <c r="Z113" t="str">
        <f>IF(Table1[[#This Row],[School Days to Complete Initial Evaluation Converted]]&lt;36,"OnTime",IF(Table1[[#This Row],[School Days to Complete Initial Evaluation Converted]]&gt;50,"16+ Sch Days","1-15 Sch Days"))</f>
        <v>OnTime</v>
      </c>
    </row>
    <row r="114" spans="1:26">
      <c r="A114" s="26"/>
      <c r="B114" s="26"/>
      <c r="C114" s="26"/>
      <c r="D114" s="26"/>
      <c r="E114" s="26"/>
      <c r="F114" s="26"/>
      <c r="G114" s="26"/>
      <c r="H114" s="26"/>
      <c r="I114" s="26"/>
      <c r="J114" s="26"/>
      <c r="K114" s="26"/>
      <c r="L114" s="26"/>
      <c r="M114" s="26"/>
      <c r="N114" s="26"/>
      <c r="O114" s="26"/>
      <c r="P114" s="26"/>
      <c r="Q114" s="26"/>
      <c r="R114" s="26"/>
      <c r="S114" s="26"/>
      <c r="T114" s="26"/>
      <c r="U114" s="26"/>
      <c r="V114" s="36">
        <f t="shared" si="1"/>
        <v>1096</v>
      </c>
      <c r="W11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4" t="str">
        <f>IF(Table1[[#This Row],[Days Past 3rd Birthday Calculated]]&lt;1,"OnTime",IF(Table1[[#This Row],[Days Past 3rd Birthday Calculated]]&lt;16,"1-15 Cal Days",IF(Table1[[#This Row],[Days Past 3rd Birthday Calculated]]&gt;29,"30+ Cal Days","16-29 Cal Days")))</f>
        <v>OnTime</v>
      </c>
      <c r="Y114" s="37">
        <f>_xlfn.NUMBERVALUE(Table1[[#This Row],[School Days to Complete Initial Evaluation (U08)]])</f>
        <v>0</v>
      </c>
      <c r="Z114" t="str">
        <f>IF(Table1[[#This Row],[School Days to Complete Initial Evaluation Converted]]&lt;36,"OnTime",IF(Table1[[#This Row],[School Days to Complete Initial Evaluation Converted]]&gt;50,"16+ Sch Days","1-15 Sch Days"))</f>
        <v>OnTime</v>
      </c>
    </row>
    <row r="115" spans="1:26">
      <c r="A115" s="26"/>
      <c r="B115" s="26"/>
      <c r="C115" s="26"/>
      <c r="D115" s="26"/>
      <c r="E115" s="26"/>
      <c r="F115" s="26"/>
      <c r="G115" s="26"/>
      <c r="H115" s="26"/>
      <c r="I115" s="26"/>
      <c r="J115" s="26"/>
      <c r="K115" s="26"/>
      <c r="L115" s="26"/>
      <c r="M115" s="26"/>
      <c r="N115" s="26"/>
      <c r="O115" s="26"/>
      <c r="P115" s="26"/>
      <c r="Q115" s="26"/>
      <c r="R115" s="26"/>
      <c r="S115" s="26"/>
      <c r="T115" s="26"/>
      <c r="U115" s="26"/>
      <c r="V115" s="36">
        <f t="shared" si="1"/>
        <v>1096</v>
      </c>
      <c r="W11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5" t="str">
        <f>IF(Table1[[#This Row],[Days Past 3rd Birthday Calculated]]&lt;1,"OnTime",IF(Table1[[#This Row],[Days Past 3rd Birthday Calculated]]&lt;16,"1-15 Cal Days",IF(Table1[[#This Row],[Days Past 3rd Birthday Calculated]]&gt;29,"30+ Cal Days","16-29 Cal Days")))</f>
        <v>OnTime</v>
      </c>
      <c r="Y115" s="37">
        <f>_xlfn.NUMBERVALUE(Table1[[#This Row],[School Days to Complete Initial Evaluation (U08)]])</f>
        <v>0</v>
      </c>
      <c r="Z115" t="str">
        <f>IF(Table1[[#This Row],[School Days to Complete Initial Evaluation Converted]]&lt;36,"OnTime",IF(Table1[[#This Row],[School Days to Complete Initial Evaluation Converted]]&gt;50,"16+ Sch Days","1-15 Sch Days"))</f>
        <v>OnTime</v>
      </c>
    </row>
    <row r="116" spans="1:26">
      <c r="A116" s="26"/>
      <c r="B116" s="26"/>
      <c r="C116" s="25"/>
      <c r="D116" s="26"/>
      <c r="E116" s="26"/>
      <c r="F116" s="26"/>
      <c r="G116" s="26"/>
      <c r="H116" s="26"/>
      <c r="I116" s="26"/>
      <c r="J116" s="26"/>
      <c r="K116" s="26"/>
      <c r="L116" s="26"/>
      <c r="M116" s="26"/>
      <c r="N116" s="26"/>
      <c r="O116" s="26"/>
      <c r="P116" s="26"/>
      <c r="Q116" s="26"/>
      <c r="R116" s="26"/>
      <c r="S116" s="26"/>
      <c r="T116" s="26"/>
      <c r="U116" s="26"/>
      <c r="V116" s="36">
        <f t="shared" si="1"/>
        <v>1096</v>
      </c>
      <c r="W11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6" t="str">
        <f>IF(Table1[[#This Row],[Days Past 3rd Birthday Calculated]]&lt;1,"OnTime",IF(Table1[[#This Row],[Days Past 3rd Birthday Calculated]]&lt;16,"1-15 Cal Days",IF(Table1[[#This Row],[Days Past 3rd Birthday Calculated]]&gt;29,"30+ Cal Days","16-29 Cal Days")))</f>
        <v>OnTime</v>
      </c>
      <c r="Y116" s="37">
        <f>_xlfn.NUMBERVALUE(Table1[[#This Row],[School Days to Complete Initial Evaluation (U08)]])</f>
        <v>0</v>
      </c>
      <c r="Z116" t="str">
        <f>IF(Table1[[#This Row],[School Days to Complete Initial Evaluation Converted]]&lt;36,"OnTime",IF(Table1[[#This Row],[School Days to Complete Initial Evaluation Converted]]&gt;50,"16+ Sch Days","1-15 Sch Days"))</f>
        <v>OnTime</v>
      </c>
    </row>
    <row r="117" spans="1:26">
      <c r="A117" s="26"/>
      <c r="B117" s="26"/>
      <c r="C117" s="25"/>
      <c r="D117" s="26"/>
      <c r="E117" s="26"/>
      <c r="F117" s="26"/>
      <c r="G117" s="26"/>
      <c r="H117" s="26"/>
      <c r="I117" s="26"/>
      <c r="J117" s="26"/>
      <c r="K117" s="26"/>
      <c r="L117" s="26"/>
      <c r="M117" s="26"/>
      <c r="N117" s="26"/>
      <c r="O117" s="26"/>
      <c r="P117" s="26"/>
      <c r="Q117" s="26"/>
      <c r="R117" s="26"/>
      <c r="S117" s="26"/>
      <c r="T117" s="26"/>
      <c r="U117" s="26"/>
      <c r="V117" s="36">
        <f t="shared" si="1"/>
        <v>1096</v>
      </c>
      <c r="W11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7" t="str">
        <f>IF(Table1[[#This Row],[Days Past 3rd Birthday Calculated]]&lt;1,"OnTime",IF(Table1[[#This Row],[Days Past 3rd Birthday Calculated]]&lt;16,"1-15 Cal Days",IF(Table1[[#This Row],[Days Past 3rd Birthday Calculated]]&gt;29,"30+ Cal Days","16-29 Cal Days")))</f>
        <v>OnTime</v>
      </c>
      <c r="Y117" s="37">
        <f>_xlfn.NUMBERVALUE(Table1[[#This Row],[School Days to Complete Initial Evaluation (U08)]])</f>
        <v>0</v>
      </c>
      <c r="Z117" t="str">
        <f>IF(Table1[[#This Row],[School Days to Complete Initial Evaluation Converted]]&lt;36,"OnTime",IF(Table1[[#This Row],[School Days to Complete Initial Evaluation Converted]]&gt;50,"16+ Sch Days","1-15 Sch Days"))</f>
        <v>OnTime</v>
      </c>
    </row>
    <row r="118" spans="1:26">
      <c r="A118" s="26"/>
      <c r="B118" s="26"/>
      <c r="C118" s="26"/>
      <c r="D118" s="26"/>
      <c r="E118" s="26"/>
      <c r="F118" s="26"/>
      <c r="G118" s="26"/>
      <c r="H118" s="26"/>
      <c r="I118" s="26"/>
      <c r="J118" s="26"/>
      <c r="K118" s="26"/>
      <c r="L118" s="26"/>
      <c r="M118" s="26"/>
      <c r="N118" s="26"/>
      <c r="O118" s="26"/>
      <c r="P118" s="26"/>
      <c r="Q118" s="26"/>
      <c r="R118" s="26"/>
      <c r="S118" s="26"/>
      <c r="T118" s="26"/>
      <c r="U118" s="26"/>
      <c r="V118" s="36">
        <f t="shared" si="1"/>
        <v>1096</v>
      </c>
      <c r="W11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8" t="str">
        <f>IF(Table1[[#This Row],[Days Past 3rd Birthday Calculated]]&lt;1,"OnTime",IF(Table1[[#This Row],[Days Past 3rd Birthday Calculated]]&lt;16,"1-15 Cal Days",IF(Table1[[#This Row],[Days Past 3rd Birthday Calculated]]&gt;29,"30+ Cal Days","16-29 Cal Days")))</f>
        <v>OnTime</v>
      </c>
      <c r="Y118" s="37">
        <f>_xlfn.NUMBERVALUE(Table1[[#This Row],[School Days to Complete Initial Evaluation (U08)]])</f>
        <v>0</v>
      </c>
      <c r="Z118" t="str">
        <f>IF(Table1[[#This Row],[School Days to Complete Initial Evaluation Converted]]&lt;36,"OnTime",IF(Table1[[#This Row],[School Days to Complete Initial Evaluation Converted]]&gt;50,"16+ Sch Days","1-15 Sch Days"))</f>
        <v>OnTime</v>
      </c>
    </row>
    <row r="119" spans="1:26">
      <c r="A119" s="26"/>
      <c r="B119" s="26"/>
      <c r="C119" s="26"/>
      <c r="D119" s="26"/>
      <c r="E119" s="26"/>
      <c r="F119" s="26"/>
      <c r="G119" s="26"/>
      <c r="H119" s="26"/>
      <c r="I119" s="26"/>
      <c r="J119" s="26"/>
      <c r="K119" s="26"/>
      <c r="L119" s="26"/>
      <c r="M119" s="26"/>
      <c r="N119" s="26"/>
      <c r="O119" s="26"/>
      <c r="P119" s="26"/>
      <c r="Q119" s="26"/>
      <c r="R119" s="26"/>
      <c r="S119" s="26"/>
      <c r="T119" s="26"/>
      <c r="U119" s="26"/>
      <c r="V119" s="36">
        <f t="shared" si="1"/>
        <v>1096</v>
      </c>
      <c r="W11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9" t="str">
        <f>IF(Table1[[#This Row],[Days Past 3rd Birthday Calculated]]&lt;1,"OnTime",IF(Table1[[#This Row],[Days Past 3rd Birthday Calculated]]&lt;16,"1-15 Cal Days",IF(Table1[[#This Row],[Days Past 3rd Birthday Calculated]]&gt;29,"30+ Cal Days","16-29 Cal Days")))</f>
        <v>OnTime</v>
      </c>
      <c r="Y119" s="37">
        <f>_xlfn.NUMBERVALUE(Table1[[#This Row],[School Days to Complete Initial Evaluation (U08)]])</f>
        <v>0</v>
      </c>
      <c r="Z119" t="str">
        <f>IF(Table1[[#This Row],[School Days to Complete Initial Evaluation Converted]]&lt;36,"OnTime",IF(Table1[[#This Row],[School Days to Complete Initial Evaluation Converted]]&gt;50,"16+ Sch Days","1-15 Sch Days"))</f>
        <v>OnTime</v>
      </c>
    </row>
    <row r="120" spans="1:26">
      <c r="A120" s="26"/>
      <c r="B120" s="26"/>
      <c r="C120" s="25"/>
      <c r="D120" s="26"/>
      <c r="E120" s="26"/>
      <c r="F120" s="26"/>
      <c r="G120" s="26"/>
      <c r="H120" s="26"/>
      <c r="I120" s="26"/>
      <c r="J120" s="26"/>
      <c r="K120" s="26"/>
      <c r="L120" s="26"/>
      <c r="M120" s="26"/>
      <c r="N120" s="26"/>
      <c r="O120" s="26"/>
      <c r="P120" s="26"/>
      <c r="Q120" s="26"/>
      <c r="R120" s="26"/>
      <c r="S120" s="26"/>
      <c r="T120" s="26"/>
      <c r="U120" s="26"/>
      <c r="V120" s="36">
        <f t="shared" si="1"/>
        <v>1096</v>
      </c>
      <c r="W12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0" t="str">
        <f>IF(Table1[[#This Row],[Days Past 3rd Birthday Calculated]]&lt;1,"OnTime",IF(Table1[[#This Row],[Days Past 3rd Birthday Calculated]]&lt;16,"1-15 Cal Days",IF(Table1[[#This Row],[Days Past 3rd Birthday Calculated]]&gt;29,"30+ Cal Days","16-29 Cal Days")))</f>
        <v>OnTime</v>
      </c>
      <c r="Y120" s="37">
        <f>_xlfn.NUMBERVALUE(Table1[[#This Row],[School Days to Complete Initial Evaluation (U08)]])</f>
        <v>0</v>
      </c>
      <c r="Z120" t="str">
        <f>IF(Table1[[#This Row],[School Days to Complete Initial Evaluation Converted]]&lt;36,"OnTime",IF(Table1[[#This Row],[School Days to Complete Initial Evaluation Converted]]&gt;50,"16+ Sch Days","1-15 Sch Days"))</f>
        <v>OnTime</v>
      </c>
    </row>
    <row r="121" spans="1:26">
      <c r="A121" s="26"/>
      <c r="B121" s="26"/>
      <c r="C121" s="26"/>
      <c r="D121" s="26"/>
      <c r="E121" s="26"/>
      <c r="F121" s="26"/>
      <c r="G121" s="26"/>
      <c r="H121" s="26"/>
      <c r="I121" s="26"/>
      <c r="J121" s="26"/>
      <c r="K121" s="26"/>
      <c r="L121" s="26"/>
      <c r="M121" s="26"/>
      <c r="N121" s="26"/>
      <c r="O121" s="26"/>
      <c r="P121" s="26"/>
      <c r="Q121" s="26"/>
      <c r="R121" s="26"/>
      <c r="S121" s="26"/>
      <c r="T121" s="26"/>
      <c r="U121" s="26"/>
      <c r="V121" s="36">
        <f t="shared" si="1"/>
        <v>1096</v>
      </c>
      <c r="W12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1" t="str">
        <f>IF(Table1[[#This Row],[Days Past 3rd Birthday Calculated]]&lt;1,"OnTime",IF(Table1[[#This Row],[Days Past 3rd Birthday Calculated]]&lt;16,"1-15 Cal Days",IF(Table1[[#This Row],[Days Past 3rd Birthday Calculated]]&gt;29,"30+ Cal Days","16-29 Cal Days")))</f>
        <v>OnTime</v>
      </c>
      <c r="Y121" s="37">
        <f>_xlfn.NUMBERVALUE(Table1[[#This Row],[School Days to Complete Initial Evaluation (U08)]])</f>
        <v>0</v>
      </c>
      <c r="Z121" t="str">
        <f>IF(Table1[[#This Row],[School Days to Complete Initial Evaluation Converted]]&lt;36,"OnTime",IF(Table1[[#This Row],[School Days to Complete Initial Evaluation Converted]]&gt;50,"16+ Sch Days","1-15 Sch Days"))</f>
        <v>OnTime</v>
      </c>
    </row>
    <row r="122" spans="1:26">
      <c r="A122" s="26"/>
      <c r="B122" s="26"/>
      <c r="C122" s="26"/>
      <c r="D122" s="26"/>
      <c r="E122" s="26"/>
      <c r="F122" s="26"/>
      <c r="G122" s="26"/>
      <c r="H122" s="26"/>
      <c r="I122" s="26"/>
      <c r="J122" s="26"/>
      <c r="K122" s="26"/>
      <c r="L122" s="26"/>
      <c r="M122" s="26"/>
      <c r="N122" s="26"/>
      <c r="O122" s="26"/>
      <c r="P122" s="26"/>
      <c r="Q122" s="26"/>
      <c r="R122" s="26"/>
      <c r="S122" s="26"/>
      <c r="T122" s="26"/>
      <c r="U122" s="26"/>
      <c r="V122" s="36">
        <f t="shared" si="1"/>
        <v>1096</v>
      </c>
      <c r="W12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2" t="str">
        <f>IF(Table1[[#This Row],[Days Past 3rd Birthday Calculated]]&lt;1,"OnTime",IF(Table1[[#This Row],[Days Past 3rd Birthday Calculated]]&lt;16,"1-15 Cal Days",IF(Table1[[#This Row],[Days Past 3rd Birthday Calculated]]&gt;29,"30+ Cal Days","16-29 Cal Days")))</f>
        <v>OnTime</v>
      </c>
      <c r="Y122" s="37">
        <f>_xlfn.NUMBERVALUE(Table1[[#This Row],[School Days to Complete Initial Evaluation (U08)]])</f>
        <v>0</v>
      </c>
      <c r="Z122" t="str">
        <f>IF(Table1[[#This Row],[School Days to Complete Initial Evaluation Converted]]&lt;36,"OnTime",IF(Table1[[#This Row],[School Days to Complete Initial Evaluation Converted]]&gt;50,"16+ Sch Days","1-15 Sch Days"))</f>
        <v>OnTime</v>
      </c>
    </row>
    <row r="123" spans="1:26">
      <c r="A123" s="26"/>
      <c r="B123" s="26"/>
      <c r="C123" s="25"/>
      <c r="D123" s="26"/>
      <c r="E123" s="26"/>
      <c r="F123" s="26"/>
      <c r="G123" s="26"/>
      <c r="H123" s="26"/>
      <c r="I123" s="26"/>
      <c r="J123" s="26"/>
      <c r="K123" s="26"/>
      <c r="L123" s="26"/>
      <c r="M123" s="26"/>
      <c r="N123" s="26"/>
      <c r="O123" s="26"/>
      <c r="P123" s="26"/>
      <c r="Q123" s="26"/>
      <c r="R123" s="26"/>
      <c r="S123" s="26"/>
      <c r="T123" s="26"/>
      <c r="U123" s="26"/>
      <c r="V123" s="36">
        <f t="shared" si="1"/>
        <v>1096</v>
      </c>
      <c r="W12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3" t="str">
        <f>IF(Table1[[#This Row],[Days Past 3rd Birthday Calculated]]&lt;1,"OnTime",IF(Table1[[#This Row],[Days Past 3rd Birthday Calculated]]&lt;16,"1-15 Cal Days",IF(Table1[[#This Row],[Days Past 3rd Birthday Calculated]]&gt;29,"30+ Cal Days","16-29 Cal Days")))</f>
        <v>OnTime</v>
      </c>
      <c r="Y123" s="37">
        <f>_xlfn.NUMBERVALUE(Table1[[#This Row],[School Days to Complete Initial Evaluation (U08)]])</f>
        <v>0</v>
      </c>
      <c r="Z123" t="str">
        <f>IF(Table1[[#This Row],[School Days to Complete Initial Evaluation Converted]]&lt;36,"OnTime",IF(Table1[[#This Row],[School Days to Complete Initial Evaluation Converted]]&gt;50,"16+ Sch Days","1-15 Sch Days"))</f>
        <v>OnTime</v>
      </c>
    </row>
    <row r="124" spans="1:26">
      <c r="A124" s="26"/>
      <c r="B124" s="26"/>
      <c r="C124" s="26"/>
      <c r="D124" s="26"/>
      <c r="E124" s="26"/>
      <c r="F124" s="26"/>
      <c r="G124" s="26"/>
      <c r="H124" s="26"/>
      <c r="I124" s="26"/>
      <c r="J124" s="26"/>
      <c r="K124" s="26"/>
      <c r="L124" s="26"/>
      <c r="M124" s="26"/>
      <c r="N124" s="26"/>
      <c r="O124" s="26"/>
      <c r="P124" s="26"/>
      <c r="Q124" s="26"/>
      <c r="R124" s="26"/>
      <c r="S124" s="26"/>
      <c r="T124" s="26"/>
      <c r="U124" s="26"/>
      <c r="V124" s="36">
        <f t="shared" si="1"/>
        <v>1096</v>
      </c>
      <c r="W12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4" t="str">
        <f>IF(Table1[[#This Row],[Days Past 3rd Birthday Calculated]]&lt;1,"OnTime",IF(Table1[[#This Row],[Days Past 3rd Birthday Calculated]]&lt;16,"1-15 Cal Days",IF(Table1[[#This Row],[Days Past 3rd Birthday Calculated]]&gt;29,"30+ Cal Days","16-29 Cal Days")))</f>
        <v>OnTime</v>
      </c>
      <c r="Y124" s="37">
        <f>_xlfn.NUMBERVALUE(Table1[[#This Row],[School Days to Complete Initial Evaluation (U08)]])</f>
        <v>0</v>
      </c>
      <c r="Z124" t="str">
        <f>IF(Table1[[#This Row],[School Days to Complete Initial Evaluation Converted]]&lt;36,"OnTime",IF(Table1[[#This Row],[School Days to Complete Initial Evaluation Converted]]&gt;50,"16+ Sch Days","1-15 Sch Days"))</f>
        <v>OnTime</v>
      </c>
    </row>
    <row r="125" spans="1:26">
      <c r="A125" s="26"/>
      <c r="B125" s="26"/>
      <c r="C125" s="26"/>
      <c r="D125" s="26"/>
      <c r="E125" s="26"/>
      <c r="F125" s="26"/>
      <c r="G125" s="26"/>
      <c r="H125" s="26"/>
      <c r="I125" s="26"/>
      <c r="J125" s="26"/>
      <c r="K125" s="26"/>
      <c r="L125" s="26"/>
      <c r="M125" s="26"/>
      <c r="N125" s="26"/>
      <c r="O125" s="26"/>
      <c r="P125" s="26"/>
      <c r="Q125" s="26"/>
      <c r="R125" s="26"/>
      <c r="S125" s="26"/>
      <c r="T125" s="26"/>
      <c r="U125" s="26"/>
      <c r="V125" s="36">
        <f t="shared" si="1"/>
        <v>1096</v>
      </c>
      <c r="W12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5" t="str">
        <f>IF(Table1[[#This Row],[Days Past 3rd Birthday Calculated]]&lt;1,"OnTime",IF(Table1[[#This Row],[Days Past 3rd Birthday Calculated]]&lt;16,"1-15 Cal Days",IF(Table1[[#This Row],[Days Past 3rd Birthday Calculated]]&gt;29,"30+ Cal Days","16-29 Cal Days")))</f>
        <v>OnTime</v>
      </c>
      <c r="Y125" s="37">
        <f>_xlfn.NUMBERVALUE(Table1[[#This Row],[School Days to Complete Initial Evaluation (U08)]])</f>
        <v>0</v>
      </c>
      <c r="Z125" t="str">
        <f>IF(Table1[[#This Row],[School Days to Complete Initial Evaluation Converted]]&lt;36,"OnTime",IF(Table1[[#This Row],[School Days to Complete Initial Evaluation Converted]]&gt;50,"16+ Sch Days","1-15 Sch Days"))</f>
        <v>OnTime</v>
      </c>
    </row>
    <row r="126" spans="1:26">
      <c r="A126" s="26"/>
      <c r="B126" s="26"/>
      <c r="C126" s="26"/>
      <c r="D126" s="26"/>
      <c r="E126" s="26"/>
      <c r="F126" s="26"/>
      <c r="G126" s="26"/>
      <c r="H126" s="26"/>
      <c r="I126" s="26"/>
      <c r="J126" s="26"/>
      <c r="K126" s="26"/>
      <c r="L126" s="26"/>
      <c r="M126" s="26"/>
      <c r="N126" s="26"/>
      <c r="O126" s="26"/>
      <c r="P126" s="26"/>
      <c r="Q126" s="26"/>
      <c r="R126" s="26"/>
      <c r="S126" s="26"/>
      <c r="T126" s="26"/>
      <c r="U126" s="26"/>
      <c r="V126" s="36">
        <f t="shared" si="1"/>
        <v>1096</v>
      </c>
      <c r="W12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6" t="str">
        <f>IF(Table1[[#This Row],[Days Past 3rd Birthday Calculated]]&lt;1,"OnTime",IF(Table1[[#This Row],[Days Past 3rd Birthday Calculated]]&lt;16,"1-15 Cal Days",IF(Table1[[#This Row],[Days Past 3rd Birthday Calculated]]&gt;29,"30+ Cal Days","16-29 Cal Days")))</f>
        <v>OnTime</v>
      </c>
      <c r="Y126" s="37">
        <f>_xlfn.NUMBERVALUE(Table1[[#This Row],[School Days to Complete Initial Evaluation (U08)]])</f>
        <v>0</v>
      </c>
      <c r="Z126" t="str">
        <f>IF(Table1[[#This Row],[School Days to Complete Initial Evaluation Converted]]&lt;36,"OnTime",IF(Table1[[#This Row],[School Days to Complete Initial Evaluation Converted]]&gt;50,"16+ Sch Days","1-15 Sch Days"))</f>
        <v>OnTime</v>
      </c>
    </row>
    <row r="127" spans="1:26">
      <c r="A127" s="26"/>
      <c r="B127" s="26"/>
      <c r="C127" s="25"/>
      <c r="D127" s="26"/>
      <c r="E127" s="26"/>
      <c r="F127" s="26"/>
      <c r="G127" s="26"/>
      <c r="H127" s="26"/>
      <c r="I127" s="26"/>
      <c r="J127" s="26"/>
      <c r="K127" s="26"/>
      <c r="L127" s="26"/>
      <c r="M127" s="26"/>
      <c r="N127" s="26"/>
      <c r="O127" s="26"/>
      <c r="P127" s="26"/>
      <c r="Q127" s="26"/>
      <c r="R127" s="26"/>
      <c r="S127" s="26"/>
      <c r="T127" s="26"/>
      <c r="U127" s="26"/>
      <c r="V127" s="36">
        <f t="shared" si="1"/>
        <v>1096</v>
      </c>
      <c r="W12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7" t="str">
        <f>IF(Table1[[#This Row],[Days Past 3rd Birthday Calculated]]&lt;1,"OnTime",IF(Table1[[#This Row],[Days Past 3rd Birthday Calculated]]&lt;16,"1-15 Cal Days",IF(Table1[[#This Row],[Days Past 3rd Birthday Calculated]]&gt;29,"30+ Cal Days","16-29 Cal Days")))</f>
        <v>OnTime</v>
      </c>
      <c r="Y127" s="37">
        <f>_xlfn.NUMBERVALUE(Table1[[#This Row],[School Days to Complete Initial Evaluation (U08)]])</f>
        <v>0</v>
      </c>
      <c r="Z127" t="str">
        <f>IF(Table1[[#This Row],[School Days to Complete Initial Evaluation Converted]]&lt;36,"OnTime",IF(Table1[[#This Row],[School Days to Complete Initial Evaluation Converted]]&gt;50,"16+ Sch Days","1-15 Sch Days"))</f>
        <v>OnTime</v>
      </c>
    </row>
    <row r="128" spans="1:26">
      <c r="A128" s="26"/>
      <c r="B128" s="26"/>
      <c r="C128" s="26"/>
      <c r="D128" s="26"/>
      <c r="E128" s="26"/>
      <c r="F128" s="26"/>
      <c r="G128" s="26"/>
      <c r="H128" s="26"/>
      <c r="I128" s="26"/>
      <c r="J128" s="26"/>
      <c r="K128" s="26"/>
      <c r="L128" s="26"/>
      <c r="M128" s="26"/>
      <c r="N128" s="26"/>
      <c r="O128" s="26"/>
      <c r="P128" s="26"/>
      <c r="Q128" s="26"/>
      <c r="R128" s="26"/>
      <c r="S128" s="26"/>
      <c r="T128" s="26"/>
      <c r="U128" s="26"/>
      <c r="V128" s="36">
        <f t="shared" si="1"/>
        <v>1096</v>
      </c>
      <c r="W12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8" t="str">
        <f>IF(Table1[[#This Row],[Days Past 3rd Birthday Calculated]]&lt;1,"OnTime",IF(Table1[[#This Row],[Days Past 3rd Birthday Calculated]]&lt;16,"1-15 Cal Days",IF(Table1[[#This Row],[Days Past 3rd Birthday Calculated]]&gt;29,"30+ Cal Days","16-29 Cal Days")))</f>
        <v>OnTime</v>
      </c>
      <c r="Y128" s="37">
        <f>_xlfn.NUMBERVALUE(Table1[[#This Row],[School Days to Complete Initial Evaluation (U08)]])</f>
        <v>0</v>
      </c>
      <c r="Z128" t="str">
        <f>IF(Table1[[#This Row],[School Days to Complete Initial Evaluation Converted]]&lt;36,"OnTime",IF(Table1[[#This Row],[School Days to Complete Initial Evaluation Converted]]&gt;50,"16+ Sch Days","1-15 Sch Days"))</f>
        <v>OnTime</v>
      </c>
    </row>
    <row r="129" spans="1:26">
      <c r="A129" s="26"/>
      <c r="B129" s="26"/>
      <c r="C129" s="26"/>
      <c r="D129" s="26"/>
      <c r="E129" s="26"/>
      <c r="F129" s="26"/>
      <c r="G129" s="26"/>
      <c r="H129" s="26"/>
      <c r="I129" s="26"/>
      <c r="J129" s="26"/>
      <c r="K129" s="26"/>
      <c r="L129" s="26"/>
      <c r="M129" s="26"/>
      <c r="N129" s="26"/>
      <c r="O129" s="26"/>
      <c r="P129" s="26"/>
      <c r="Q129" s="26"/>
      <c r="R129" s="26"/>
      <c r="S129" s="26"/>
      <c r="T129" s="26"/>
      <c r="U129" s="26"/>
      <c r="V129" s="36">
        <f t="shared" si="1"/>
        <v>1096</v>
      </c>
      <c r="W12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9" t="str">
        <f>IF(Table1[[#This Row],[Days Past 3rd Birthday Calculated]]&lt;1,"OnTime",IF(Table1[[#This Row],[Days Past 3rd Birthday Calculated]]&lt;16,"1-15 Cal Days",IF(Table1[[#This Row],[Days Past 3rd Birthday Calculated]]&gt;29,"30+ Cal Days","16-29 Cal Days")))</f>
        <v>OnTime</v>
      </c>
      <c r="Y129" s="37">
        <f>_xlfn.NUMBERVALUE(Table1[[#This Row],[School Days to Complete Initial Evaluation (U08)]])</f>
        <v>0</v>
      </c>
      <c r="Z129" t="str">
        <f>IF(Table1[[#This Row],[School Days to Complete Initial Evaluation Converted]]&lt;36,"OnTime",IF(Table1[[#This Row],[School Days to Complete Initial Evaluation Converted]]&gt;50,"16+ Sch Days","1-15 Sch Days"))</f>
        <v>OnTime</v>
      </c>
    </row>
    <row r="130" spans="1:26">
      <c r="A130" s="26"/>
      <c r="B130" s="26"/>
      <c r="C130" s="26"/>
      <c r="D130" s="26"/>
      <c r="E130" s="26"/>
      <c r="F130" s="26"/>
      <c r="G130" s="26"/>
      <c r="H130" s="26"/>
      <c r="I130" s="26"/>
      <c r="J130" s="26"/>
      <c r="K130" s="26"/>
      <c r="L130" s="26"/>
      <c r="M130" s="26"/>
      <c r="N130" s="26"/>
      <c r="O130" s="26"/>
      <c r="P130" s="26"/>
      <c r="Q130" s="26"/>
      <c r="R130" s="26"/>
      <c r="S130" s="26"/>
      <c r="T130" s="26"/>
      <c r="U130" s="26"/>
      <c r="V130" s="36">
        <f t="shared" ref="V130:V193" si="2">EDATE(Q130,36)</f>
        <v>1096</v>
      </c>
      <c r="W13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0" t="str">
        <f>IF(Table1[[#This Row],[Days Past 3rd Birthday Calculated]]&lt;1,"OnTime",IF(Table1[[#This Row],[Days Past 3rd Birthday Calculated]]&lt;16,"1-15 Cal Days",IF(Table1[[#This Row],[Days Past 3rd Birthday Calculated]]&gt;29,"30+ Cal Days","16-29 Cal Days")))</f>
        <v>OnTime</v>
      </c>
      <c r="Y130" s="37">
        <f>_xlfn.NUMBERVALUE(Table1[[#This Row],[School Days to Complete Initial Evaluation (U08)]])</f>
        <v>0</v>
      </c>
      <c r="Z130" t="str">
        <f>IF(Table1[[#This Row],[School Days to Complete Initial Evaluation Converted]]&lt;36,"OnTime",IF(Table1[[#This Row],[School Days to Complete Initial Evaluation Converted]]&gt;50,"16+ Sch Days","1-15 Sch Days"))</f>
        <v>OnTime</v>
      </c>
    </row>
    <row r="131" spans="1:26">
      <c r="A131" s="26"/>
      <c r="B131" s="26"/>
      <c r="C131" s="26"/>
      <c r="D131" s="26"/>
      <c r="E131" s="26"/>
      <c r="F131" s="26"/>
      <c r="G131" s="26"/>
      <c r="H131" s="26"/>
      <c r="I131" s="26"/>
      <c r="J131" s="26"/>
      <c r="K131" s="26"/>
      <c r="L131" s="26"/>
      <c r="M131" s="26"/>
      <c r="N131" s="26"/>
      <c r="O131" s="26"/>
      <c r="P131" s="26"/>
      <c r="Q131" s="26"/>
      <c r="R131" s="26"/>
      <c r="S131" s="26"/>
      <c r="T131" s="26"/>
      <c r="U131" s="26"/>
      <c r="V131" s="36">
        <f t="shared" si="2"/>
        <v>1096</v>
      </c>
      <c r="W13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1" t="str">
        <f>IF(Table1[[#This Row],[Days Past 3rd Birthday Calculated]]&lt;1,"OnTime",IF(Table1[[#This Row],[Days Past 3rd Birthday Calculated]]&lt;16,"1-15 Cal Days",IF(Table1[[#This Row],[Days Past 3rd Birthday Calculated]]&gt;29,"30+ Cal Days","16-29 Cal Days")))</f>
        <v>OnTime</v>
      </c>
      <c r="Y131" s="37">
        <f>_xlfn.NUMBERVALUE(Table1[[#This Row],[School Days to Complete Initial Evaluation (U08)]])</f>
        <v>0</v>
      </c>
      <c r="Z131" t="str">
        <f>IF(Table1[[#This Row],[School Days to Complete Initial Evaluation Converted]]&lt;36,"OnTime",IF(Table1[[#This Row],[School Days to Complete Initial Evaluation Converted]]&gt;50,"16+ Sch Days","1-15 Sch Days"))</f>
        <v>OnTime</v>
      </c>
    </row>
    <row r="132" spans="1:26">
      <c r="A132" s="26"/>
      <c r="B132" s="26"/>
      <c r="C132" s="26"/>
      <c r="D132" s="26"/>
      <c r="E132" s="26"/>
      <c r="F132" s="26"/>
      <c r="G132" s="26"/>
      <c r="H132" s="26"/>
      <c r="I132" s="26"/>
      <c r="J132" s="26"/>
      <c r="K132" s="26"/>
      <c r="L132" s="26"/>
      <c r="M132" s="26"/>
      <c r="N132" s="26"/>
      <c r="O132" s="26"/>
      <c r="P132" s="26"/>
      <c r="Q132" s="26"/>
      <c r="R132" s="26"/>
      <c r="S132" s="26"/>
      <c r="T132" s="26"/>
      <c r="U132" s="26"/>
      <c r="V132" s="36">
        <f t="shared" si="2"/>
        <v>1096</v>
      </c>
      <c r="W13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2" t="str">
        <f>IF(Table1[[#This Row],[Days Past 3rd Birthday Calculated]]&lt;1,"OnTime",IF(Table1[[#This Row],[Days Past 3rd Birthday Calculated]]&lt;16,"1-15 Cal Days",IF(Table1[[#This Row],[Days Past 3rd Birthday Calculated]]&gt;29,"30+ Cal Days","16-29 Cal Days")))</f>
        <v>OnTime</v>
      </c>
      <c r="Y132" s="37">
        <f>_xlfn.NUMBERVALUE(Table1[[#This Row],[School Days to Complete Initial Evaluation (U08)]])</f>
        <v>0</v>
      </c>
      <c r="Z132" t="str">
        <f>IF(Table1[[#This Row],[School Days to Complete Initial Evaluation Converted]]&lt;36,"OnTime",IF(Table1[[#This Row],[School Days to Complete Initial Evaluation Converted]]&gt;50,"16+ Sch Days","1-15 Sch Days"))</f>
        <v>OnTime</v>
      </c>
    </row>
    <row r="133" spans="1:26">
      <c r="A133" s="26"/>
      <c r="B133" s="26"/>
      <c r="C133" s="26"/>
      <c r="D133" s="26"/>
      <c r="E133" s="26"/>
      <c r="F133" s="26"/>
      <c r="G133" s="26"/>
      <c r="H133" s="26"/>
      <c r="I133" s="26"/>
      <c r="J133" s="26"/>
      <c r="K133" s="26"/>
      <c r="L133" s="26"/>
      <c r="M133" s="26"/>
      <c r="N133" s="26"/>
      <c r="O133" s="26"/>
      <c r="P133" s="26"/>
      <c r="Q133" s="26"/>
      <c r="R133" s="26"/>
      <c r="S133" s="26"/>
      <c r="T133" s="26"/>
      <c r="U133" s="26"/>
      <c r="V133" s="36">
        <f t="shared" si="2"/>
        <v>1096</v>
      </c>
      <c r="W13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3" t="str">
        <f>IF(Table1[[#This Row],[Days Past 3rd Birthday Calculated]]&lt;1,"OnTime",IF(Table1[[#This Row],[Days Past 3rd Birthday Calculated]]&lt;16,"1-15 Cal Days",IF(Table1[[#This Row],[Days Past 3rd Birthday Calculated]]&gt;29,"30+ Cal Days","16-29 Cal Days")))</f>
        <v>OnTime</v>
      </c>
      <c r="Y133" s="37">
        <f>_xlfn.NUMBERVALUE(Table1[[#This Row],[School Days to Complete Initial Evaluation (U08)]])</f>
        <v>0</v>
      </c>
      <c r="Z133" t="str">
        <f>IF(Table1[[#This Row],[School Days to Complete Initial Evaluation Converted]]&lt;36,"OnTime",IF(Table1[[#This Row],[School Days to Complete Initial Evaluation Converted]]&gt;50,"16+ Sch Days","1-15 Sch Days"))</f>
        <v>OnTime</v>
      </c>
    </row>
    <row r="134" spans="1:26">
      <c r="A134" s="26"/>
      <c r="B134" s="26"/>
      <c r="C134" s="26"/>
      <c r="D134" s="26"/>
      <c r="E134" s="26"/>
      <c r="F134" s="26"/>
      <c r="G134" s="26"/>
      <c r="H134" s="26"/>
      <c r="I134" s="26"/>
      <c r="J134" s="26"/>
      <c r="K134" s="26"/>
      <c r="L134" s="26"/>
      <c r="M134" s="26"/>
      <c r="N134" s="26"/>
      <c r="O134" s="26"/>
      <c r="P134" s="26"/>
      <c r="Q134" s="26"/>
      <c r="R134" s="26"/>
      <c r="S134" s="26"/>
      <c r="T134" s="26"/>
      <c r="U134" s="26"/>
      <c r="V134" s="36">
        <f t="shared" si="2"/>
        <v>1096</v>
      </c>
      <c r="W13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4" t="str">
        <f>IF(Table1[[#This Row],[Days Past 3rd Birthday Calculated]]&lt;1,"OnTime",IF(Table1[[#This Row],[Days Past 3rd Birthday Calculated]]&lt;16,"1-15 Cal Days",IF(Table1[[#This Row],[Days Past 3rd Birthday Calculated]]&gt;29,"30+ Cal Days","16-29 Cal Days")))</f>
        <v>OnTime</v>
      </c>
      <c r="Y134" s="37">
        <f>_xlfn.NUMBERVALUE(Table1[[#This Row],[School Days to Complete Initial Evaluation (U08)]])</f>
        <v>0</v>
      </c>
      <c r="Z134" t="str">
        <f>IF(Table1[[#This Row],[School Days to Complete Initial Evaluation Converted]]&lt;36,"OnTime",IF(Table1[[#This Row],[School Days to Complete Initial Evaluation Converted]]&gt;50,"16+ Sch Days","1-15 Sch Days"))</f>
        <v>OnTime</v>
      </c>
    </row>
    <row r="135" spans="1:26">
      <c r="A135" s="26"/>
      <c r="B135" s="26"/>
      <c r="C135" s="26"/>
      <c r="D135" s="26"/>
      <c r="E135" s="26"/>
      <c r="F135" s="26"/>
      <c r="G135" s="26"/>
      <c r="H135" s="26"/>
      <c r="I135" s="26"/>
      <c r="J135" s="26"/>
      <c r="K135" s="26"/>
      <c r="L135" s="26"/>
      <c r="M135" s="26"/>
      <c r="N135" s="26"/>
      <c r="O135" s="26"/>
      <c r="P135" s="26"/>
      <c r="Q135" s="26"/>
      <c r="R135" s="26"/>
      <c r="S135" s="26"/>
      <c r="T135" s="26"/>
      <c r="U135" s="26"/>
      <c r="V135" s="36">
        <f t="shared" si="2"/>
        <v>1096</v>
      </c>
      <c r="W13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5" t="str">
        <f>IF(Table1[[#This Row],[Days Past 3rd Birthday Calculated]]&lt;1,"OnTime",IF(Table1[[#This Row],[Days Past 3rd Birthday Calculated]]&lt;16,"1-15 Cal Days",IF(Table1[[#This Row],[Days Past 3rd Birthday Calculated]]&gt;29,"30+ Cal Days","16-29 Cal Days")))</f>
        <v>OnTime</v>
      </c>
      <c r="Y135" s="37">
        <f>_xlfn.NUMBERVALUE(Table1[[#This Row],[School Days to Complete Initial Evaluation (U08)]])</f>
        <v>0</v>
      </c>
      <c r="Z135" t="str">
        <f>IF(Table1[[#This Row],[School Days to Complete Initial Evaluation Converted]]&lt;36,"OnTime",IF(Table1[[#This Row],[School Days to Complete Initial Evaluation Converted]]&gt;50,"16+ Sch Days","1-15 Sch Days"))</f>
        <v>OnTime</v>
      </c>
    </row>
    <row r="136" spans="1:26">
      <c r="A136" s="26"/>
      <c r="B136" s="26"/>
      <c r="C136" s="26"/>
      <c r="D136" s="26"/>
      <c r="E136" s="26"/>
      <c r="F136" s="26"/>
      <c r="G136" s="26"/>
      <c r="H136" s="26"/>
      <c r="I136" s="26"/>
      <c r="J136" s="26"/>
      <c r="K136" s="26"/>
      <c r="L136" s="26"/>
      <c r="M136" s="26"/>
      <c r="N136" s="26"/>
      <c r="O136" s="26"/>
      <c r="P136" s="26"/>
      <c r="Q136" s="26"/>
      <c r="R136" s="26"/>
      <c r="S136" s="26"/>
      <c r="T136" s="26"/>
      <c r="U136" s="26"/>
      <c r="V136" s="36">
        <f t="shared" si="2"/>
        <v>1096</v>
      </c>
      <c r="W13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6" t="str">
        <f>IF(Table1[[#This Row],[Days Past 3rd Birthday Calculated]]&lt;1,"OnTime",IF(Table1[[#This Row],[Days Past 3rd Birthday Calculated]]&lt;16,"1-15 Cal Days",IF(Table1[[#This Row],[Days Past 3rd Birthday Calculated]]&gt;29,"30+ Cal Days","16-29 Cal Days")))</f>
        <v>OnTime</v>
      </c>
      <c r="Y136" s="37">
        <f>_xlfn.NUMBERVALUE(Table1[[#This Row],[School Days to Complete Initial Evaluation (U08)]])</f>
        <v>0</v>
      </c>
      <c r="Z136" t="str">
        <f>IF(Table1[[#This Row],[School Days to Complete Initial Evaluation Converted]]&lt;36,"OnTime",IF(Table1[[#This Row],[School Days to Complete Initial Evaluation Converted]]&gt;50,"16+ Sch Days","1-15 Sch Days"))</f>
        <v>OnTime</v>
      </c>
    </row>
    <row r="137" spans="1:26">
      <c r="A137" s="26"/>
      <c r="B137" s="26"/>
      <c r="C137" s="26"/>
      <c r="D137" s="26"/>
      <c r="E137" s="26"/>
      <c r="F137" s="26"/>
      <c r="G137" s="26"/>
      <c r="H137" s="26"/>
      <c r="I137" s="26"/>
      <c r="J137" s="26"/>
      <c r="K137" s="26"/>
      <c r="L137" s="26"/>
      <c r="M137" s="26"/>
      <c r="N137" s="26"/>
      <c r="O137" s="26"/>
      <c r="P137" s="26"/>
      <c r="Q137" s="26"/>
      <c r="R137" s="26"/>
      <c r="S137" s="26"/>
      <c r="T137" s="26"/>
      <c r="U137" s="26"/>
      <c r="V137" s="36">
        <f t="shared" si="2"/>
        <v>1096</v>
      </c>
      <c r="W13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7" t="str">
        <f>IF(Table1[[#This Row],[Days Past 3rd Birthday Calculated]]&lt;1,"OnTime",IF(Table1[[#This Row],[Days Past 3rd Birthday Calculated]]&lt;16,"1-15 Cal Days",IF(Table1[[#This Row],[Days Past 3rd Birthday Calculated]]&gt;29,"30+ Cal Days","16-29 Cal Days")))</f>
        <v>OnTime</v>
      </c>
      <c r="Y137" s="37">
        <f>_xlfn.NUMBERVALUE(Table1[[#This Row],[School Days to Complete Initial Evaluation (U08)]])</f>
        <v>0</v>
      </c>
      <c r="Z137" t="str">
        <f>IF(Table1[[#This Row],[School Days to Complete Initial Evaluation Converted]]&lt;36,"OnTime",IF(Table1[[#This Row],[School Days to Complete Initial Evaluation Converted]]&gt;50,"16+ Sch Days","1-15 Sch Days"))</f>
        <v>OnTime</v>
      </c>
    </row>
    <row r="138" spans="1:26">
      <c r="A138" s="26"/>
      <c r="B138" s="26"/>
      <c r="C138" s="26"/>
      <c r="D138" s="26"/>
      <c r="E138" s="26"/>
      <c r="F138" s="26"/>
      <c r="G138" s="26"/>
      <c r="H138" s="26"/>
      <c r="I138" s="26"/>
      <c r="J138" s="26"/>
      <c r="K138" s="26"/>
      <c r="L138" s="26"/>
      <c r="M138" s="26"/>
      <c r="N138" s="26"/>
      <c r="O138" s="26"/>
      <c r="P138" s="26"/>
      <c r="Q138" s="26"/>
      <c r="R138" s="26"/>
      <c r="S138" s="26"/>
      <c r="T138" s="26"/>
      <c r="U138" s="26"/>
      <c r="V138" s="36">
        <f t="shared" si="2"/>
        <v>1096</v>
      </c>
      <c r="W13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8" t="str">
        <f>IF(Table1[[#This Row],[Days Past 3rd Birthday Calculated]]&lt;1,"OnTime",IF(Table1[[#This Row],[Days Past 3rd Birthday Calculated]]&lt;16,"1-15 Cal Days",IF(Table1[[#This Row],[Days Past 3rd Birthday Calculated]]&gt;29,"30+ Cal Days","16-29 Cal Days")))</f>
        <v>OnTime</v>
      </c>
      <c r="Y138" s="37">
        <f>_xlfn.NUMBERVALUE(Table1[[#This Row],[School Days to Complete Initial Evaluation (U08)]])</f>
        <v>0</v>
      </c>
      <c r="Z138" t="str">
        <f>IF(Table1[[#This Row],[School Days to Complete Initial Evaluation Converted]]&lt;36,"OnTime",IF(Table1[[#This Row],[School Days to Complete Initial Evaluation Converted]]&gt;50,"16+ Sch Days","1-15 Sch Days"))</f>
        <v>OnTime</v>
      </c>
    </row>
    <row r="139" spans="1:26">
      <c r="A139" s="26"/>
      <c r="B139" s="26"/>
      <c r="C139" s="26"/>
      <c r="D139" s="26"/>
      <c r="E139" s="26"/>
      <c r="F139" s="26"/>
      <c r="G139" s="26"/>
      <c r="H139" s="26"/>
      <c r="I139" s="26"/>
      <c r="J139" s="26"/>
      <c r="K139" s="26"/>
      <c r="L139" s="26"/>
      <c r="M139" s="26"/>
      <c r="N139" s="26"/>
      <c r="O139" s="26"/>
      <c r="P139" s="26"/>
      <c r="Q139" s="26"/>
      <c r="R139" s="26"/>
      <c r="S139" s="26"/>
      <c r="T139" s="26"/>
      <c r="U139" s="26"/>
      <c r="V139" s="36">
        <f t="shared" si="2"/>
        <v>1096</v>
      </c>
      <c r="W13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9" t="str">
        <f>IF(Table1[[#This Row],[Days Past 3rd Birthday Calculated]]&lt;1,"OnTime",IF(Table1[[#This Row],[Days Past 3rd Birthday Calculated]]&lt;16,"1-15 Cal Days",IF(Table1[[#This Row],[Days Past 3rd Birthday Calculated]]&gt;29,"30+ Cal Days","16-29 Cal Days")))</f>
        <v>OnTime</v>
      </c>
      <c r="Y139" s="37">
        <f>_xlfn.NUMBERVALUE(Table1[[#This Row],[School Days to Complete Initial Evaluation (U08)]])</f>
        <v>0</v>
      </c>
      <c r="Z139" t="str">
        <f>IF(Table1[[#This Row],[School Days to Complete Initial Evaluation Converted]]&lt;36,"OnTime",IF(Table1[[#This Row],[School Days to Complete Initial Evaluation Converted]]&gt;50,"16+ Sch Days","1-15 Sch Days"))</f>
        <v>OnTime</v>
      </c>
    </row>
    <row r="140" spans="1:26">
      <c r="A140" s="26"/>
      <c r="B140" s="26"/>
      <c r="C140" s="25"/>
      <c r="D140" s="26"/>
      <c r="E140" s="26"/>
      <c r="F140" s="26"/>
      <c r="G140" s="26"/>
      <c r="H140" s="26"/>
      <c r="I140" s="26"/>
      <c r="J140" s="26"/>
      <c r="K140" s="26"/>
      <c r="L140" s="26"/>
      <c r="M140" s="26"/>
      <c r="N140" s="26"/>
      <c r="O140" s="26"/>
      <c r="P140" s="26"/>
      <c r="Q140" s="26"/>
      <c r="R140" s="26"/>
      <c r="S140" s="26"/>
      <c r="T140" s="26"/>
      <c r="U140" s="26"/>
      <c r="V140" s="36">
        <f t="shared" si="2"/>
        <v>1096</v>
      </c>
      <c r="W14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0" t="str">
        <f>IF(Table1[[#This Row],[Days Past 3rd Birthday Calculated]]&lt;1,"OnTime",IF(Table1[[#This Row],[Days Past 3rd Birthday Calculated]]&lt;16,"1-15 Cal Days",IF(Table1[[#This Row],[Days Past 3rd Birthday Calculated]]&gt;29,"30+ Cal Days","16-29 Cal Days")))</f>
        <v>OnTime</v>
      </c>
      <c r="Y140" s="37">
        <f>_xlfn.NUMBERVALUE(Table1[[#This Row],[School Days to Complete Initial Evaluation (U08)]])</f>
        <v>0</v>
      </c>
      <c r="Z140" t="str">
        <f>IF(Table1[[#This Row],[School Days to Complete Initial Evaluation Converted]]&lt;36,"OnTime",IF(Table1[[#This Row],[School Days to Complete Initial Evaluation Converted]]&gt;50,"16+ Sch Days","1-15 Sch Days"))</f>
        <v>OnTime</v>
      </c>
    </row>
    <row r="141" spans="1:26">
      <c r="A141" s="26"/>
      <c r="B141" s="26"/>
      <c r="C141" s="26"/>
      <c r="D141" s="26"/>
      <c r="E141" s="26"/>
      <c r="F141" s="26"/>
      <c r="G141" s="26"/>
      <c r="H141" s="26"/>
      <c r="I141" s="26"/>
      <c r="J141" s="26"/>
      <c r="K141" s="26"/>
      <c r="L141" s="26"/>
      <c r="M141" s="26"/>
      <c r="N141" s="26"/>
      <c r="O141" s="26"/>
      <c r="P141" s="26"/>
      <c r="Q141" s="26"/>
      <c r="R141" s="26"/>
      <c r="S141" s="26"/>
      <c r="T141" s="26"/>
      <c r="U141" s="26"/>
      <c r="V141" s="36">
        <f t="shared" si="2"/>
        <v>1096</v>
      </c>
      <c r="W14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1" t="str">
        <f>IF(Table1[[#This Row],[Days Past 3rd Birthday Calculated]]&lt;1,"OnTime",IF(Table1[[#This Row],[Days Past 3rd Birthday Calculated]]&lt;16,"1-15 Cal Days",IF(Table1[[#This Row],[Days Past 3rd Birthday Calculated]]&gt;29,"30+ Cal Days","16-29 Cal Days")))</f>
        <v>OnTime</v>
      </c>
      <c r="Y141" s="37">
        <f>_xlfn.NUMBERVALUE(Table1[[#This Row],[School Days to Complete Initial Evaluation (U08)]])</f>
        <v>0</v>
      </c>
      <c r="Z141" t="str">
        <f>IF(Table1[[#This Row],[School Days to Complete Initial Evaluation Converted]]&lt;36,"OnTime",IF(Table1[[#This Row],[School Days to Complete Initial Evaluation Converted]]&gt;50,"16+ Sch Days","1-15 Sch Days"))</f>
        <v>OnTime</v>
      </c>
    </row>
    <row r="142" spans="1:26">
      <c r="A142" s="26"/>
      <c r="B142" s="26"/>
      <c r="C142" s="25"/>
      <c r="D142" s="26"/>
      <c r="E142" s="26"/>
      <c r="F142" s="26"/>
      <c r="G142" s="26"/>
      <c r="H142" s="26"/>
      <c r="I142" s="26"/>
      <c r="J142" s="26"/>
      <c r="K142" s="26"/>
      <c r="L142" s="26"/>
      <c r="M142" s="26"/>
      <c r="N142" s="26"/>
      <c r="O142" s="26"/>
      <c r="P142" s="26"/>
      <c r="Q142" s="26"/>
      <c r="R142" s="26"/>
      <c r="S142" s="26"/>
      <c r="T142" s="26"/>
      <c r="U142" s="26"/>
      <c r="V142" s="36">
        <f t="shared" si="2"/>
        <v>1096</v>
      </c>
      <c r="W14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2" t="str">
        <f>IF(Table1[[#This Row],[Days Past 3rd Birthday Calculated]]&lt;1,"OnTime",IF(Table1[[#This Row],[Days Past 3rd Birthday Calculated]]&lt;16,"1-15 Cal Days",IF(Table1[[#This Row],[Days Past 3rd Birthday Calculated]]&gt;29,"30+ Cal Days","16-29 Cal Days")))</f>
        <v>OnTime</v>
      </c>
      <c r="Y142" s="37">
        <f>_xlfn.NUMBERVALUE(Table1[[#This Row],[School Days to Complete Initial Evaluation (U08)]])</f>
        <v>0</v>
      </c>
      <c r="Z142" t="str">
        <f>IF(Table1[[#This Row],[School Days to Complete Initial Evaluation Converted]]&lt;36,"OnTime",IF(Table1[[#This Row],[School Days to Complete Initial Evaluation Converted]]&gt;50,"16+ Sch Days","1-15 Sch Days"))</f>
        <v>OnTime</v>
      </c>
    </row>
    <row r="143" spans="1:26">
      <c r="A143" s="26"/>
      <c r="B143" s="26"/>
      <c r="C143" s="25"/>
      <c r="D143" s="26"/>
      <c r="E143" s="26"/>
      <c r="F143" s="26"/>
      <c r="G143" s="26"/>
      <c r="H143" s="26"/>
      <c r="I143" s="26"/>
      <c r="J143" s="26"/>
      <c r="K143" s="26"/>
      <c r="L143" s="26"/>
      <c r="M143" s="26"/>
      <c r="N143" s="26"/>
      <c r="O143" s="26"/>
      <c r="P143" s="26"/>
      <c r="Q143" s="26"/>
      <c r="R143" s="26"/>
      <c r="S143" s="26"/>
      <c r="T143" s="26"/>
      <c r="U143" s="26"/>
      <c r="V143" s="36">
        <f t="shared" si="2"/>
        <v>1096</v>
      </c>
      <c r="W14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3" t="str">
        <f>IF(Table1[[#This Row],[Days Past 3rd Birthday Calculated]]&lt;1,"OnTime",IF(Table1[[#This Row],[Days Past 3rd Birthday Calculated]]&lt;16,"1-15 Cal Days",IF(Table1[[#This Row],[Days Past 3rd Birthday Calculated]]&gt;29,"30+ Cal Days","16-29 Cal Days")))</f>
        <v>OnTime</v>
      </c>
      <c r="Y143" s="37">
        <f>_xlfn.NUMBERVALUE(Table1[[#This Row],[School Days to Complete Initial Evaluation (U08)]])</f>
        <v>0</v>
      </c>
      <c r="Z143" t="str">
        <f>IF(Table1[[#This Row],[School Days to Complete Initial Evaluation Converted]]&lt;36,"OnTime",IF(Table1[[#This Row],[School Days to Complete Initial Evaluation Converted]]&gt;50,"16+ Sch Days","1-15 Sch Days"))</f>
        <v>OnTime</v>
      </c>
    </row>
    <row r="144" spans="1:26">
      <c r="A144" s="26"/>
      <c r="B144" s="26"/>
      <c r="C144" s="26"/>
      <c r="D144" s="26"/>
      <c r="E144" s="26"/>
      <c r="F144" s="26"/>
      <c r="G144" s="26"/>
      <c r="H144" s="26"/>
      <c r="I144" s="26"/>
      <c r="J144" s="26"/>
      <c r="K144" s="26"/>
      <c r="L144" s="26"/>
      <c r="M144" s="26"/>
      <c r="N144" s="26"/>
      <c r="O144" s="26"/>
      <c r="P144" s="26"/>
      <c r="Q144" s="26"/>
      <c r="R144" s="26"/>
      <c r="S144" s="26"/>
      <c r="T144" s="26"/>
      <c r="U144" s="26"/>
      <c r="V144" s="36">
        <f t="shared" si="2"/>
        <v>1096</v>
      </c>
      <c r="W14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4" t="str">
        <f>IF(Table1[[#This Row],[Days Past 3rd Birthday Calculated]]&lt;1,"OnTime",IF(Table1[[#This Row],[Days Past 3rd Birthday Calculated]]&lt;16,"1-15 Cal Days",IF(Table1[[#This Row],[Days Past 3rd Birthday Calculated]]&gt;29,"30+ Cal Days","16-29 Cal Days")))</f>
        <v>OnTime</v>
      </c>
      <c r="Y144" s="37">
        <f>_xlfn.NUMBERVALUE(Table1[[#This Row],[School Days to Complete Initial Evaluation (U08)]])</f>
        <v>0</v>
      </c>
      <c r="Z144" t="str">
        <f>IF(Table1[[#This Row],[School Days to Complete Initial Evaluation Converted]]&lt;36,"OnTime",IF(Table1[[#This Row],[School Days to Complete Initial Evaluation Converted]]&gt;50,"16+ Sch Days","1-15 Sch Days"))</f>
        <v>OnTime</v>
      </c>
    </row>
    <row r="145" spans="1:26">
      <c r="A145" s="26"/>
      <c r="B145" s="26"/>
      <c r="C145" s="25"/>
      <c r="D145" s="26"/>
      <c r="E145" s="26"/>
      <c r="F145" s="26"/>
      <c r="G145" s="26"/>
      <c r="H145" s="26"/>
      <c r="I145" s="26"/>
      <c r="J145" s="26"/>
      <c r="K145" s="26"/>
      <c r="L145" s="26"/>
      <c r="M145" s="26"/>
      <c r="N145" s="26"/>
      <c r="O145" s="26"/>
      <c r="P145" s="26"/>
      <c r="Q145" s="26"/>
      <c r="R145" s="26"/>
      <c r="S145" s="26"/>
      <c r="T145" s="26"/>
      <c r="U145" s="26"/>
      <c r="V145" s="36">
        <f t="shared" si="2"/>
        <v>1096</v>
      </c>
      <c r="W14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5" t="str">
        <f>IF(Table1[[#This Row],[Days Past 3rd Birthday Calculated]]&lt;1,"OnTime",IF(Table1[[#This Row],[Days Past 3rd Birthday Calculated]]&lt;16,"1-15 Cal Days",IF(Table1[[#This Row],[Days Past 3rd Birthday Calculated]]&gt;29,"30+ Cal Days","16-29 Cal Days")))</f>
        <v>OnTime</v>
      </c>
      <c r="Y145" s="37">
        <f>_xlfn.NUMBERVALUE(Table1[[#This Row],[School Days to Complete Initial Evaluation (U08)]])</f>
        <v>0</v>
      </c>
      <c r="Z145" t="str">
        <f>IF(Table1[[#This Row],[School Days to Complete Initial Evaluation Converted]]&lt;36,"OnTime",IF(Table1[[#This Row],[School Days to Complete Initial Evaluation Converted]]&gt;50,"16+ Sch Days","1-15 Sch Days"))</f>
        <v>OnTime</v>
      </c>
    </row>
    <row r="146" spans="1:26">
      <c r="A146" s="26"/>
      <c r="B146" s="26"/>
      <c r="C146" s="25"/>
      <c r="D146" s="26"/>
      <c r="E146" s="26"/>
      <c r="F146" s="26"/>
      <c r="G146" s="26"/>
      <c r="H146" s="26"/>
      <c r="I146" s="26"/>
      <c r="J146" s="26"/>
      <c r="K146" s="26"/>
      <c r="L146" s="26"/>
      <c r="M146" s="26"/>
      <c r="N146" s="26"/>
      <c r="O146" s="26"/>
      <c r="P146" s="26"/>
      <c r="Q146" s="26"/>
      <c r="R146" s="26"/>
      <c r="S146" s="26"/>
      <c r="T146" s="26"/>
      <c r="U146" s="26"/>
      <c r="V146" s="36">
        <f t="shared" si="2"/>
        <v>1096</v>
      </c>
      <c r="W14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6" t="str">
        <f>IF(Table1[[#This Row],[Days Past 3rd Birthday Calculated]]&lt;1,"OnTime",IF(Table1[[#This Row],[Days Past 3rd Birthday Calculated]]&lt;16,"1-15 Cal Days",IF(Table1[[#This Row],[Days Past 3rd Birthday Calculated]]&gt;29,"30+ Cal Days","16-29 Cal Days")))</f>
        <v>OnTime</v>
      </c>
      <c r="Y146" s="37">
        <f>_xlfn.NUMBERVALUE(Table1[[#This Row],[School Days to Complete Initial Evaluation (U08)]])</f>
        <v>0</v>
      </c>
      <c r="Z146" t="str">
        <f>IF(Table1[[#This Row],[School Days to Complete Initial Evaluation Converted]]&lt;36,"OnTime",IF(Table1[[#This Row],[School Days to Complete Initial Evaluation Converted]]&gt;50,"16+ Sch Days","1-15 Sch Days"))</f>
        <v>OnTime</v>
      </c>
    </row>
    <row r="147" spans="1:26">
      <c r="A147" s="26"/>
      <c r="B147" s="26"/>
      <c r="C147" s="25"/>
      <c r="D147" s="26"/>
      <c r="E147" s="26"/>
      <c r="F147" s="26"/>
      <c r="G147" s="26"/>
      <c r="H147" s="26"/>
      <c r="I147" s="26"/>
      <c r="J147" s="26"/>
      <c r="K147" s="26"/>
      <c r="L147" s="26"/>
      <c r="M147" s="26"/>
      <c r="N147" s="26"/>
      <c r="O147" s="26"/>
      <c r="P147" s="26"/>
      <c r="Q147" s="26"/>
      <c r="R147" s="26"/>
      <c r="S147" s="26"/>
      <c r="T147" s="26"/>
      <c r="U147" s="26"/>
      <c r="V147" s="36">
        <f t="shared" si="2"/>
        <v>1096</v>
      </c>
      <c r="W14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7" t="str">
        <f>IF(Table1[[#This Row],[Days Past 3rd Birthday Calculated]]&lt;1,"OnTime",IF(Table1[[#This Row],[Days Past 3rd Birthday Calculated]]&lt;16,"1-15 Cal Days",IF(Table1[[#This Row],[Days Past 3rd Birthday Calculated]]&gt;29,"30+ Cal Days","16-29 Cal Days")))</f>
        <v>OnTime</v>
      </c>
      <c r="Y147" s="37">
        <f>_xlfn.NUMBERVALUE(Table1[[#This Row],[School Days to Complete Initial Evaluation (U08)]])</f>
        <v>0</v>
      </c>
      <c r="Z147" t="str">
        <f>IF(Table1[[#This Row],[School Days to Complete Initial Evaluation Converted]]&lt;36,"OnTime",IF(Table1[[#This Row],[School Days to Complete Initial Evaluation Converted]]&gt;50,"16+ Sch Days","1-15 Sch Days"))</f>
        <v>OnTime</v>
      </c>
    </row>
    <row r="148" spans="1:26">
      <c r="A148" s="26"/>
      <c r="B148" s="26"/>
      <c r="C148" s="25"/>
      <c r="D148" s="26"/>
      <c r="E148" s="26"/>
      <c r="F148" s="26"/>
      <c r="G148" s="26"/>
      <c r="H148" s="26"/>
      <c r="I148" s="26"/>
      <c r="J148" s="26"/>
      <c r="K148" s="26"/>
      <c r="L148" s="26"/>
      <c r="M148" s="26"/>
      <c r="N148" s="26"/>
      <c r="O148" s="26"/>
      <c r="P148" s="26"/>
      <c r="Q148" s="26"/>
      <c r="R148" s="26"/>
      <c r="S148" s="26"/>
      <c r="T148" s="26"/>
      <c r="U148" s="26"/>
      <c r="V148" s="36">
        <f t="shared" si="2"/>
        <v>1096</v>
      </c>
      <c r="W14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8" t="str">
        <f>IF(Table1[[#This Row],[Days Past 3rd Birthday Calculated]]&lt;1,"OnTime",IF(Table1[[#This Row],[Days Past 3rd Birthday Calculated]]&lt;16,"1-15 Cal Days",IF(Table1[[#This Row],[Days Past 3rd Birthday Calculated]]&gt;29,"30+ Cal Days","16-29 Cal Days")))</f>
        <v>OnTime</v>
      </c>
      <c r="Y148" s="37">
        <f>_xlfn.NUMBERVALUE(Table1[[#This Row],[School Days to Complete Initial Evaluation (U08)]])</f>
        <v>0</v>
      </c>
      <c r="Z148" t="str">
        <f>IF(Table1[[#This Row],[School Days to Complete Initial Evaluation Converted]]&lt;36,"OnTime",IF(Table1[[#This Row],[School Days to Complete Initial Evaluation Converted]]&gt;50,"16+ Sch Days","1-15 Sch Days"))</f>
        <v>OnTime</v>
      </c>
    </row>
    <row r="149" spans="1:26">
      <c r="A149" s="26"/>
      <c r="B149" s="26"/>
      <c r="C149" s="25"/>
      <c r="D149" s="26"/>
      <c r="E149" s="26"/>
      <c r="F149" s="26"/>
      <c r="G149" s="26"/>
      <c r="H149" s="26"/>
      <c r="I149" s="26"/>
      <c r="J149" s="26"/>
      <c r="K149" s="26"/>
      <c r="L149" s="26"/>
      <c r="M149" s="26"/>
      <c r="N149" s="26"/>
      <c r="O149" s="26"/>
      <c r="P149" s="26"/>
      <c r="Q149" s="26"/>
      <c r="R149" s="26"/>
      <c r="S149" s="26"/>
      <c r="T149" s="26"/>
      <c r="U149" s="26"/>
      <c r="V149" s="36">
        <f t="shared" si="2"/>
        <v>1096</v>
      </c>
      <c r="W14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9" t="str">
        <f>IF(Table1[[#This Row],[Days Past 3rd Birthday Calculated]]&lt;1,"OnTime",IF(Table1[[#This Row],[Days Past 3rd Birthday Calculated]]&lt;16,"1-15 Cal Days",IF(Table1[[#This Row],[Days Past 3rd Birthday Calculated]]&gt;29,"30+ Cal Days","16-29 Cal Days")))</f>
        <v>OnTime</v>
      </c>
      <c r="Y149" s="37">
        <f>_xlfn.NUMBERVALUE(Table1[[#This Row],[School Days to Complete Initial Evaluation (U08)]])</f>
        <v>0</v>
      </c>
      <c r="Z149" t="str">
        <f>IF(Table1[[#This Row],[School Days to Complete Initial Evaluation Converted]]&lt;36,"OnTime",IF(Table1[[#This Row],[School Days to Complete Initial Evaluation Converted]]&gt;50,"16+ Sch Days","1-15 Sch Days"))</f>
        <v>OnTime</v>
      </c>
    </row>
    <row r="150" spans="1:26">
      <c r="A150" s="26"/>
      <c r="B150" s="26"/>
      <c r="C150" s="25"/>
      <c r="D150" s="26"/>
      <c r="E150" s="26"/>
      <c r="F150" s="26"/>
      <c r="G150" s="26"/>
      <c r="H150" s="26"/>
      <c r="I150" s="26"/>
      <c r="J150" s="26"/>
      <c r="K150" s="26"/>
      <c r="L150" s="26"/>
      <c r="M150" s="26"/>
      <c r="N150" s="26"/>
      <c r="O150" s="26"/>
      <c r="P150" s="26"/>
      <c r="Q150" s="26"/>
      <c r="R150" s="26"/>
      <c r="S150" s="26"/>
      <c r="T150" s="26"/>
      <c r="U150" s="26"/>
      <c r="V150" s="36">
        <f t="shared" si="2"/>
        <v>1096</v>
      </c>
      <c r="W15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0" t="str">
        <f>IF(Table1[[#This Row],[Days Past 3rd Birthday Calculated]]&lt;1,"OnTime",IF(Table1[[#This Row],[Days Past 3rd Birthday Calculated]]&lt;16,"1-15 Cal Days",IF(Table1[[#This Row],[Days Past 3rd Birthday Calculated]]&gt;29,"30+ Cal Days","16-29 Cal Days")))</f>
        <v>OnTime</v>
      </c>
      <c r="Y150" s="37">
        <f>_xlfn.NUMBERVALUE(Table1[[#This Row],[School Days to Complete Initial Evaluation (U08)]])</f>
        <v>0</v>
      </c>
      <c r="Z150" t="str">
        <f>IF(Table1[[#This Row],[School Days to Complete Initial Evaluation Converted]]&lt;36,"OnTime",IF(Table1[[#This Row],[School Days to Complete Initial Evaluation Converted]]&gt;50,"16+ Sch Days","1-15 Sch Days"))</f>
        <v>OnTime</v>
      </c>
    </row>
    <row r="151" spans="1:26">
      <c r="A151" s="26"/>
      <c r="B151" s="26"/>
      <c r="C151" s="25"/>
      <c r="D151" s="26"/>
      <c r="E151" s="26"/>
      <c r="F151" s="26"/>
      <c r="G151" s="26"/>
      <c r="H151" s="26"/>
      <c r="I151" s="26"/>
      <c r="J151" s="26"/>
      <c r="K151" s="26"/>
      <c r="L151" s="26"/>
      <c r="M151" s="26"/>
      <c r="N151" s="26"/>
      <c r="O151" s="26"/>
      <c r="P151" s="26"/>
      <c r="Q151" s="30"/>
      <c r="R151" s="26"/>
      <c r="S151" s="26"/>
      <c r="T151" s="26"/>
      <c r="U151" s="26"/>
      <c r="V151" s="36">
        <f t="shared" si="2"/>
        <v>1096</v>
      </c>
      <c r="W15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1" t="str">
        <f>IF(Table1[[#This Row],[Days Past 3rd Birthday Calculated]]&lt;1,"OnTime",IF(Table1[[#This Row],[Days Past 3rd Birthday Calculated]]&lt;16,"1-15 Cal Days",IF(Table1[[#This Row],[Days Past 3rd Birthday Calculated]]&gt;29,"30+ Cal Days","16-29 Cal Days")))</f>
        <v>OnTime</v>
      </c>
      <c r="Y151" s="37">
        <f>_xlfn.NUMBERVALUE(Table1[[#This Row],[School Days to Complete Initial Evaluation (U08)]])</f>
        <v>0</v>
      </c>
      <c r="Z151" t="str">
        <f>IF(Table1[[#This Row],[School Days to Complete Initial Evaluation Converted]]&lt;36,"OnTime",IF(Table1[[#This Row],[School Days to Complete Initial Evaluation Converted]]&gt;50,"16+ Sch Days","1-15 Sch Days"))</f>
        <v>OnTime</v>
      </c>
    </row>
    <row r="152" spans="1:26">
      <c r="A152" s="26"/>
      <c r="B152" s="26"/>
      <c r="C152" s="26"/>
      <c r="D152" s="26"/>
      <c r="E152" s="26"/>
      <c r="F152" s="26"/>
      <c r="G152" s="26"/>
      <c r="H152" s="26"/>
      <c r="I152" s="26"/>
      <c r="J152" s="26"/>
      <c r="K152" s="26"/>
      <c r="L152" s="26"/>
      <c r="M152" s="26"/>
      <c r="N152" s="26"/>
      <c r="O152" s="26"/>
      <c r="P152" s="26"/>
      <c r="Q152" s="30"/>
      <c r="R152" s="26"/>
      <c r="S152" s="26"/>
      <c r="T152" s="26"/>
      <c r="U152" s="26"/>
      <c r="V152" s="36">
        <f t="shared" si="2"/>
        <v>1096</v>
      </c>
      <c r="W15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2" t="str">
        <f>IF(Table1[[#This Row],[Days Past 3rd Birthday Calculated]]&lt;1,"OnTime",IF(Table1[[#This Row],[Days Past 3rd Birthday Calculated]]&lt;16,"1-15 Cal Days",IF(Table1[[#This Row],[Days Past 3rd Birthday Calculated]]&gt;29,"30+ Cal Days","16-29 Cal Days")))</f>
        <v>OnTime</v>
      </c>
      <c r="Y152" s="37">
        <f>_xlfn.NUMBERVALUE(Table1[[#This Row],[School Days to Complete Initial Evaluation (U08)]])</f>
        <v>0</v>
      </c>
      <c r="Z152" t="str">
        <f>IF(Table1[[#This Row],[School Days to Complete Initial Evaluation Converted]]&lt;36,"OnTime",IF(Table1[[#This Row],[School Days to Complete Initial Evaluation Converted]]&gt;50,"16+ Sch Days","1-15 Sch Days"))</f>
        <v>OnTime</v>
      </c>
    </row>
    <row r="153" spans="1:26">
      <c r="A153" s="26"/>
      <c r="B153" s="26"/>
      <c r="C153" s="26"/>
      <c r="D153" s="26"/>
      <c r="E153" s="26"/>
      <c r="F153" s="26"/>
      <c r="G153" s="26"/>
      <c r="H153" s="26"/>
      <c r="I153" s="26"/>
      <c r="J153" s="26"/>
      <c r="K153" s="26"/>
      <c r="L153" s="26"/>
      <c r="M153" s="26"/>
      <c r="N153" s="26"/>
      <c r="O153" s="26"/>
      <c r="P153" s="26"/>
      <c r="Q153" s="30"/>
      <c r="R153" s="26"/>
      <c r="S153" s="26"/>
      <c r="T153" s="26"/>
      <c r="U153" s="26"/>
      <c r="V153" s="36">
        <f t="shared" si="2"/>
        <v>1096</v>
      </c>
      <c r="W15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3" t="str">
        <f>IF(Table1[[#This Row],[Days Past 3rd Birthday Calculated]]&lt;1,"OnTime",IF(Table1[[#This Row],[Days Past 3rd Birthday Calculated]]&lt;16,"1-15 Cal Days",IF(Table1[[#This Row],[Days Past 3rd Birthday Calculated]]&gt;29,"30+ Cal Days","16-29 Cal Days")))</f>
        <v>OnTime</v>
      </c>
      <c r="Y153" s="37">
        <f>_xlfn.NUMBERVALUE(Table1[[#This Row],[School Days to Complete Initial Evaluation (U08)]])</f>
        <v>0</v>
      </c>
      <c r="Z153" t="str">
        <f>IF(Table1[[#This Row],[School Days to Complete Initial Evaluation Converted]]&lt;36,"OnTime",IF(Table1[[#This Row],[School Days to Complete Initial Evaluation Converted]]&gt;50,"16+ Sch Days","1-15 Sch Days"))</f>
        <v>OnTime</v>
      </c>
    </row>
    <row r="154" spans="1:26">
      <c r="A154" s="26"/>
      <c r="B154" s="26"/>
      <c r="C154" s="26"/>
      <c r="D154" s="26"/>
      <c r="E154" s="26"/>
      <c r="F154" s="26"/>
      <c r="G154" s="26"/>
      <c r="H154" s="26"/>
      <c r="I154" s="26"/>
      <c r="J154" s="26"/>
      <c r="K154" s="26"/>
      <c r="L154" s="26"/>
      <c r="M154" s="26"/>
      <c r="N154" s="26"/>
      <c r="O154" s="26"/>
      <c r="P154" s="26"/>
      <c r="Q154" s="30"/>
      <c r="R154" s="26"/>
      <c r="S154" s="26"/>
      <c r="T154" s="26"/>
      <c r="U154" s="26"/>
      <c r="V154" s="36">
        <f t="shared" si="2"/>
        <v>1096</v>
      </c>
      <c r="W15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4" t="str">
        <f>IF(Table1[[#This Row],[Days Past 3rd Birthday Calculated]]&lt;1,"OnTime",IF(Table1[[#This Row],[Days Past 3rd Birthday Calculated]]&lt;16,"1-15 Cal Days",IF(Table1[[#This Row],[Days Past 3rd Birthday Calculated]]&gt;29,"30+ Cal Days","16-29 Cal Days")))</f>
        <v>OnTime</v>
      </c>
      <c r="Y154" s="37">
        <f>_xlfn.NUMBERVALUE(Table1[[#This Row],[School Days to Complete Initial Evaluation (U08)]])</f>
        <v>0</v>
      </c>
      <c r="Z154" t="str">
        <f>IF(Table1[[#This Row],[School Days to Complete Initial Evaluation Converted]]&lt;36,"OnTime",IF(Table1[[#This Row],[School Days to Complete Initial Evaluation Converted]]&gt;50,"16+ Sch Days","1-15 Sch Days"))</f>
        <v>OnTime</v>
      </c>
    </row>
    <row r="155" spans="1:26">
      <c r="A155" s="26"/>
      <c r="B155" s="26"/>
      <c r="C155" s="26"/>
      <c r="D155" s="26"/>
      <c r="E155" s="26"/>
      <c r="F155" s="26"/>
      <c r="G155" s="26"/>
      <c r="H155" s="26"/>
      <c r="I155" s="26"/>
      <c r="J155" s="26"/>
      <c r="K155" s="26"/>
      <c r="L155" s="26"/>
      <c r="M155" s="26"/>
      <c r="N155" s="26"/>
      <c r="O155" s="26"/>
      <c r="P155" s="26"/>
      <c r="Q155" s="30"/>
      <c r="R155" s="26"/>
      <c r="S155" s="26"/>
      <c r="T155" s="26"/>
      <c r="U155" s="26"/>
      <c r="V155" s="36">
        <f t="shared" si="2"/>
        <v>1096</v>
      </c>
      <c r="W15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5" t="str">
        <f>IF(Table1[[#This Row],[Days Past 3rd Birthday Calculated]]&lt;1,"OnTime",IF(Table1[[#This Row],[Days Past 3rd Birthday Calculated]]&lt;16,"1-15 Cal Days",IF(Table1[[#This Row],[Days Past 3rd Birthday Calculated]]&gt;29,"30+ Cal Days","16-29 Cal Days")))</f>
        <v>OnTime</v>
      </c>
      <c r="Y155" s="37">
        <f>_xlfn.NUMBERVALUE(Table1[[#This Row],[School Days to Complete Initial Evaluation (U08)]])</f>
        <v>0</v>
      </c>
      <c r="Z155" t="str">
        <f>IF(Table1[[#This Row],[School Days to Complete Initial Evaluation Converted]]&lt;36,"OnTime",IF(Table1[[#This Row],[School Days to Complete Initial Evaluation Converted]]&gt;50,"16+ Sch Days","1-15 Sch Days"))</f>
        <v>OnTime</v>
      </c>
    </row>
    <row r="156" spans="1:26">
      <c r="A156" s="26"/>
      <c r="B156" s="26"/>
      <c r="C156" s="26"/>
      <c r="D156" s="26"/>
      <c r="E156" s="26"/>
      <c r="F156" s="26"/>
      <c r="G156" s="26"/>
      <c r="H156" s="26"/>
      <c r="I156" s="26"/>
      <c r="J156" s="26"/>
      <c r="K156" s="26"/>
      <c r="L156" s="26"/>
      <c r="M156" s="26"/>
      <c r="N156" s="26"/>
      <c r="O156" s="26"/>
      <c r="P156" s="26"/>
      <c r="Q156" s="30"/>
      <c r="R156" s="26"/>
      <c r="S156" s="26"/>
      <c r="T156" s="26"/>
      <c r="U156" s="26"/>
      <c r="V156" s="36">
        <f t="shared" si="2"/>
        <v>1096</v>
      </c>
      <c r="W15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6" t="str">
        <f>IF(Table1[[#This Row],[Days Past 3rd Birthday Calculated]]&lt;1,"OnTime",IF(Table1[[#This Row],[Days Past 3rd Birthday Calculated]]&lt;16,"1-15 Cal Days",IF(Table1[[#This Row],[Days Past 3rd Birthday Calculated]]&gt;29,"30+ Cal Days","16-29 Cal Days")))</f>
        <v>OnTime</v>
      </c>
      <c r="Y156" s="37">
        <f>_xlfn.NUMBERVALUE(Table1[[#This Row],[School Days to Complete Initial Evaluation (U08)]])</f>
        <v>0</v>
      </c>
      <c r="Z156" t="str">
        <f>IF(Table1[[#This Row],[School Days to Complete Initial Evaluation Converted]]&lt;36,"OnTime",IF(Table1[[#This Row],[School Days to Complete Initial Evaluation Converted]]&gt;50,"16+ Sch Days","1-15 Sch Days"))</f>
        <v>OnTime</v>
      </c>
    </row>
    <row r="157" spans="1:26">
      <c r="A157" s="26"/>
      <c r="B157" s="26"/>
      <c r="C157" s="26"/>
      <c r="D157" s="26"/>
      <c r="E157" s="26"/>
      <c r="F157" s="26"/>
      <c r="G157" s="26"/>
      <c r="H157" s="26"/>
      <c r="I157" s="26"/>
      <c r="J157" s="26"/>
      <c r="K157" s="26"/>
      <c r="L157" s="26"/>
      <c r="M157" s="26"/>
      <c r="N157" s="26"/>
      <c r="O157" s="26"/>
      <c r="P157" s="26"/>
      <c r="Q157" s="30"/>
      <c r="R157" s="26"/>
      <c r="S157" s="26"/>
      <c r="T157" s="26"/>
      <c r="U157" s="26"/>
      <c r="V157" s="36">
        <f t="shared" si="2"/>
        <v>1096</v>
      </c>
      <c r="W15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7" t="str">
        <f>IF(Table1[[#This Row],[Days Past 3rd Birthday Calculated]]&lt;1,"OnTime",IF(Table1[[#This Row],[Days Past 3rd Birthday Calculated]]&lt;16,"1-15 Cal Days",IF(Table1[[#This Row],[Days Past 3rd Birthday Calculated]]&gt;29,"30+ Cal Days","16-29 Cal Days")))</f>
        <v>OnTime</v>
      </c>
      <c r="Y157" s="37">
        <f>_xlfn.NUMBERVALUE(Table1[[#This Row],[School Days to Complete Initial Evaluation (U08)]])</f>
        <v>0</v>
      </c>
      <c r="Z157" t="str">
        <f>IF(Table1[[#This Row],[School Days to Complete Initial Evaluation Converted]]&lt;36,"OnTime",IF(Table1[[#This Row],[School Days to Complete Initial Evaluation Converted]]&gt;50,"16+ Sch Days","1-15 Sch Days"))</f>
        <v>OnTime</v>
      </c>
    </row>
    <row r="158" spans="1:26">
      <c r="A158" s="26"/>
      <c r="B158" s="26"/>
      <c r="C158" s="26"/>
      <c r="D158" s="26"/>
      <c r="E158" s="26"/>
      <c r="F158" s="26"/>
      <c r="G158" s="26"/>
      <c r="H158" s="26"/>
      <c r="I158" s="26"/>
      <c r="J158" s="26"/>
      <c r="K158" s="26"/>
      <c r="L158" s="26"/>
      <c r="M158" s="26"/>
      <c r="N158" s="26"/>
      <c r="O158" s="26"/>
      <c r="P158" s="26"/>
      <c r="Q158" s="30"/>
      <c r="R158" s="26"/>
      <c r="S158" s="26"/>
      <c r="T158" s="26"/>
      <c r="U158" s="26"/>
      <c r="V158" s="36">
        <f t="shared" si="2"/>
        <v>1096</v>
      </c>
      <c r="W15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8" t="str">
        <f>IF(Table1[[#This Row],[Days Past 3rd Birthday Calculated]]&lt;1,"OnTime",IF(Table1[[#This Row],[Days Past 3rd Birthday Calculated]]&lt;16,"1-15 Cal Days",IF(Table1[[#This Row],[Days Past 3rd Birthday Calculated]]&gt;29,"30+ Cal Days","16-29 Cal Days")))</f>
        <v>OnTime</v>
      </c>
      <c r="Y158" s="37">
        <f>_xlfn.NUMBERVALUE(Table1[[#This Row],[School Days to Complete Initial Evaluation (U08)]])</f>
        <v>0</v>
      </c>
      <c r="Z158" t="str">
        <f>IF(Table1[[#This Row],[School Days to Complete Initial Evaluation Converted]]&lt;36,"OnTime",IF(Table1[[#This Row],[School Days to Complete Initial Evaluation Converted]]&gt;50,"16+ Sch Days","1-15 Sch Days"))</f>
        <v>OnTime</v>
      </c>
    </row>
    <row r="159" spans="1:26">
      <c r="A159" s="26"/>
      <c r="B159" s="26"/>
      <c r="C159" s="26"/>
      <c r="D159" s="26"/>
      <c r="E159" s="26"/>
      <c r="F159" s="26"/>
      <c r="G159" s="26"/>
      <c r="H159" s="26"/>
      <c r="I159" s="26"/>
      <c r="J159" s="26"/>
      <c r="K159" s="26"/>
      <c r="L159" s="26"/>
      <c r="M159" s="26"/>
      <c r="N159" s="26"/>
      <c r="O159" s="26"/>
      <c r="P159" s="26"/>
      <c r="Q159" s="30"/>
      <c r="R159" s="26"/>
      <c r="S159" s="26"/>
      <c r="T159" s="26"/>
      <c r="U159" s="26"/>
      <c r="V159" s="36">
        <f t="shared" si="2"/>
        <v>1096</v>
      </c>
      <c r="W15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9" t="str">
        <f>IF(Table1[[#This Row],[Days Past 3rd Birthday Calculated]]&lt;1,"OnTime",IF(Table1[[#This Row],[Days Past 3rd Birthday Calculated]]&lt;16,"1-15 Cal Days",IF(Table1[[#This Row],[Days Past 3rd Birthday Calculated]]&gt;29,"30+ Cal Days","16-29 Cal Days")))</f>
        <v>OnTime</v>
      </c>
      <c r="Y159" s="37">
        <f>_xlfn.NUMBERVALUE(Table1[[#This Row],[School Days to Complete Initial Evaluation (U08)]])</f>
        <v>0</v>
      </c>
      <c r="Z159" t="str">
        <f>IF(Table1[[#This Row],[School Days to Complete Initial Evaluation Converted]]&lt;36,"OnTime",IF(Table1[[#This Row],[School Days to Complete Initial Evaluation Converted]]&gt;50,"16+ Sch Days","1-15 Sch Days"))</f>
        <v>OnTime</v>
      </c>
    </row>
    <row r="160" spans="1:26">
      <c r="A160" s="26"/>
      <c r="B160" s="26"/>
      <c r="C160" s="26"/>
      <c r="D160" s="26"/>
      <c r="E160" s="26"/>
      <c r="F160" s="26"/>
      <c r="G160" s="26"/>
      <c r="H160" s="26"/>
      <c r="I160" s="26"/>
      <c r="J160" s="26"/>
      <c r="K160" s="26"/>
      <c r="L160" s="26"/>
      <c r="M160" s="26"/>
      <c r="N160" s="26"/>
      <c r="O160" s="26"/>
      <c r="P160" s="26"/>
      <c r="Q160" s="30"/>
      <c r="R160" s="26"/>
      <c r="S160" s="26"/>
      <c r="T160" s="26"/>
      <c r="U160" s="26"/>
      <c r="V160" s="36">
        <f t="shared" si="2"/>
        <v>1096</v>
      </c>
      <c r="W16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0" t="str">
        <f>IF(Table1[[#This Row],[Days Past 3rd Birthday Calculated]]&lt;1,"OnTime",IF(Table1[[#This Row],[Days Past 3rd Birthday Calculated]]&lt;16,"1-15 Cal Days",IF(Table1[[#This Row],[Days Past 3rd Birthday Calculated]]&gt;29,"30+ Cal Days","16-29 Cal Days")))</f>
        <v>OnTime</v>
      </c>
      <c r="Y160" s="37">
        <f>_xlfn.NUMBERVALUE(Table1[[#This Row],[School Days to Complete Initial Evaluation (U08)]])</f>
        <v>0</v>
      </c>
      <c r="Z160" t="str">
        <f>IF(Table1[[#This Row],[School Days to Complete Initial Evaluation Converted]]&lt;36,"OnTime",IF(Table1[[#This Row],[School Days to Complete Initial Evaluation Converted]]&gt;50,"16+ Sch Days","1-15 Sch Days"))</f>
        <v>OnTime</v>
      </c>
    </row>
    <row r="161" spans="1:26">
      <c r="A161" s="26"/>
      <c r="B161" s="26"/>
      <c r="C161" s="25"/>
      <c r="D161" s="26"/>
      <c r="E161" s="26"/>
      <c r="F161" s="26"/>
      <c r="G161" s="26"/>
      <c r="H161" s="26"/>
      <c r="I161" s="26"/>
      <c r="J161" s="26"/>
      <c r="K161" s="26"/>
      <c r="L161" s="26"/>
      <c r="M161" s="26"/>
      <c r="N161" s="26"/>
      <c r="O161" s="26"/>
      <c r="P161" s="26"/>
      <c r="Q161" s="30"/>
      <c r="R161" s="26"/>
      <c r="S161" s="26"/>
      <c r="T161" s="26"/>
      <c r="U161" s="26"/>
      <c r="V161" s="36">
        <f t="shared" si="2"/>
        <v>1096</v>
      </c>
      <c r="W16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1" t="str">
        <f>IF(Table1[[#This Row],[Days Past 3rd Birthday Calculated]]&lt;1,"OnTime",IF(Table1[[#This Row],[Days Past 3rd Birthday Calculated]]&lt;16,"1-15 Cal Days",IF(Table1[[#This Row],[Days Past 3rd Birthday Calculated]]&gt;29,"30+ Cal Days","16-29 Cal Days")))</f>
        <v>OnTime</v>
      </c>
      <c r="Y161" s="37">
        <f>_xlfn.NUMBERVALUE(Table1[[#This Row],[School Days to Complete Initial Evaluation (U08)]])</f>
        <v>0</v>
      </c>
      <c r="Z161" t="str">
        <f>IF(Table1[[#This Row],[School Days to Complete Initial Evaluation Converted]]&lt;36,"OnTime",IF(Table1[[#This Row],[School Days to Complete Initial Evaluation Converted]]&gt;50,"16+ Sch Days","1-15 Sch Days"))</f>
        <v>OnTime</v>
      </c>
    </row>
    <row r="162" spans="1:26">
      <c r="A162" s="26"/>
      <c r="B162" s="26"/>
      <c r="C162" s="25"/>
      <c r="D162" s="26"/>
      <c r="E162" s="26"/>
      <c r="F162" s="26"/>
      <c r="G162" s="26"/>
      <c r="H162" s="26"/>
      <c r="I162" s="26"/>
      <c r="J162" s="26"/>
      <c r="K162" s="26"/>
      <c r="L162" s="26"/>
      <c r="M162" s="26"/>
      <c r="N162" s="26"/>
      <c r="O162" s="26"/>
      <c r="P162" s="26"/>
      <c r="Q162" s="30"/>
      <c r="R162" s="26"/>
      <c r="S162" s="26"/>
      <c r="T162" s="26"/>
      <c r="U162" s="26"/>
      <c r="V162" s="36">
        <f t="shared" si="2"/>
        <v>1096</v>
      </c>
      <c r="W16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2" t="str">
        <f>IF(Table1[[#This Row],[Days Past 3rd Birthday Calculated]]&lt;1,"OnTime",IF(Table1[[#This Row],[Days Past 3rd Birthday Calculated]]&lt;16,"1-15 Cal Days",IF(Table1[[#This Row],[Days Past 3rd Birthday Calculated]]&gt;29,"30+ Cal Days","16-29 Cal Days")))</f>
        <v>OnTime</v>
      </c>
      <c r="Y162" s="37">
        <f>_xlfn.NUMBERVALUE(Table1[[#This Row],[School Days to Complete Initial Evaluation (U08)]])</f>
        <v>0</v>
      </c>
      <c r="Z162" t="str">
        <f>IF(Table1[[#This Row],[School Days to Complete Initial Evaluation Converted]]&lt;36,"OnTime",IF(Table1[[#This Row],[School Days to Complete Initial Evaluation Converted]]&gt;50,"16+ Sch Days","1-15 Sch Days"))</f>
        <v>OnTime</v>
      </c>
    </row>
    <row r="163" spans="1:26">
      <c r="A163" s="26"/>
      <c r="B163" s="26"/>
      <c r="C163" s="25"/>
      <c r="D163" s="26"/>
      <c r="E163" s="26"/>
      <c r="F163" s="26"/>
      <c r="G163" s="26"/>
      <c r="H163" s="26"/>
      <c r="I163" s="26"/>
      <c r="J163" s="26"/>
      <c r="K163" s="26"/>
      <c r="L163" s="26"/>
      <c r="M163" s="26"/>
      <c r="N163" s="26"/>
      <c r="O163" s="26"/>
      <c r="P163" s="26"/>
      <c r="Q163" s="30"/>
      <c r="R163" s="26"/>
      <c r="S163" s="26"/>
      <c r="T163" s="26"/>
      <c r="U163" s="26"/>
      <c r="V163" s="36">
        <f t="shared" si="2"/>
        <v>1096</v>
      </c>
      <c r="W16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3" t="str">
        <f>IF(Table1[[#This Row],[Days Past 3rd Birthday Calculated]]&lt;1,"OnTime",IF(Table1[[#This Row],[Days Past 3rd Birthday Calculated]]&lt;16,"1-15 Cal Days",IF(Table1[[#This Row],[Days Past 3rd Birthday Calculated]]&gt;29,"30+ Cal Days","16-29 Cal Days")))</f>
        <v>OnTime</v>
      </c>
      <c r="Y163" s="37">
        <f>_xlfn.NUMBERVALUE(Table1[[#This Row],[School Days to Complete Initial Evaluation (U08)]])</f>
        <v>0</v>
      </c>
      <c r="Z163" t="str">
        <f>IF(Table1[[#This Row],[School Days to Complete Initial Evaluation Converted]]&lt;36,"OnTime",IF(Table1[[#This Row],[School Days to Complete Initial Evaluation Converted]]&gt;50,"16+ Sch Days","1-15 Sch Days"))</f>
        <v>OnTime</v>
      </c>
    </row>
    <row r="164" spans="1:26">
      <c r="A164" s="26"/>
      <c r="B164" s="26"/>
      <c r="C164" s="25"/>
      <c r="D164" s="26"/>
      <c r="E164" s="26"/>
      <c r="F164" s="26"/>
      <c r="G164" s="26"/>
      <c r="H164" s="26"/>
      <c r="I164" s="26"/>
      <c r="J164" s="26"/>
      <c r="K164" s="26"/>
      <c r="L164" s="26"/>
      <c r="M164" s="26"/>
      <c r="N164" s="26"/>
      <c r="O164" s="26"/>
      <c r="P164" s="26"/>
      <c r="Q164" s="30"/>
      <c r="R164" s="26"/>
      <c r="S164" s="26"/>
      <c r="T164" s="26"/>
      <c r="U164" s="26"/>
      <c r="V164" s="36">
        <f t="shared" si="2"/>
        <v>1096</v>
      </c>
      <c r="W16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4" t="str">
        <f>IF(Table1[[#This Row],[Days Past 3rd Birthday Calculated]]&lt;1,"OnTime",IF(Table1[[#This Row],[Days Past 3rd Birthday Calculated]]&lt;16,"1-15 Cal Days",IF(Table1[[#This Row],[Days Past 3rd Birthday Calculated]]&gt;29,"30+ Cal Days","16-29 Cal Days")))</f>
        <v>OnTime</v>
      </c>
      <c r="Y164" s="37">
        <f>_xlfn.NUMBERVALUE(Table1[[#This Row],[School Days to Complete Initial Evaluation (U08)]])</f>
        <v>0</v>
      </c>
      <c r="Z164" t="str">
        <f>IF(Table1[[#This Row],[School Days to Complete Initial Evaluation Converted]]&lt;36,"OnTime",IF(Table1[[#This Row],[School Days to Complete Initial Evaluation Converted]]&gt;50,"16+ Sch Days","1-15 Sch Days"))</f>
        <v>OnTime</v>
      </c>
    </row>
    <row r="165" spans="1:26">
      <c r="A165" s="26"/>
      <c r="B165" s="26"/>
      <c r="C165" s="25"/>
      <c r="D165" s="26"/>
      <c r="E165" s="26"/>
      <c r="F165" s="26"/>
      <c r="G165" s="26"/>
      <c r="H165" s="26"/>
      <c r="I165" s="26"/>
      <c r="J165" s="26"/>
      <c r="K165" s="26"/>
      <c r="L165" s="26"/>
      <c r="M165" s="26"/>
      <c r="N165" s="26"/>
      <c r="O165" s="26"/>
      <c r="P165" s="26"/>
      <c r="Q165" s="30"/>
      <c r="R165" s="26"/>
      <c r="S165" s="26"/>
      <c r="T165" s="26"/>
      <c r="U165" s="26"/>
      <c r="V165" s="36">
        <f t="shared" si="2"/>
        <v>1096</v>
      </c>
      <c r="W16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5" t="str">
        <f>IF(Table1[[#This Row],[Days Past 3rd Birthday Calculated]]&lt;1,"OnTime",IF(Table1[[#This Row],[Days Past 3rd Birthday Calculated]]&lt;16,"1-15 Cal Days",IF(Table1[[#This Row],[Days Past 3rd Birthday Calculated]]&gt;29,"30+ Cal Days","16-29 Cal Days")))</f>
        <v>OnTime</v>
      </c>
      <c r="Y165" s="37">
        <f>_xlfn.NUMBERVALUE(Table1[[#This Row],[School Days to Complete Initial Evaluation (U08)]])</f>
        <v>0</v>
      </c>
      <c r="Z165" t="str">
        <f>IF(Table1[[#This Row],[School Days to Complete Initial Evaluation Converted]]&lt;36,"OnTime",IF(Table1[[#This Row],[School Days to Complete Initial Evaluation Converted]]&gt;50,"16+ Sch Days","1-15 Sch Days"))</f>
        <v>OnTime</v>
      </c>
    </row>
    <row r="166" spans="1:26">
      <c r="A166" s="26"/>
      <c r="B166" s="26"/>
      <c r="C166" s="26"/>
      <c r="D166" s="26"/>
      <c r="E166" s="26"/>
      <c r="F166" s="26"/>
      <c r="G166" s="26"/>
      <c r="H166" s="26"/>
      <c r="I166" s="26"/>
      <c r="J166" s="26"/>
      <c r="K166" s="26"/>
      <c r="L166" s="26"/>
      <c r="M166" s="26"/>
      <c r="N166" s="26"/>
      <c r="O166" s="26"/>
      <c r="P166" s="26"/>
      <c r="Q166" s="30"/>
      <c r="R166" s="26"/>
      <c r="S166" s="26"/>
      <c r="T166" s="26"/>
      <c r="U166" s="26"/>
      <c r="V166" s="36">
        <f t="shared" si="2"/>
        <v>1096</v>
      </c>
      <c r="W16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6" t="str">
        <f>IF(Table1[[#This Row],[Days Past 3rd Birthday Calculated]]&lt;1,"OnTime",IF(Table1[[#This Row],[Days Past 3rd Birthday Calculated]]&lt;16,"1-15 Cal Days",IF(Table1[[#This Row],[Days Past 3rd Birthday Calculated]]&gt;29,"30+ Cal Days","16-29 Cal Days")))</f>
        <v>OnTime</v>
      </c>
      <c r="Y166" s="37">
        <f>_xlfn.NUMBERVALUE(Table1[[#This Row],[School Days to Complete Initial Evaluation (U08)]])</f>
        <v>0</v>
      </c>
      <c r="Z166" t="str">
        <f>IF(Table1[[#This Row],[School Days to Complete Initial Evaluation Converted]]&lt;36,"OnTime",IF(Table1[[#This Row],[School Days to Complete Initial Evaluation Converted]]&gt;50,"16+ Sch Days","1-15 Sch Days"))</f>
        <v>OnTime</v>
      </c>
    </row>
    <row r="167" spans="1:26">
      <c r="A167" s="26"/>
      <c r="B167" s="26"/>
      <c r="C167" s="26"/>
      <c r="D167" s="26"/>
      <c r="E167" s="26"/>
      <c r="F167" s="26"/>
      <c r="G167" s="26"/>
      <c r="H167" s="26"/>
      <c r="I167" s="26"/>
      <c r="J167" s="26"/>
      <c r="K167" s="26"/>
      <c r="L167" s="26"/>
      <c r="M167" s="26"/>
      <c r="N167" s="26"/>
      <c r="O167" s="26"/>
      <c r="P167" s="26"/>
      <c r="Q167" s="30"/>
      <c r="R167" s="26"/>
      <c r="S167" s="26"/>
      <c r="T167" s="26"/>
      <c r="U167" s="26"/>
      <c r="V167" s="36">
        <f t="shared" si="2"/>
        <v>1096</v>
      </c>
      <c r="W16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7" t="str">
        <f>IF(Table1[[#This Row],[Days Past 3rd Birthday Calculated]]&lt;1,"OnTime",IF(Table1[[#This Row],[Days Past 3rd Birthday Calculated]]&lt;16,"1-15 Cal Days",IF(Table1[[#This Row],[Days Past 3rd Birthday Calculated]]&gt;29,"30+ Cal Days","16-29 Cal Days")))</f>
        <v>OnTime</v>
      </c>
      <c r="Y167" s="37">
        <f>_xlfn.NUMBERVALUE(Table1[[#This Row],[School Days to Complete Initial Evaluation (U08)]])</f>
        <v>0</v>
      </c>
      <c r="Z167" t="str">
        <f>IF(Table1[[#This Row],[School Days to Complete Initial Evaluation Converted]]&lt;36,"OnTime",IF(Table1[[#This Row],[School Days to Complete Initial Evaluation Converted]]&gt;50,"16+ Sch Days","1-15 Sch Days"))</f>
        <v>OnTime</v>
      </c>
    </row>
    <row r="168" spans="1:26">
      <c r="A168" s="26"/>
      <c r="B168" s="26"/>
      <c r="C168" s="26"/>
      <c r="D168" s="26"/>
      <c r="E168" s="26"/>
      <c r="F168" s="26"/>
      <c r="G168" s="26"/>
      <c r="H168" s="26"/>
      <c r="I168" s="26"/>
      <c r="J168" s="26"/>
      <c r="K168" s="26"/>
      <c r="L168" s="26"/>
      <c r="M168" s="26"/>
      <c r="N168" s="26"/>
      <c r="O168" s="26"/>
      <c r="P168" s="26"/>
      <c r="Q168" s="30"/>
      <c r="R168" s="26"/>
      <c r="S168" s="26"/>
      <c r="T168" s="26"/>
      <c r="U168" s="26"/>
      <c r="V168" s="36">
        <f t="shared" si="2"/>
        <v>1096</v>
      </c>
      <c r="W16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8" t="str">
        <f>IF(Table1[[#This Row],[Days Past 3rd Birthday Calculated]]&lt;1,"OnTime",IF(Table1[[#This Row],[Days Past 3rd Birthday Calculated]]&lt;16,"1-15 Cal Days",IF(Table1[[#This Row],[Days Past 3rd Birthday Calculated]]&gt;29,"30+ Cal Days","16-29 Cal Days")))</f>
        <v>OnTime</v>
      </c>
      <c r="Y168" s="37">
        <f>_xlfn.NUMBERVALUE(Table1[[#This Row],[School Days to Complete Initial Evaluation (U08)]])</f>
        <v>0</v>
      </c>
      <c r="Z168" t="str">
        <f>IF(Table1[[#This Row],[School Days to Complete Initial Evaluation Converted]]&lt;36,"OnTime",IF(Table1[[#This Row],[School Days to Complete Initial Evaluation Converted]]&gt;50,"16+ Sch Days","1-15 Sch Days"))</f>
        <v>OnTime</v>
      </c>
    </row>
    <row r="169" spans="1:26">
      <c r="A169" s="26"/>
      <c r="B169" s="26"/>
      <c r="C169" s="26"/>
      <c r="D169" s="26"/>
      <c r="E169" s="26"/>
      <c r="F169" s="26"/>
      <c r="G169" s="26"/>
      <c r="H169" s="26"/>
      <c r="I169" s="26"/>
      <c r="J169" s="26"/>
      <c r="K169" s="26"/>
      <c r="L169" s="26"/>
      <c r="M169" s="26"/>
      <c r="N169" s="26"/>
      <c r="O169" s="26"/>
      <c r="P169" s="26"/>
      <c r="Q169" s="30"/>
      <c r="R169" s="26"/>
      <c r="S169" s="26"/>
      <c r="T169" s="26"/>
      <c r="U169" s="26"/>
      <c r="V169" s="36">
        <f t="shared" si="2"/>
        <v>1096</v>
      </c>
      <c r="W16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9" t="str">
        <f>IF(Table1[[#This Row],[Days Past 3rd Birthday Calculated]]&lt;1,"OnTime",IF(Table1[[#This Row],[Days Past 3rd Birthday Calculated]]&lt;16,"1-15 Cal Days",IF(Table1[[#This Row],[Days Past 3rd Birthday Calculated]]&gt;29,"30+ Cal Days","16-29 Cal Days")))</f>
        <v>OnTime</v>
      </c>
      <c r="Y169" s="37">
        <f>_xlfn.NUMBERVALUE(Table1[[#This Row],[School Days to Complete Initial Evaluation (U08)]])</f>
        <v>0</v>
      </c>
      <c r="Z169" t="str">
        <f>IF(Table1[[#This Row],[School Days to Complete Initial Evaluation Converted]]&lt;36,"OnTime",IF(Table1[[#This Row],[School Days to Complete Initial Evaluation Converted]]&gt;50,"16+ Sch Days","1-15 Sch Days"))</f>
        <v>OnTime</v>
      </c>
    </row>
    <row r="170" spans="1:26">
      <c r="A170" s="26"/>
      <c r="B170" s="26"/>
      <c r="C170" s="26"/>
      <c r="D170" s="26"/>
      <c r="E170" s="26"/>
      <c r="F170" s="26"/>
      <c r="G170" s="26"/>
      <c r="H170" s="26"/>
      <c r="I170" s="26"/>
      <c r="J170" s="26"/>
      <c r="K170" s="26"/>
      <c r="L170" s="26"/>
      <c r="M170" s="26"/>
      <c r="N170" s="26"/>
      <c r="O170" s="26"/>
      <c r="P170" s="26"/>
      <c r="Q170" s="30"/>
      <c r="R170" s="26"/>
      <c r="S170" s="26"/>
      <c r="T170" s="26"/>
      <c r="U170" s="26"/>
      <c r="V170" s="36">
        <f t="shared" si="2"/>
        <v>1096</v>
      </c>
      <c r="W17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0" t="str">
        <f>IF(Table1[[#This Row],[Days Past 3rd Birthday Calculated]]&lt;1,"OnTime",IF(Table1[[#This Row],[Days Past 3rd Birthday Calculated]]&lt;16,"1-15 Cal Days",IF(Table1[[#This Row],[Days Past 3rd Birthday Calculated]]&gt;29,"30+ Cal Days","16-29 Cal Days")))</f>
        <v>OnTime</v>
      </c>
      <c r="Y170" s="37">
        <f>_xlfn.NUMBERVALUE(Table1[[#This Row],[School Days to Complete Initial Evaluation (U08)]])</f>
        <v>0</v>
      </c>
      <c r="Z170" t="str">
        <f>IF(Table1[[#This Row],[School Days to Complete Initial Evaluation Converted]]&lt;36,"OnTime",IF(Table1[[#This Row],[School Days to Complete Initial Evaluation Converted]]&gt;50,"16+ Sch Days","1-15 Sch Days"))</f>
        <v>OnTime</v>
      </c>
    </row>
    <row r="171" spans="1:26">
      <c r="A171" s="26"/>
      <c r="B171" s="26"/>
      <c r="C171" s="26"/>
      <c r="D171" s="26"/>
      <c r="E171" s="26"/>
      <c r="F171" s="26"/>
      <c r="G171" s="26"/>
      <c r="H171" s="26"/>
      <c r="I171" s="26"/>
      <c r="J171" s="26"/>
      <c r="K171" s="26"/>
      <c r="L171" s="26"/>
      <c r="M171" s="26"/>
      <c r="N171" s="26"/>
      <c r="O171" s="26"/>
      <c r="P171" s="26"/>
      <c r="Q171" s="30"/>
      <c r="R171" s="26"/>
      <c r="S171" s="26"/>
      <c r="T171" s="26"/>
      <c r="U171" s="26"/>
      <c r="V171" s="36">
        <f t="shared" si="2"/>
        <v>1096</v>
      </c>
      <c r="W17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1" t="str">
        <f>IF(Table1[[#This Row],[Days Past 3rd Birthday Calculated]]&lt;1,"OnTime",IF(Table1[[#This Row],[Days Past 3rd Birthday Calculated]]&lt;16,"1-15 Cal Days",IF(Table1[[#This Row],[Days Past 3rd Birthday Calculated]]&gt;29,"30+ Cal Days","16-29 Cal Days")))</f>
        <v>OnTime</v>
      </c>
      <c r="Y171" s="37">
        <f>_xlfn.NUMBERVALUE(Table1[[#This Row],[School Days to Complete Initial Evaluation (U08)]])</f>
        <v>0</v>
      </c>
      <c r="Z171" t="str">
        <f>IF(Table1[[#This Row],[School Days to Complete Initial Evaluation Converted]]&lt;36,"OnTime",IF(Table1[[#This Row],[School Days to Complete Initial Evaluation Converted]]&gt;50,"16+ Sch Days","1-15 Sch Days"))</f>
        <v>OnTime</v>
      </c>
    </row>
    <row r="172" spans="1:26">
      <c r="A172" s="26"/>
      <c r="B172" s="26"/>
      <c r="C172" s="26"/>
      <c r="D172" s="26"/>
      <c r="E172" s="26"/>
      <c r="F172" s="26"/>
      <c r="G172" s="26"/>
      <c r="H172" s="26"/>
      <c r="I172" s="26"/>
      <c r="J172" s="26"/>
      <c r="K172" s="26"/>
      <c r="L172" s="26"/>
      <c r="M172" s="26"/>
      <c r="N172" s="26"/>
      <c r="O172" s="26"/>
      <c r="P172" s="26"/>
      <c r="Q172" s="30"/>
      <c r="R172" s="26"/>
      <c r="S172" s="26"/>
      <c r="T172" s="26"/>
      <c r="U172" s="26"/>
      <c r="V172" s="36">
        <f t="shared" si="2"/>
        <v>1096</v>
      </c>
      <c r="W17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2" t="str">
        <f>IF(Table1[[#This Row],[Days Past 3rd Birthday Calculated]]&lt;1,"OnTime",IF(Table1[[#This Row],[Days Past 3rd Birthday Calculated]]&lt;16,"1-15 Cal Days",IF(Table1[[#This Row],[Days Past 3rd Birthday Calculated]]&gt;29,"30+ Cal Days","16-29 Cal Days")))</f>
        <v>OnTime</v>
      </c>
      <c r="Y172" s="37">
        <f>_xlfn.NUMBERVALUE(Table1[[#This Row],[School Days to Complete Initial Evaluation (U08)]])</f>
        <v>0</v>
      </c>
      <c r="Z172" t="str">
        <f>IF(Table1[[#This Row],[School Days to Complete Initial Evaluation Converted]]&lt;36,"OnTime",IF(Table1[[#This Row],[School Days to Complete Initial Evaluation Converted]]&gt;50,"16+ Sch Days","1-15 Sch Days"))</f>
        <v>OnTime</v>
      </c>
    </row>
    <row r="173" spans="1:26">
      <c r="A173" s="26"/>
      <c r="B173" s="26"/>
      <c r="C173" s="26"/>
      <c r="D173" s="26"/>
      <c r="E173" s="26"/>
      <c r="F173" s="26"/>
      <c r="G173" s="26"/>
      <c r="H173" s="26"/>
      <c r="I173" s="26"/>
      <c r="J173" s="26"/>
      <c r="K173" s="26"/>
      <c r="L173" s="26"/>
      <c r="M173" s="26"/>
      <c r="N173" s="26"/>
      <c r="O173" s="26"/>
      <c r="P173" s="26"/>
      <c r="Q173" s="30"/>
      <c r="R173" s="26"/>
      <c r="S173" s="26"/>
      <c r="T173" s="26"/>
      <c r="U173" s="26"/>
      <c r="V173" s="36">
        <f t="shared" si="2"/>
        <v>1096</v>
      </c>
      <c r="W17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3" t="str">
        <f>IF(Table1[[#This Row],[Days Past 3rd Birthday Calculated]]&lt;1,"OnTime",IF(Table1[[#This Row],[Days Past 3rd Birthday Calculated]]&lt;16,"1-15 Cal Days",IF(Table1[[#This Row],[Days Past 3rd Birthday Calculated]]&gt;29,"30+ Cal Days","16-29 Cal Days")))</f>
        <v>OnTime</v>
      </c>
      <c r="Y173" s="37">
        <f>_xlfn.NUMBERVALUE(Table1[[#This Row],[School Days to Complete Initial Evaluation (U08)]])</f>
        <v>0</v>
      </c>
      <c r="Z173" t="str">
        <f>IF(Table1[[#This Row],[School Days to Complete Initial Evaluation Converted]]&lt;36,"OnTime",IF(Table1[[#This Row],[School Days to Complete Initial Evaluation Converted]]&gt;50,"16+ Sch Days","1-15 Sch Days"))</f>
        <v>OnTime</v>
      </c>
    </row>
    <row r="174" spans="1:26">
      <c r="A174" s="26"/>
      <c r="B174" s="26"/>
      <c r="C174" s="26"/>
      <c r="D174" s="26"/>
      <c r="E174" s="26"/>
      <c r="F174" s="26"/>
      <c r="G174" s="26"/>
      <c r="H174" s="26"/>
      <c r="I174" s="26"/>
      <c r="J174" s="26"/>
      <c r="K174" s="26"/>
      <c r="L174" s="26"/>
      <c r="M174" s="26"/>
      <c r="N174" s="26"/>
      <c r="O174" s="26"/>
      <c r="P174" s="26"/>
      <c r="Q174" s="30"/>
      <c r="R174" s="26"/>
      <c r="S174" s="26"/>
      <c r="T174" s="26"/>
      <c r="U174" s="26"/>
      <c r="V174" s="36">
        <f t="shared" si="2"/>
        <v>1096</v>
      </c>
      <c r="W17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4" t="str">
        <f>IF(Table1[[#This Row],[Days Past 3rd Birthday Calculated]]&lt;1,"OnTime",IF(Table1[[#This Row],[Days Past 3rd Birthday Calculated]]&lt;16,"1-15 Cal Days",IF(Table1[[#This Row],[Days Past 3rd Birthday Calculated]]&gt;29,"30+ Cal Days","16-29 Cal Days")))</f>
        <v>OnTime</v>
      </c>
      <c r="Y174" s="37">
        <f>_xlfn.NUMBERVALUE(Table1[[#This Row],[School Days to Complete Initial Evaluation (U08)]])</f>
        <v>0</v>
      </c>
      <c r="Z174" t="str">
        <f>IF(Table1[[#This Row],[School Days to Complete Initial Evaluation Converted]]&lt;36,"OnTime",IF(Table1[[#This Row],[School Days to Complete Initial Evaluation Converted]]&gt;50,"16+ Sch Days","1-15 Sch Days"))</f>
        <v>OnTime</v>
      </c>
    </row>
    <row r="175" spans="1:26">
      <c r="A175" s="26"/>
      <c r="B175" s="26"/>
      <c r="C175" s="25"/>
      <c r="D175" s="26"/>
      <c r="E175" s="26"/>
      <c r="F175" s="26"/>
      <c r="G175" s="26"/>
      <c r="H175" s="26"/>
      <c r="I175" s="26"/>
      <c r="J175" s="26"/>
      <c r="K175" s="26"/>
      <c r="L175" s="26"/>
      <c r="M175" s="26"/>
      <c r="N175" s="26"/>
      <c r="O175" s="26"/>
      <c r="P175" s="26"/>
      <c r="Q175" s="30"/>
      <c r="R175" s="26"/>
      <c r="S175" s="26"/>
      <c r="T175" s="26"/>
      <c r="U175" s="26"/>
      <c r="V175" s="36">
        <f t="shared" si="2"/>
        <v>1096</v>
      </c>
      <c r="W17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5" t="str">
        <f>IF(Table1[[#This Row],[Days Past 3rd Birthday Calculated]]&lt;1,"OnTime",IF(Table1[[#This Row],[Days Past 3rd Birthday Calculated]]&lt;16,"1-15 Cal Days",IF(Table1[[#This Row],[Days Past 3rd Birthday Calculated]]&gt;29,"30+ Cal Days","16-29 Cal Days")))</f>
        <v>OnTime</v>
      </c>
      <c r="Y175" s="37">
        <f>_xlfn.NUMBERVALUE(Table1[[#This Row],[School Days to Complete Initial Evaluation (U08)]])</f>
        <v>0</v>
      </c>
      <c r="Z175" t="str">
        <f>IF(Table1[[#This Row],[School Days to Complete Initial Evaluation Converted]]&lt;36,"OnTime",IF(Table1[[#This Row],[School Days to Complete Initial Evaluation Converted]]&gt;50,"16+ Sch Days","1-15 Sch Days"))</f>
        <v>OnTime</v>
      </c>
    </row>
    <row r="176" spans="1:26">
      <c r="A176" s="26"/>
      <c r="B176" s="26"/>
      <c r="C176" s="25"/>
      <c r="D176" s="26"/>
      <c r="E176" s="26"/>
      <c r="F176" s="26"/>
      <c r="G176" s="26"/>
      <c r="H176" s="26"/>
      <c r="I176" s="26"/>
      <c r="J176" s="26"/>
      <c r="K176" s="26"/>
      <c r="L176" s="26"/>
      <c r="M176" s="26"/>
      <c r="N176" s="26"/>
      <c r="O176" s="26"/>
      <c r="P176" s="26"/>
      <c r="Q176" s="30"/>
      <c r="R176" s="26"/>
      <c r="S176" s="26"/>
      <c r="T176" s="26"/>
      <c r="U176" s="26"/>
      <c r="V176" s="36">
        <f t="shared" si="2"/>
        <v>1096</v>
      </c>
      <c r="W17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6" t="str">
        <f>IF(Table1[[#This Row],[Days Past 3rd Birthday Calculated]]&lt;1,"OnTime",IF(Table1[[#This Row],[Days Past 3rd Birthday Calculated]]&lt;16,"1-15 Cal Days",IF(Table1[[#This Row],[Days Past 3rd Birthday Calculated]]&gt;29,"30+ Cal Days","16-29 Cal Days")))</f>
        <v>OnTime</v>
      </c>
      <c r="Y176" s="37">
        <f>_xlfn.NUMBERVALUE(Table1[[#This Row],[School Days to Complete Initial Evaluation (U08)]])</f>
        <v>0</v>
      </c>
      <c r="Z176" t="str">
        <f>IF(Table1[[#This Row],[School Days to Complete Initial Evaluation Converted]]&lt;36,"OnTime",IF(Table1[[#This Row],[School Days to Complete Initial Evaluation Converted]]&gt;50,"16+ Sch Days","1-15 Sch Days"))</f>
        <v>OnTime</v>
      </c>
    </row>
    <row r="177" spans="1:26">
      <c r="A177" s="26"/>
      <c r="B177" s="26"/>
      <c r="C177" s="25"/>
      <c r="D177" s="26"/>
      <c r="E177" s="26"/>
      <c r="F177" s="26"/>
      <c r="G177" s="26"/>
      <c r="H177" s="26"/>
      <c r="I177" s="26"/>
      <c r="J177" s="26"/>
      <c r="K177" s="26"/>
      <c r="L177" s="26"/>
      <c r="M177" s="26"/>
      <c r="N177" s="26"/>
      <c r="O177" s="26"/>
      <c r="P177" s="26"/>
      <c r="Q177" s="30"/>
      <c r="R177" s="26"/>
      <c r="S177" s="26"/>
      <c r="T177" s="26"/>
      <c r="U177" s="26"/>
      <c r="V177" s="36">
        <f t="shared" si="2"/>
        <v>1096</v>
      </c>
      <c r="W17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7" t="str">
        <f>IF(Table1[[#This Row],[Days Past 3rd Birthday Calculated]]&lt;1,"OnTime",IF(Table1[[#This Row],[Days Past 3rd Birthday Calculated]]&lt;16,"1-15 Cal Days",IF(Table1[[#This Row],[Days Past 3rd Birthday Calculated]]&gt;29,"30+ Cal Days","16-29 Cal Days")))</f>
        <v>OnTime</v>
      </c>
      <c r="Y177" s="37">
        <f>_xlfn.NUMBERVALUE(Table1[[#This Row],[School Days to Complete Initial Evaluation (U08)]])</f>
        <v>0</v>
      </c>
      <c r="Z177" t="str">
        <f>IF(Table1[[#This Row],[School Days to Complete Initial Evaluation Converted]]&lt;36,"OnTime",IF(Table1[[#This Row],[School Days to Complete Initial Evaluation Converted]]&gt;50,"16+ Sch Days","1-15 Sch Days"))</f>
        <v>OnTime</v>
      </c>
    </row>
    <row r="178" spans="1:26">
      <c r="A178" s="26"/>
      <c r="B178" s="26"/>
      <c r="C178" s="25"/>
      <c r="D178" s="26"/>
      <c r="E178" s="26"/>
      <c r="F178" s="26"/>
      <c r="G178" s="26"/>
      <c r="H178" s="26"/>
      <c r="I178" s="26"/>
      <c r="J178" s="26"/>
      <c r="K178" s="26"/>
      <c r="L178" s="26"/>
      <c r="M178" s="26"/>
      <c r="N178" s="26"/>
      <c r="O178" s="26"/>
      <c r="P178" s="26"/>
      <c r="Q178" s="30"/>
      <c r="R178" s="26"/>
      <c r="S178" s="26"/>
      <c r="T178" s="26"/>
      <c r="U178" s="26"/>
      <c r="V178" s="36">
        <f t="shared" si="2"/>
        <v>1096</v>
      </c>
      <c r="W17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8" t="str">
        <f>IF(Table1[[#This Row],[Days Past 3rd Birthday Calculated]]&lt;1,"OnTime",IF(Table1[[#This Row],[Days Past 3rd Birthday Calculated]]&lt;16,"1-15 Cal Days",IF(Table1[[#This Row],[Days Past 3rd Birthday Calculated]]&gt;29,"30+ Cal Days","16-29 Cal Days")))</f>
        <v>OnTime</v>
      </c>
      <c r="Y178" s="37">
        <f>_xlfn.NUMBERVALUE(Table1[[#This Row],[School Days to Complete Initial Evaluation (U08)]])</f>
        <v>0</v>
      </c>
      <c r="Z178" t="str">
        <f>IF(Table1[[#This Row],[School Days to Complete Initial Evaluation Converted]]&lt;36,"OnTime",IF(Table1[[#This Row],[School Days to Complete Initial Evaluation Converted]]&gt;50,"16+ Sch Days","1-15 Sch Days"))</f>
        <v>OnTime</v>
      </c>
    </row>
    <row r="179" spans="1:26">
      <c r="A179" s="26"/>
      <c r="B179" s="26"/>
      <c r="C179" s="26"/>
      <c r="D179" s="26"/>
      <c r="E179" s="26"/>
      <c r="F179" s="26"/>
      <c r="G179" s="26"/>
      <c r="H179" s="26"/>
      <c r="I179" s="26"/>
      <c r="J179" s="26"/>
      <c r="K179" s="26"/>
      <c r="L179" s="26"/>
      <c r="M179" s="26"/>
      <c r="N179" s="26"/>
      <c r="O179" s="26"/>
      <c r="P179" s="26"/>
      <c r="Q179" s="26"/>
      <c r="R179" s="26"/>
      <c r="S179" s="26"/>
      <c r="T179" s="26"/>
      <c r="U179" s="26"/>
      <c r="V179" s="36">
        <f t="shared" si="2"/>
        <v>1096</v>
      </c>
      <c r="W17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9" t="str">
        <f>IF(Table1[[#This Row],[Days Past 3rd Birthday Calculated]]&lt;1,"OnTime",IF(Table1[[#This Row],[Days Past 3rd Birthday Calculated]]&lt;16,"1-15 Cal Days",IF(Table1[[#This Row],[Days Past 3rd Birthday Calculated]]&gt;29,"30+ Cal Days","16-29 Cal Days")))</f>
        <v>OnTime</v>
      </c>
      <c r="Y179" s="37">
        <f>_xlfn.NUMBERVALUE(Table1[[#This Row],[School Days to Complete Initial Evaluation (U08)]])</f>
        <v>0</v>
      </c>
      <c r="Z179" t="str">
        <f>IF(Table1[[#This Row],[School Days to Complete Initial Evaluation Converted]]&lt;36,"OnTime",IF(Table1[[#This Row],[School Days to Complete Initial Evaluation Converted]]&gt;50,"16+ Sch Days","1-15 Sch Days"))</f>
        <v>OnTime</v>
      </c>
    </row>
    <row r="180" spans="1:26">
      <c r="A180" s="25"/>
      <c r="B180" s="25"/>
      <c r="C180" s="25"/>
      <c r="D180" s="25"/>
      <c r="E180" s="25"/>
      <c r="F180" s="25"/>
      <c r="G180" s="25"/>
      <c r="H180" s="25"/>
      <c r="I180" s="25"/>
      <c r="J180" s="25"/>
      <c r="K180" s="25"/>
      <c r="L180" s="25"/>
      <c r="M180" s="25"/>
      <c r="N180" s="25"/>
      <c r="O180" s="25"/>
      <c r="P180" s="25"/>
      <c r="Q180" s="25"/>
      <c r="R180" s="25"/>
      <c r="S180" s="25"/>
      <c r="T180" s="25"/>
      <c r="U180" s="25"/>
      <c r="V180" s="36">
        <f t="shared" si="2"/>
        <v>1096</v>
      </c>
      <c r="W18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0" t="str">
        <f>IF(Table1[[#This Row],[Days Past 3rd Birthday Calculated]]&lt;1,"OnTime",IF(Table1[[#This Row],[Days Past 3rd Birthday Calculated]]&lt;16,"1-15 Cal Days",IF(Table1[[#This Row],[Days Past 3rd Birthday Calculated]]&gt;29,"30+ Cal Days","16-29 Cal Days")))</f>
        <v>OnTime</v>
      </c>
      <c r="Y180" s="37">
        <f>_xlfn.NUMBERVALUE(Table1[[#This Row],[School Days to Complete Initial Evaluation (U08)]])</f>
        <v>0</v>
      </c>
      <c r="Z180" t="str">
        <f>IF(Table1[[#This Row],[School Days to Complete Initial Evaluation Converted]]&lt;36,"OnTime",IF(Table1[[#This Row],[School Days to Complete Initial Evaluation Converted]]&gt;50,"16+ Sch Days","1-15 Sch Days"))</f>
        <v>OnTime</v>
      </c>
    </row>
    <row r="181" spans="1:26">
      <c r="A181" s="26"/>
      <c r="B181" s="26"/>
      <c r="C181" s="25"/>
      <c r="D181" s="26"/>
      <c r="E181" s="26"/>
      <c r="F181" s="26"/>
      <c r="G181" s="26"/>
      <c r="H181" s="26"/>
      <c r="I181" s="26"/>
      <c r="J181" s="26"/>
      <c r="K181" s="26"/>
      <c r="L181" s="26"/>
      <c r="M181" s="26"/>
      <c r="N181" s="26"/>
      <c r="O181" s="26"/>
      <c r="P181" s="26"/>
      <c r="Q181" s="26"/>
      <c r="R181" s="26"/>
      <c r="S181" s="26"/>
      <c r="T181" s="26"/>
      <c r="U181" s="26"/>
      <c r="V181" s="36">
        <f t="shared" si="2"/>
        <v>1096</v>
      </c>
      <c r="W18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1" t="str">
        <f>IF(Table1[[#This Row],[Days Past 3rd Birthday Calculated]]&lt;1,"OnTime",IF(Table1[[#This Row],[Days Past 3rd Birthday Calculated]]&lt;16,"1-15 Cal Days",IF(Table1[[#This Row],[Days Past 3rd Birthday Calculated]]&gt;29,"30+ Cal Days","16-29 Cal Days")))</f>
        <v>OnTime</v>
      </c>
      <c r="Y181" s="37">
        <f>_xlfn.NUMBERVALUE(Table1[[#This Row],[School Days to Complete Initial Evaluation (U08)]])</f>
        <v>0</v>
      </c>
      <c r="Z181" t="str">
        <f>IF(Table1[[#This Row],[School Days to Complete Initial Evaluation Converted]]&lt;36,"OnTime",IF(Table1[[#This Row],[School Days to Complete Initial Evaluation Converted]]&gt;50,"16+ Sch Days","1-15 Sch Days"))</f>
        <v>OnTime</v>
      </c>
    </row>
    <row r="182" spans="1:26">
      <c r="A182" s="26"/>
      <c r="B182" s="26"/>
      <c r="C182" s="25"/>
      <c r="D182" s="26"/>
      <c r="E182" s="26"/>
      <c r="F182" s="26"/>
      <c r="G182" s="26"/>
      <c r="H182" s="26"/>
      <c r="I182" s="26"/>
      <c r="J182" s="26"/>
      <c r="K182" s="26"/>
      <c r="L182" s="26"/>
      <c r="M182" s="26"/>
      <c r="N182" s="26"/>
      <c r="O182" s="26"/>
      <c r="P182" s="26"/>
      <c r="Q182" s="26"/>
      <c r="R182" s="26"/>
      <c r="S182" s="26"/>
      <c r="T182" s="26"/>
      <c r="U182" s="26"/>
      <c r="V182" s="36">
        <f t="shared" si="2"/>
        <v>1096</v>
      </c>
      <c r="W18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2" t="str">
        <f>IF(Table1[[#This Row],[Days Past 3rd Birthday Calculated]]&lt;1,"OnTime",IF(Table1[[#This Row],[Days Past 3rd Birthday Calculated]]&lt;16,"1-15 Cal Days",IF(Table1[[#This Row],[Days Past 3rd Birthday Calculated]]&gt;29,"30+ Cal Days","16-29 Cal Days")))</f>
        <v>OnTime</v>
      </c>
      <c r="Y182" s="37">
        <f>_xlfn.NUMBERVALUE(Table1[[#This Row],[School Days to Complete Initial Evaluation (U08)]])</f>
        <v>0</v>
      </c>
      <c r="Z182" t="str">
        <f>IF(Table1[[#This Row],[School Days to Complete Initial Evaluation Converted]]&lt;36,"OnTime",IF(Table1[[#This Row],[School Days to Complete Initial Evaluation Converted]]&gt;50,"16+ Sch Days","1-15 Sch Days"))</f>
        <v>OnTime</v>
      </c>
    </row>
    <row r="183" spans="1:26">
      <c r="A183" s="26"/>
      <c r="B183" s="26"/>
      <c r="C183" s="26"/>
      <c r="D183" s="26"/>
      <c r="E183" s="26"/>
      <c r="F183" s="26"/>
      <c r="G183" s="26"/>
      <c r="H183" s="26"/>
      <c r="I183" s="26"/>
      <c r="J183" s="26"/>
      <c r="K183" s="26"/>
      <c r="L183" s="26"/>
      <c r="M183" s="26"/>
      <c r="N183" s="26"/>
      <c r="O183" s="26"/>
      <c r="P183" s="26"/>
      <c r="Q183" s="26"/>
      <c r="R183" s="26"/>
      <c r="S183" s="26"/>
      <c r="T183" s="26"/>
      <c r="U183" s="26"/>
      <c r="V183" s="36">
        <f t="shared" si="2"/>
        <v>1096</v>
      </c>
      <c r="W18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3" t="str">
        <f>IF(Table1[[#This Row],[Days Past 3rd Birthday Calculated]]&lt;1,"OnTime",IF(Table1[[#This Row],[Days Past 3rd Birthday Calculated]]&lt;16,"1-15 Cal Days",IF(Table1[[#This Row],[Days Past 3rd Birthday Calculated]]&gt;29,"30+ Cal Days","16-29 Cal Days")))</f>
        <v>OnTime</v>
      </c>
      <c r="Y183" s="37">
        <f>_xlfn.NUMBERVALUE(Table1[[#This Row],[School Days to Complete Initial Evaluation (U08)]])</f>
        <v>0</v>
      </c>
      <c r="Z183" t="str">
        <f>IF(Table1[[#This Row],[School Days to Complete Initial Evaluation Converted]]&lt;36,"OnTime",IF(Table1[[#This Row],[School Days to Complete Initial Evaluation Converted]]&gt;50,"16+ Sch Days","1-15 Sch Days"))</f>
        <v>OnTime</v>
      </c>
    </row>
    <row r="184" spans="1:26">
      <c r="A184" s="26"/>
      <c r="B184" s="26"/>
      <c r="C184" s="26"/>
      <c r="D184" s="26"/>
      <c r="E184" s="26"/>
      <c r="F184" s="26"/>
      <c r="G184" s="26"/>
      <c r="H184" s="26"/>
      <c r="I184" s="26"/>
      <c r="J184" s="26"/>
      <c r="K184" s="26"/>
      <c r="L184" s="26"/>
      <c r="M184" s="26"/>
      <c r="N184" s="26"/>
      <c r="O184" s="26"/>
      <c r="P184" s="26"/>
      <c r="Q184" s="26"/>
      <c r="R184" s="26"/>
      <c r="S184" s="26"/>
      <c r="T184" s="26"/>
      <c r="U184" s="26"/>
      <c r="V184" s="36">
        <f t="shared" si="2"/>
        <v>1096</v>
      </c>
      <c r="W18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4" t="str">
        <f>IF(Table1[[#This Row],[Days Past 3rd Birthday Calculated]]&lt;1,"OnTime",IF(Table1[[#This Row],[Days Past 3rd Birthday Calculated]]&lt;16,"1-15 Cal Days",IF(Table1[[#This Row],[Days Past 3rd Birthday Calculated]]&gt;29,"30+ Cal Days","16-29 Cal Days")))</f>
        <v>OnTime</v>
      </c>
      <c r="Y184" s="37">
        <f>_xlfn.NUMBERVALUE(Table1[[#This Row],[School Days to Complete Initial Evaluation (U08)]])</f>
        <v>0</v>
      </c>
      <c r="Z184" t="str">
        <f>IF(Table1[[#This Row],[School Days to Complete Initial Evaluation Converted]]&lt;36,"OnTime",IF(Table1[[#This Row],[School Days to Complete Initial Evaluation Converted]]&gt;50,"16+ Sch Days","1-15 Sch Days"))</f>
        <v>OnTime</v>
      </c>
    </row>
    <row r="185" spans="1:26">
      <c r="A185" s="26"/>
      <c r="B185" s="26"/>
      <c r="C185" s="26"/>
      <c r="D185" s="26"/>
      <c r="E185" s="26"/>
      <c r="F185" s="26"/>
      <c r="G185" s="26"/>
      <c r="H185" s="26"/>
      <c r="I185" s="26"/>
      <c r="J185" s="26"/>
      <c r="K185" s="26"/>
      <c r="L185" s="26"/>
      <c r="M185" s="26"/>
      <c r="N185" s="26"/>
      <c r="O185" s="26"/>
      <c r="P185" s="26"/>
      <c r="Q185" s="26"/>
      <c r="R185" s="26"/>
      <c r="S185" s="26"/>
      <c r="T185" s="26"/>
      <c r="U185" s="26"/>
      <c r="V185" s="36">
        <f t="shared" si="2"/>
        <v>1096</v>
      </c>
      <c r="W18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5" t="str">
        <f>IF(Table1[[#This Row],[Days Past 3rd Birthday Calculated]]&lt;1,"OnTime",IF(Table1[[#This Row],[Days Past 3rd Birthday Calculated]]&lt;16,"1-15 Cal Days",IF(Table1[[#This Row],[Days Past 3rd Birthday Calculated]]&gt;29,"30+ Cal Days","16-29 Cal Days")))</f>
        <v>OnTime</v>
      </c>
      <c r="Y185" s="37">
        <f>_xlfn.NUMBERVALUE(Table1[[#This Row],[School Days to Complete Initial Evaluation (U08)]])</f>
        <v>0</v>
      </c>
      <c r="Z185" t="str">
        <f>IF(Table1[[#This Row],[School Days to Complete Initial Evaluation Converted]]&lt;36,"OnTime",IF(Table1[[#This Row],[School Days to Complete Initial Evaluation Converted]]&gt;50,"16+ Sch Days","1-15 Sch Days"))</f>
        <v>OnTime</v>
      </c>
    </row>
    <row r="186" spans="1:26">
      <c r="A186" s="26"/>
      <c r="B186" s="26"/>
      <c r="C186" s="26"/>
      <c r="D186" s="26"/>
      <c r="E186" s="26"/>
      <c r="F186" s="26"/>
      <c r="G186" s="26"/>
      <c r="H186" s="26"/>
      <c r="I186" s="26"/>
      <c r="J186" s="26"/>
      <c r="K186" s="26"/>
      <c r="L186" s="26"/>
      <c r="M186" s="26"/>
      <c r="N186" s="26"/>
      <c r="O186" s="26"/>
      <c r="P186" s="26"/>
      <c r="Q186" s="26"/>
      <c r="R186" s="26"/>
      <c r="S186" s="26"/>
      <c r="T186" s="26"/>
      <c r="U186" s="26"/>
      <c r="V186" s="36">
        <f t="shared" si="2"/>
        <v>1096</v>
      </c>
      <c r="W18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6" t="str">
        <f>IF(Table1[[#This Row],[Days Past 3rd Birthday Calculated]]&lt;1,"OnTime",IF(Table1[[#This Row],[Days Past 3rd Birthday Calculated]]&lt;16,"1-15 Cal Days",IF(Table1[[#This Row],[Days Past 3rd Birthday Calculated]]&gt;29,"30+ Cal Days","16-29 Cal Days")))</f>
        <v>OnTime</v>
      </c>
      <c r="Y186" s="37">
        <f>_xlfn.NUMBERVALUE(Table1[[#This Row],[School Days to Complete Initial Evaluation (U08)]])</f>
        <v>0</v>
      </c>
      <c r="Z186" t="str">
        <f>IF(Table1[[#This Row],[School Days to Complete Initial Evaluation Converted]]&lt;36,"OnTime",IF(Table1[[#This Row],[School Days to Complete Initial Evaluation Converted]]&gt;50,"16+ Sch Days","1-15 Sch Days"))</f>
        <v>OnTime</v>
      </c>
    </row>
    <row r="187" spans="1:26">
      <c r="A187" s="26"/>
      <c r="B187" s="26"/>
      <c r="C187" s="26"/>
      <c r="D187" s="26"/>
      <c r="E187" s="26"/>
      <c r="F187" s="26"/>
      <c r="G187" s="26"/>
      <c r="H187" s="26"/>
      <c r="I187" s="26"/>
      <c r="J187" s="26"/>
      <c r="K187" s="26"/>
      <c r="L187" s="26"/>
      <c r="M187" s="26"/>
      <c r="N187" s="26"/>
      <c r="O187" s="26"/>
      <c r="P187" s="26"/>
      <c r="Q187" s="26"/>
      <c r="R187" s="26"/>
      <c r="S187" s="26"/>
      <c r="T187" s="26"/>
      <c r="U187" s="26"/>
      <c r="V187" s="36">
        <f t="shared" si="2"/>
        <v>1096</v>
      </c>
      <c r="W18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7" t="str">
        <f>IF(Table1[[#This Row],[Days Past 3rd Birthday Calculated]]&lt;1,"OnTime",IF(Table1[[#This Row],[Days Past 3rd Birthday Calculated]]&lt;16,"1-15 Cal Days",IF(Table1[[#This Row],[Days Past 3rd Birthday Calculated]]&gt;29,"30+ Cal Days","16-29 Cal Days")))</f>
        <v>OnTime</v>
      </c>
      <c r="Y187" s="37">
        <f>_xlfn.NUMBERVALUE(Table1[[#This Row],[School Days to Complete Initial Evaluation (U08)]])</f>
        <v>0</v>
      </c>
      <c r="Z187" t="str">
        <f>IF(Table1[[#This Row],[School Days to Complete Initial Evaluation Converted]]&lt;36,"OnTime",IF(Table1[[#This Row],[School Days to Complete Initial Evaluation Converted]]&gt;50,"16+ Sch Days","1-15 Sch Days"))</f>
        <v>OnTime</v>
      </c>
    </row>
    <row r="188" spans="1:26">
      <c r="A188" s="26"/>
      <c r="B188" s="26"/>
      <c r="C188" s="26"/>
      <c r="D188" s="26"/>
      <c r="E188" s="26"/>
      <c r="F188" s="26"/>
      <c r="G188" s="26"/>
      <c r="H188" s="26"/>
      <c r="I188" s="26"/>
      <c r="J188" s="26"/>
      <c r="K188" s="26"/>
      <c r="L188" s="26"/>
      <c r="M188" s="26"/>
      <c r="N188" s="26"/>
      <c r="O188" s="26"/>
      <c r="P188" s="26"/>
      <c r="Q188" s="26"/>
      <c r="R188" s="26"/>
      <c r="S188" s="26"/>
      <c r="T188" s="26"/>
      <c r="U188" s="26"/>
      <c r="V188" s="36">
        <f t="shared" si="2"/>
        <v>1096</v>
      </c>
      <c r="W18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8" t="str">
        <f>IF(Table1[[#This Row],[Days Past 3rd Birthday Calculated]]&lt;1,"OnTime",IF(Table1[[#This Row],[Days Past 3rd Birthday Calculated]]&lt;16,"1-15 Cal Days",IF(Table1[[#This Row],[Days Past 3rd Birthday Calculated]]&gt;29,"30+ Cal Days","16-29 Cal Days")))</f>
        <v>OnTime</v>
      </c>
      <c r="Y188" s="37">
        <f>_xlfn.NUMBERVALUE(Table1[[#This Row],[School Days to Complete Initial Evaluation (U08)]])</f>
        <v>0</v>
      </c>
      <c r="Z188" t="str">
        <f>IF(Table1[[#This Row],[School Days to Complete Initial Evaluation Converted]]&lt;36,"OnTime",IF(Table1[[#This Row],[School Days to Complete Initial Evaluation Converted]]&gt;50,"16+ Sch Days","1-15 Sch Days"))</f>
        <v>OnTime</v>
      </c>
    </row>
    <row r="189" spans="1:26">
      <c r="A189" s="26"/>
      <c r="B189" s="26"/>
      <c r="C189" s="26"/>
      <c r="D189" s="26"/>
      <c r="E189" s="26"/>
      <c r="F189" s="26"/>
      <c r="G189" s="26"/>
      <c r="H189" s="26"/>
      <c r="I189" s="26"/>
      <c r="J189" s="26"/>
      <c r="K189" s="26"/>
      <c r="L189" s="26"/>
      <c r="M189" s="26"/>
      <c r="N189" s="26"/>
      <c r="O189" s="26"/>
      <c r="P189" s="26"/>
      <c r="Q189" s="26"/>
      <c r="R189" s="26"/>
      <c r="S189" s="26"/>
      <c r="T189" s="26"/>
      <c r="U189" s="26"/>
      <c r="V189" s="36">
        <f t="shared" si="2"/>
        <v>1096</v>
      </c>
      <c r="W18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9" t="str">
        <f>IF(Table1[[#This Row],[Days Past 3rd Birthday Calculated]]&lt;1,"OnTime",IF(Table1[[#This Row],[Days Past 3rd Birthday Calculated]]&lt;16,"1-15 Cal Days",IF(Table1[[#This Row],[Days Past 3rd Birthday Calculated]]&gt;29,"30+ Cal Days","16-29 Cal Days")))</f>
        <v>OnTime</v>
      </c>
      <c r="Y189" s="37">
        <f>_xlfn.NUMBERVALUE(Table1[[#This Row],[School Days to Complete Initial Evaluation (U08)]])</f>
        <v>0</v>
      </c>
      <c r="Z189" t="str">
        <f>IF(Table1[[#This Row],[School Days to Complete Initial Evaluation Converted]]&lt;36,"OnTime",IF(Table1[[#This Row],[School Days to Complete Initial Evaluation Converted]]&gt;50,"16+ Sch Days","1-15 Sch Days"))</f>
        <v>OnTime</v>
      </c>
    </row>
    <row r="190" spans="1:26">
      <c r="A190" s="26"/>
      <c r="B190" s="26"/>
      <c r="C190" s="26"/>
      <c r="D190" s="26"/>
      <c r="E190" s="26"/>
      <c r="F190" s="26"/>
      <c r="G190" s="26"/>
      <c r="H190" s="26"/>
      <c r="I190" s="26"/>
      <c r="J190" s="26"/>
      <c r="K190" s="26"/>
      <c r="L190" s="26"/>
      <c r="M190" s="26"/>
      <c r="N190" s="26"/>
      <c r="O190" s="26"/>
      <c r="P190" s="26"/>
      <c r="Q190" s="26"/>
      <c r="R190" s="26"/>
      <c r="S190" s="26"/>
      <c r="T190" s="26"/>
      <c r="U190" s="26"/>
      <c r="V190" s="36">
        <f t="shared" si="2"/>
        <v>1096</v>
      </c>
      <c r="W19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0" t="str">
        <f>IF(Table1[[#This Row],[Days Past 3rd Birthday Calculated]]&lt;1,"OnTime",IF(Table1[[#This Row],[Days Past 3rd Birthday Calculated]]&lt;16,"1-15 Cal Days",IF(Table1[[#This Row],[Days Past 3rd Birthday Calculated]]&gt;29,"30+ Cal Days","16-29 Cal Days")))</f>
        <v>OnTime</v>
      </c>
      <c r="Y190" s="37">
        <f>_xlfn.NUMBERVALUE(Table1[[#This Row],[School Days to Complete Initial Evaluation (U08)]])</f>
        <v>0</v>
      </c>
      <c r="Z190" t="str">
        <f>IF(Table1[[#This Row],[School Days to Complete Initial Evaluation Converted]]&lt;36,"OnTime",IF(Table1[[#This Row],[School Days to Complete Initial Evaluation Converted]]&gt;50,"16+ Sch Days","1-15 Sch Days"))</f>
        <v>OnTime</v>
      </c>
    </row>
    <row r="191" spans="1:26">
      <c r="A191" s="26"/>
      <c r="B191" s="26"/>
      <c r="C191" s="26"/>
      <c r="D191" s="26"/>
      <c r="E191" s="26"/>
      <c r="F191" s="26"/>
      <c r="G191" s="26"/>
      <c r="H191" s="26"/>
      <c r="I191" s="26"/>
      <c r="J191" s="26"/>
      <c r="K191" s="26"/>
      <c r="L191" s="26"/>
      <c r="M191" s="26"/>
      <c r="N191" s="26"/>
      <c r="O191" s="26"/>
      <c r="P191" s="26"/>
      <c r="Q191" s="26"/>
      <c r="R191" s="26"/>
      <c r="S191" s="26"/>
      <c r="T191" s="26"/>
      <c r="U191" s="26"/>
      <c r="V191" s="36">
        <f t="shared" si="2"/>
        <v>1096</v>
      </c>
      <c r="W19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1" t="str">
        <f>IF(Table1[[#This Row],[Days Past 3rd Birthday Calculated]]&lt;1,"OnTime",IF(Table1[[#This Row],[Days Past 3rd Birthday Calculated]]&lt;16,"1-15 Cal Days",IF(Table1[[#This Row],[Days Past 3rd Birthday Calculated]]&gt;29,"30+ Cal Days","16-29 Cal Days")))</f>
        <v>OnTime</v>
      </c>
      <c r="Y191" s="37">
        <f>_xlfn.NUMBERVALUE(Table1[[#This Row],[School Days to Complete Initial Evaluation (U08)]])</f>
        <v>0</v>
      </c>
      <c r="Z191" t="str">
        <f>IF(Table1[[#This Row],[School Days to Complete Initial Evaluation Converted]]&lt;36,"OnTime",IF(Table1[[#This Row],[School Days to Complete Initial Evaluation Converted]]&gt;50,"16+ Sch Days","1-15 Sch Days"))</f>
        <v>OnTime</v>
      </c>
    </row>
    <row r="192" spans="1:26">
      <c r="A192" s="26"/>
      <c r="B192" s="26"/>
      <c r="C192" s="26"/>
      <c r="D192" s="26"/>
      <c r="E192" s="26"/>
      <c r="F192" s="26"/>
      <c r="G192" s="26"/>
      <c r="H192" s="26"/>
      <c r="I192" s="26"/>
      <c r="J192" s="26"/>
      <c r="K192" s="26"/>
      <c r="L192" s="26"/>
      <c r="M192" s="26"/>
      <c r="N192" s="26"/>
      <c r="O192" s="26"/>
      <c r="P192" s="26"/>
      <c r="Q192" s="26"/>
      <c r="R192" s="26"/>
      <c r="S192" s="26"/>
      <c r="T192" s="26"/>
      <c r="U192" s="26"/>
      <c r="V192" s="36">
        <f t="shared" si="2"/>
        <v>1096</v>
      </c>
      <c r="W19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2" t="str">
        <f>IF(Table1[[#This Row],[Days Past 3rd Birthday Calculated]]&lt;1,"OnTime",IF(Table1[[#This Row],[Days Past 3rd Birthday Calculated]]&lt;16,"1-15 Cal Days",IF(Table1[[#This Row],[Days Past 3rd Birthday Calculated]]&gt;29,"30+ Cal Days","16-29 Cal Days")))</f>
        <v>OnTime</v>
      </c>
      <c r="Y192" s="37">
        <f>_xlfn.NUMBERVALUE(Table1[[#This Row],[School Days to Complete Initial Evaluation (U08)]])</f>
        <v>0</v>
      </c>
      <c r="Z192" t="str">
        <f>IF(Table1[[#This Row],[School Days to Complete Initial Evaluation Converted]]&lt;36,"OnTime",IF(Table1[[#This Row],[School Days to Complete Initial Evaluation Converted]]&gt;50,"16+ Sch Days","1-15 Sch Days"))</f>
        <v>OnTime</v>
      </c>
    </row>
    <row r="193" spans="1:26">
      <c r="A193" s="26"/>
      <c r="B193" s="26"/>
      <c r="C193" s="26"/>
      <c r="D193" s="26"/>
      <c r="E193" s="26"/>
      <c r="F193" s="26"/>
      <c r="G193" s="26"/>
      <c r="H193" s="26"/>
      <c r="I193" s="26"/>
      <c r="J193" s="26"/>
      <c r="K193" s="26"/>
      <c r="L193" s="26"/>
      <c r="M193" s="26"/>
      <c r="N193" s="26"/>
      <c r="O193" s="26"/>
      <c r="P193" s="26"/>
      <c r="Q193" s="26"/>
      <c r="R193" s="26"/>
      <c r="S193" s="26"/>
      <c r="T193" s="26"/>
      <c r="U193" s="26"/>
      <c r="V193" s="36">
        <f t="shared" si="2"/>
        <v>1096</v>
      </c>
      <c r="W19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3" t="str">
        <f>IF(Table1[[#This Row],[Days Past 3rd Birthday Calculated]]&lt;1,"OnTime",IF(Table1[[#This Row],[Days Past 3rd Birthday Calculated]]&lt;16,"1-15 Cal Days",IF(Table1[[#This Row],[Days Past 3rd Birthday Calculated]]&gt;29,"30+ Cal Days","16-29 Cal Days")))</f>
        <v>OnTime</v>
      </c>
      <c r="Y193" s="37">
        <f>_xlfn.NUMBERVALUE(Table1[[#This Row],[School Days to Complete Initial Evaluation (U08)]])</f>
        <v>0</v>
      </c>
      <c r="Z193" t="str">
        <f>IF(Table1[[#This Row],[School Days to Complete Initial Evaluation Converted]]&lt;36,"OnTime",IF(Table1[[#This Row],[School Days to Complete Initial Evaluation Converted]]&gt;50,"16+ Sch Days","1-15 Sch Days"))</f>
        <v>OnTime</v>
      </c>
    </row>
    <row r="194" spans="1:26">
      <c r="A194" s="26"/>
      <c r="B194" s="26"/>
      <c r="C194" s="26"/>
      <c r="D194" s="26"/>
      <c r="E194" s="26"/>
      <c r="F194" s="26"/>
      <c r="G194" s="26"/>
      <c r="H194" s="26"/>
      <c r="I194" s="26"/>
      <c r="J194" s="26"/>
      <c r="K194" s="26"/>
      <c r="L194" s="26"/>
      <c r="M194" s="26"/>
      <c r="N194" s="26"/>
      <c r="O194" s="26"/>
      <c r="P194" s="26"/>
      <c r="Q194" s="26"/>
      <c r="R194" s="26"/>
      <c r="S194" s="26"/>
      <c r="T194" s="26"/>
      <c r="U194" s="26"/>
      <c r="V194" s="36">
        <f t="shared" ref="V194:V257" si="3">EDATE(Q194,36)</f>
        <v>1096</v>
      </c>
      <c r="W19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4" t="str">
        <f>IF(Table1[[#This Row],[Days Past 3rd Birthday Calculated]]&lt;1,"OnTime",IF(Table1[[#This Row],[Days Past 3rd Birthday Calculated]]&lt;16,"1-15 Cal Days",IF(Table1[[#This Row],[Days Past 3rd Birthday Calculated]]&gt;29,"30+ Cal Days","16-29 Cal Days")))</f>
        <v>OnTime</v>
      </c>
      <c r="Y194" s="37">
        <f>_xlfn.NUMBERVALUE(Table1[[#This Row],[School Days to Complete Initial Evaluation (U08)]])</f>
        <v>0</v>
      </c>
      <c r="Z194" t="str">
        <f>IF(Table1[[#This Row],[School Days to Complete Initial Evaluation Converted]]&lt;36,"OnTime",IF(Table1[[#This Row],[School Days to Complete Initial Evaluation Converted]]&gt;50,"16+ Sch Days","1-15 Sch Days"))</f>
        <v>OnTime</v>
      </c>
    </row>
    <row r="195" spans="1:26">
      <c r="A195" s="26"/>
      <c r="B195" s="26"/>
      <c r="C195" s="25"/>
      <c r="D195" s="26"/>
      <c r="E195" s="26"/>
      <c r="F195" s="26"/>
      <c r="G195" s="26"/>
      <c r="H195" s="26"/>
      <c r="I195" s="26"/>
      <c r="J195" s="26"/>
      <c r="K195" s="26"/>
      <c r="L195" s="26"/>
      <c r="M195" s="26"/>
      <c r="N195" s="26"/>
      <c r="O195" s="26"/>
      <c r="P195" s="26"/>
      <c r="Q195" s="26"/>
      <c r="R195" s="26"/>
      <c r="S195" s="26"/>
      <c r="T195" s="26"/>
      <c r="U195" s="26"/>
      <c r="V195" s="36">
        <f t="shared" si="3"/>
        <v>1096</v>
      </c>
      <c r="W19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5" t="str">
        <f>IF(Table1[[#This Row],[Days Past 3rd Birthday Calculated]]&lt;1,"OnTime",IF(Table1[[#This Row],[Days Past 3rd Birthday Calculated]]&lt;16,"1-15 Cal Days",IF(Table1[[#This Row],[Days Past 3rd Birthday Calculated]]&gt;29,"30+ Cal Days","16-29 Cal Days")))</f>
        <v>OnTime</v>
      </c>
      <c r="Y195" s="37">
        <f>_xlfn.NUMBERVALUE(Table1[[#This Row],[School Days to Complete Initial Evaluation (U08)]])</f>
        <v>0</v>
      </c>
      <c r="Z195" t="str">
        <f>IF(Table1[[#This Row],[School Days to Complete Initial Evaluation Converted]]&lt;36,"OnTime",IF(Table1[[#This Row],[School Days to Complete Initial Evaluation Converted]]&gt;50,"16+ Sch Days","1-15 Sch Days"))</f>
        <v>OnTime</v>
      </c>
    </row>
    <row r="196" spans="1:26">
      <c r="A196" s="26"/>
      <c r="B196" s="26"/>
      <c r="C196" s="26"/>
      <c r="D196" s="26"/>
      <c r="E196" s="26"/>
      <c r="F196" s="26"/>
      <c r="G196" s="26"/>
      <c r="H196" s="26"/>
      <c r="I196" s="26"/>
      <c r="J196" s="26"/>
      <c r="K196" s="26"/>
      <c r="L196" s="26"/>
      <c r="M196" s="26"/>
      <c r="N196" s="26"/>
      <c r="O196" s="26"/>
      <c r="P196" s="26"/>
      <c r="Q196" s="26"/>
      <c r="R196" s="26"/>
      <c r="S196" s="26"/>
      <c r="T196" s="26"/>
      <c r="U196" s="26"/>
      <c r="V196" s="36">
        <f t="shared" si="3"/>
        <v>1096</v>
      </c>
      <c r="W19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6" t="str">
        <f>IF(Table1[[#This Row],[Days Past 3rd Birthday Calculated]]&lt;1,"OnTime",IF(Table1[[#This Row],[Days Past 3rd Birthday Calculated]]&lt;16,"1-15 Cal Days",IF(Table1[[#This Row],[Days Past 3rd Birthday Calculated]]&gt;29,"30+ Cal Days","16-29 Cal Days")))</f>
        <v>OnTime</v>
      </c>
      <c r="Y196" s="37">
        <f>_xlfn.NUMBERVALUE(Table1[[#This Row],[School Days to Complete Initial Evaluation (U08)]])</f>
        <v>0</v>
      </c>
      <c r="Z196" t="str">
        <f>IF(Table1[[#This Row],[School Days to Complete Initial Evaluation Converted]]&lt;36,"OnTime",IF(Table1[[#This Row],[School Days to Complete Initial Evaluation Converted]]&gt;50,"16+ Sch Days","1-15 Sch Days"))</f>
        <v>OnTime</v>
      </c>
    </row>
    <row r="197" spans="1:26">
      <c r="A197" s="26"/>
      <c r="B197" s="26"/>
      <c r="C197" s="26"/>
      <c r="D197" s="26"/>
      <c r="E197" s="26"/>
      <c r="F197" s="26"/>
      <c r="G197" s="26"/>
      <c r="H197" s="26"/>
      <c r="I197" s="26"/>
      <c r="J197" s="26"/>
      <c r="K197" s="26"/>
      <c r="L197" s="26"/>
      <c r="M197" s="26"/>
      <c r="N197" s="26"/>
      <c r="O197" s="26"/>
      <c r="P197" s="26"/>
      <c r="Q197" s="26"/>
      <c r="R197" s="26"/>
      <c r="S197" s="26"/>
      <c r="T197" s="26"/>
      <c r="U197" s="26"/>
      <c r="V197" s="36">
        <f t="shared" si="3"/>
        <v>1096</v>
      </c>
      <c r="W19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7" t="str">
        <f>IF(Table1[[#This Row],[Days Past 3rd Birthday Calculated]]&lt;1,"OnTime",IF(Table1[[#This Row],[Days Past 3rd Birthday Calculated]]&lt;16,"1-15 Cal Days",IF(Table1[[#This Row],[Days Past 3rd Birthday Calculated]]&gt;29,"30+ Cal Days","16-29 Cal Days")))</f>
        <v>OnTime</v>
      </c>
      <c r="Y197" s="37">
        <f>_xlfn.NUMBERVALUE(Table1[[#This Row],[School Days to Complete Initial Evaluation (U08)]])</f>
        <v>0</v>
      </c>
      <c r="Z197" t="str">
        <f>IF(Table1[[#This Row],[School Days to Complete Initial Evaluation Converted]]&lt;36,"OnTime",IF(Table1[[#This Row],[School Days to Complete Initial Evaluation Converted]]&gt;50,"16+ Sch Days","1-15 Sch Days"))</f>
        <v>OnTime</v>
      </c>
    </row>
    <row r="198" spans="1:26">
      <c r="A198" s="26"/>
      <c r="B198" s="26"/>
      <c r="C198" s="26"/>
      <c r="D198" s="26"/>
      <c r="E198" s="26"/>
      <c r="F198" s="26"/>
      <c r="G198" s="26"/>
      <c r="H198" s="26"/>
      <c r="I198" s="26"/>
      <c r="J198" s="26"/>
      <c r="K198" s="26"/>
      <c r="L198" s="26"/>
      <c r="M198" s="26"/>
      <c r="N198" s="26"/>
      <c r="O198" s="26"/>
      <c r="P198" s="26"/>
      <c r="Q198" s="26"/>
      <c r="R198" s="26"/>
      <c r="S198" s="26"/>
      <c r="T198" s="26"/>
      <c r="U198" s="26"/>
      <c r="V198" s="36">
        <f t="shared" si="3"/>
        <v>1096</v>
      </c>
      <c r="W19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8" t="str">
        <f>IF(Table1[[#This Row],[Days Past 3rd Birthday Calculated]]&lt;1,"OnTime",IF(Table1[[#This Row],[Days Past 3rd Birthday Calculated]]&lt;16,"1-15 Cal Days",IF(Table1[[#This Row],[Days Past 3rd Birthday Calculated]]&gt;29,"30+ Cal Days","16-29 Cal Days")))</f>
        <v>OnTime</v>
      </c>
      <c r="Y198" s="37">
        <f>_xlfn.NUMBERVALUE(Table1[[#This Row],[School Days to Complete Initial Evaluation (U08)]])</f>
        <v>0</v>
      </c>
      <c r="Z198" t="str">
        <f>IF(Table1[[#This Row],[School Days to Complete Initial Evaluation Converted]]&lt;36,"OnTime",IF(Table1[[#This Row],[School Days to Complete Initial Evaluation Converted]]&gt;50,"16+ Sch Days","1-15 Sch Days"))</f>
        <v>OnTime</v>
      </c>
    </row>
    <row r="199" spans="1:26">
      <c r="A199" s="26"/>
      <c r="B199" s="26"/>
      <c r="C199" s="26"/>
      <c r="D199" s="26"/>
      <c r="E199" s="26"/>
      <c r="F199" s="26"/>
      <c r="G199" s="26"/>
      <c r="H199" s="26"/>
      <c r="I199" s="26"/>
      <c r="J199" s="26"/>
      <c r="K199" s="26"/>
      <c r="L199" s="26"/>
      <c r="M199" s="26"/>
      <c r="N199" s="26"/>
      <c r="O199" s="26"/>
      <c r="P199" s="26"/>
      <c r="Q199" s="26"/>
      <c r="R199" s="26"/>
      <c r="S199" s="26"/>
      <c r="T199" s="26"/>
      <c r="U199" s="26"/>
      <c r="V199" s="36">
        <f t="shared" si="3"/>
        <v>1096</v>
      </c>
      <c r="W19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9" t="str">
        <f>IF(Table1[[#This Row],[Days Past 3rd Birthday Calculated]]&lt;1,"OnTime",IF(Table1[[#This Row],[Days Past 3rd Birthday Calculated]]&lt;16,"1-15 Cal Days",IF(Table1[[#This Row],[Days Past 3rd Birthday Calculated]]&gt;29,"30+ Cal Days","16-29 Cal Days")))</f>
        <v>OnTime</v>
      </c>
      <c r="Y199" s="37">
        <f>_xlfn.NUMBERVALUE(Table1[[#This Row],[School Days to Complete Initial Evaluation (U08)]])</f>
        <v>0</v>
      </c>
      <c r="Z199" t="str">
        <f>IF(Table1[[#This Row],[School Days to Complete Initial Evaluation Converted]]&lt;36,"OnTime",IF(Table1[[#This Row],[School Days to Complete Initial Evaluation Converted]]&gt;50,"16+ Sch Days","1-15 Sch Days"))</f>
        <v>OnTime</v>
      </c>
    </row>
    <row r="200" spans="1:26">
      <c r="A200" s="26"/>
      <c r="B200" s="26"/>
      <c r="C200" s="26"/>
      <c r="D200" s="26"/>
      <c r="E200" s="26"/>
      <c r="F200" s="26"/>
      <c r="G200" s="26"/>
      <c r="H200" s="26"/>
      <c r="I200" s="26"/>
      <c r="J200" s="26"/>
      <c r="K200" s="26"/>
      <c r="L200" s="26"/>
      <c r="M200" s="26"/>
      <c r="N200" s="26"/>
      <c r="O200" s="26"/>
      <c r="P200" s="26"/>
      <c r="Q200" s="26"/>
      <c r="R200" s="26"/>
      <c r="S200" s="26"/>
      <c r="T200" s="26"/>
      <c r="U200" s="26"/>
      <c r="V200" s="36">
        <f t="shared" si="3"/>
        <v>1096</v>
      </c>
      <c r="W20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0" t="str">
        <f>IF(Table1[[#This Row],[Days Past 3rd Birthday Calculated]]&lt;1,"OnTime",IF(Table1[[#This Row],[Days Past 3rd Birthday Calculated]]&lt;16,"1-15 Cal Days",IF(Table1[[#This Row],[Days Past 3rd Birthday Calculated]]&gt;29,"30+ Cal Days","16-29 Cal Days")))</f>
        <v>OnTime</v>
      </c>
      <c r="Y200" s="37">
        <f>_xlfn.NUMBERVALUE(Table1[[#This Row],[School Days to Complete Initial Evaluation (U08)]])</f>
        <v>0</v>
      </c>
      <c r="Z200" t="str">
        <f>IF(Table1[[#This Row],[School Days to Complete Initial Evaluation Converted]]&lt;36,"OnTime",IF(Table1[[#This Row],[School Days to Complete Initial Evaluation Converted]]&gt;50,"16+ Sch Days","1-15 Sch Days"))</f>
        <v>OnTime</v>
      </c>
    </row>
    <row r="201" spans="1:26">
      <c r="A201" s="26"/>
      <c r="B201" s="26"/>
      <c r="C201" s="26"/>
      <c r="D201" s="26"/>
      <c r="E201" s="26"/>
      <c r="F201" s="26"/>
      <c r="G201" s="26"/>
      <c r="H201" s="26"/>
      <c r="I201" s="26"/>
      <c r="J201" s="26"/>
      <c r="K201" s="26"/>
      <c r="L201" s="26"/>
      <c r="M201" s="26"/>
      <c r="N201" s="26"/>
      <c r="O201" s="26"/>
      <c r="P201" s="26"/>
      <c r="Q201" s="26"/>
      <c r="R201" s="26"/>
      <c r="S201" s="26"/>
      <c r="T201" s="26"/>
      <c r="U201" s="26"/>
      <c r="V201" s="36">
        <f t="shared" si="3"/>
        <v>1096</v>
      </c>
      <c r="W20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1" t="str">
        <f>IF(Table1[[#This Row],[Days Past 3rd Birthday Calculated]]&lt;1,"OnTime",IF(Table1[[#This Row],[Days Past 3rd Birthday Calculated]]&lt;16,"1-15 Cal Days",IF(Table1[[#This Row],[Days Past 3rd Birthday Calculated]]&gt;29,"30+ Cal Days","16-29 Cal Days")))</f>
        <v>OnTime</v>
      </c>
      <c r="Y201" s="37">
        <f>_xlfn.NUMBERVALUE(Table1[[#This Row],[School Days to Complete Initial Evaluation (U08)]])</f>
        <v>0</v>
      </c>
      <c r="Z201" t="str">
        <f>IF(Table1[[#This Row],[School Days to Complete Initial Evaluation Converted]]&lt;36,"OnTime",IF(Table1[[#This Row],[School Days to Complete Initial Evaluation Converted]]&gt;50,"16+ Sch Days","1-15 Sch Days"))</f>
        <v>OnTime</v>
      </c>
    </row>
    <row r="202" spans="1:26">
      <c r="A202" s="26"/>
      <c r="B202" s="26"/>
      <c r="C202" s="26"/>
      <c r="D202" s="26"/>
      <c r="E202" s="26"/>
      <c r="F202" s="26"/>
      <c r="G202" s="26"/>
      <c r="H202" s="26"/>
      <c r="I202" s="26"/>
      <c r="J202" s="26"/>
      <c r="K202" s="26"/>
      <c r="L202" s="26"/>
      <c r="M202" s="26"/>
      <c r="N202" s="26"/>
      <c r="O202" s="26"/>
      <c r="P202" s="26"/>
      <c r="Q202" s="26"/>
      <c r="R202" s="26"/>
      <c r="S202" s="26"/>
      <c r="T202" s="26"/>
      <c r="U202" s="26"/>
      <c r="V202" s="36">
        <f t="shared" si="3"/>
        <v>1096</v>
      </c>
      <c r="W20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2" t="str">
        <f>IF(Table1[[#This Row],[Days Past 3rd Birthday Calculated]]&lt;1,"OnTime",IF(Table1[[#This Row],[Days Past 3rd Birthday Calculated]]&lt;16,"1-15 Cal Days",IF(Table1[[#This Row],[Days Past 3rd Birthday Calculated]]&gt;29,"30+ Cal Days","16-29 Cal Days")))</f>
        <v>OnTime</v>
      </c>
      <c r="Y202" s="37">
        <f>_xlfn.NUMBERVALUE(Table1[[#This Row],[School Days to Complete Initial Evaluation (U08)]])</f>
        <v>0</v>
      </c>
      <c r="Z202" t="str">
        <f>IF(Table1[[#This Row],[School Days to Complete Initial Evaluation Converted]]&lt;36,"OnTime",IF(Table1[[#This Row],[School Days to Complete Initial Evaluation Converted]]&gt;50,"16+ Sch Days","1-15 Sch Days"))</f>
        <v>OnTime</v>
      </c>
    </row>
    <row r="203" spans="1:26">
      <c r="A203" s="26"/>
      <c r="B203" s="26"/>
      <c r="C203" s="26"/>
      <c r="D203" s="26"/>
      <c r="E203" s="26"/>
      <c r="F203" s="26"/>
      <c r="G203" s="26"/>
      <c r="H203" s="26"/>
      <c r="I203" s="26"/>
      <c r="J203" s="26"/>
      <c r="K203" s="26"/>
      <c r="L203" s="26"/>
      <c r="M203" s="26"/>
      <c r="N203" s="26"/>
      <c r="O203" s="26"/>
      <c r="P203" s="26"/>
      <c r="Q203" s="26"/>
      <c r="R203" s="26"/>
      <c r="S203" s="26"/>
      <c r="T203" s="26"/>
      <c r="U203" s="26"/>
      <c r="V203" s="36">
        <f t="shared" si="3"/>
        <v>1096</v>
      </c>
      <c r="W20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3" t="str">
        <f>IF(Table1[[#This Row],[Days Past 3rd Birthday Calculated]]&lt;1,"OnTime",IF(Table1[[#This Row],[Days Past 3rd Birthday Calculated]]&lt;16,"1-15 Cal Days",IF(Table1[[#This Row],[Days Past 3rd Birthday Calculated]]&gt;29,"30+ Cal Days","16-29 Cal Days")))</f>
        <v>OnTime</v>
      </c>
      <c r="Y203" s="37">
        <f>_xlfn.NUMBERVALUE(Table1[[#This Row],[School Days to Complete Initial Evaluation (U08)]])</f>
        <v>0</v>
      </c>
      <c r="Z203" t="str">
        <f>IF(Table1[[#This Row],[School Days to Complete Initial Evaluation Converted]]&lt;36,"OnTime",IF(Table1[[#This Row],[School Days to Complete Initial Evaluation Converted]]&gt;50,"16+ Sch Days","1-15 Sch Days"))</f>
        <v>OnTime</v>
      </c>
    </row>
    <row r="204" spans="1:26">
      <c r="A204" s="26"/>
      <c r="B204" s="26"/>
      <c r="C204" s="26"/>
      <c r="D204" s="26"/>
      <c r="E204" s="26"/>
      <c r="F204" s="26"/>
      <c r="G204" s="26"/>
      <c r="H204" s="26"/>
      <c r="I204" s="26"/>
      <c r="J204" s="26"/>
      <c r="K204" s="26"/>
      <c r="L204" s="26"/>
      <c r="M204" s="26"/>
      <c r="N204" s="26"/>
      <c r="O204" s="26"/>
      <c r="P204" s="26"/>
      <c r="Q204" s="26"/>
      <c r="R204" s="26"/>
      <c r="S204" s="26"/>
      <c r="T204" s="26"/>
      <c r="U204" s="26"/>
      <c r="V204" s="36">
        <f t="shared" si="3"/>
        <v>1096</v>
      </c>
      <c r="W20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4" t="str">
        <f>IF(Table1[[#This Row],[Days Past 3rd Birthday Calculated]]&lt;1,"OnTime",IF(Table1[[#This Row],[Days Past 3rd Birthday Calculated]]&lt;16,"1-15 Cal Days",IF(Table1[[#This Row],[Days Past 3rd Birthday Calculated]]&gt;29,"30+ Cal Days","16-29 Cal Days")))</f>
        <v>OnTime</v>
      </c>
      <c r="Y204" s="37">
        <f>_xlfn.NUMBERVALUE(Table1[[#This Row],[School Days to Complete Initial Evaluation (U08)]])</f>
        <v>0</v>
      </c>
      <c r="Z204" t="str">
        <f>IF(Table1[[#This Row],[School Days to Complete Initial Evaluation Converted]]&lt;36,"OnTime",IF(Table1[[#This Row],[School Days to Complete Initial Evaluation Converted]]&gt;50,"16+ Sch Days","1-15 Sch Days"))</f>
        <v>OnTime</v>
      </c>
    </row>
    <row r="205" spans="1:26">
      <c r="A205" s="26"/>
      <c r="B205" s="26"/>
      <c r="C205" s="26"/>
      <c r="D205" s="26"/>
      <c r="E205" s="26"/>
      <c r="F205" s="26"/>
      <c r="G205" s="26"/>
      <c r="H205" s="26"/>
      <c r="I205" s="26"/>
      <c r="J205" s="26"/>
      <c r="K205" s="26"/>
      <c r="L205" s="26"/>
      <c r="M205" s="26"/>
      <c r="N205" s="26"/>
      <c r="O205" s="26"/>
      <c r="P205" s="26"/>
      <c r="Q205" s="26"/>
      <c r="R205" s="26"/>
      <c r="S205" s="26"/>
      <c r="T205" s="26"/>
      <c r="U205" s="26"/>
      <c r="V205" s="36">
        <f t="shared" si="3"/>
        <v>1096</v>
      </c>
      <c r="W20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5" t="str">
        <f>IF(Table1[[#This Row],[Days Past 3rd Birthday Calculated]]&lt;1,"OnTime",IF(Table1[[#This Row],[Days Past 3rd Birthday Calculated]]&lt;16,"1-15 Cal Days",IF(Table1[[#This Row],[Days Past 3rd Birthday Calculated]]&gt;29,"30+ Cal Days","16-29 Cal Days")))</f>
        <v>OnTime</v>
      </c>
      <c r="Y205" s="37">
        <f>_xlfn.NUMBERVALUE(Table1[[#This Row],[School Days to Complete Initial Evaluation (U08)]])</f>
        <v>0</v>
      </c>
      <c r="Z205" t="str">
        <f>IF(Table1[[#This Row],[School Days to Complete Initial Evaluation Converted]]&lt;36,"OnTime",IF(Table1[[#This Row],[School Days to Complete Initial Evaluation Converted]]&gt;50,"16+ Sch Days","1-15 Sch Days"))</f>
        <v>OnTime</v>
      </c>
    </row>
    <row r="206" spans="1:26">
      <c r="A206" s="26"/>
      <c r="B206" s="26"/>
      <c r="C206" s="26"/>
      <c r="D206" s="26"/>
      <c r="E206" s="26"/>
      <c r="F206" s="26"/>
      <c r="G206" s="26"/>
      <c r="H206" s="26"/>
      <c r="I206" s="26"/>
      <c r="J206" s="26"/>
      <c r="K206" s="26"/>
      <c r="L206" s="26"/>
      <c r="M206" s="26"/>
      <c r="N206" s="26"/>
      <c r="O206" s="26"/>
      <c r="P206" s="26"/>
      <c r="Q206" s="26"/>
      <c r="R206" s="26"/>
      <c r="S206" s="26"/>
      <c r="T206" s="26"/>
      <c r="U206" s="26"/>
      <c r="V206" s="36">
        <f t="shared" si="3"/>
        <v>1096</v>
      </c>
      <c r="W20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6" t="str">
        <f>IF(Table1[[#This Row],[Days Past 3rd Birthday Calculated]]&lt;1,"OnTime",IF(Table1[[#This Row],[Days Past 3rd Birthday Calculated]]&lt;16,"1-15 Cal Days",IF(Table1[[#This Row],[Days Past 3rd Birthday Calculated]]&gt;29,"30+ Cal Days","16-29 Cal Days")))</f>
        <v>OnTime</v>
      </c>
      <c r="Y206" s="37">
        <f>_xlfn.NUMBERVALUE(Table1[[#This Row],[School Days to Complete Initial Evaluation (U08)]])</f>
        <v>0</v>
      </c>
      <c r="Z206" t="str">
        <f>IF(Table1[[#This Row],[School Days to Complete Initial Evaluation Converted]]&lt;36,"OnTime",IF(Table1[[#This Row],[School Days to Complete Initial Evaluation Converted]]&gt;50,"16+ Sch Days","1-15 Sch Days"))</f>
        <v>OnTime</v>
      </c>
    </row>
    <row r="207" spans="1:26">
      <c r="A207" s="26"/>
      <c r="B207" s="26"/>
      <c r="C207" s="26"/>
      <c r="D207" s="26"/>
      <c r="E207" s="26"/>
      <c r="F207" s="26"/>
      <c r="G207" s="26"/>
      <c r="H207" s="26"/>
      <c r="I207" s="26"/>
      <c r="J207" s="26"/>
      <c r="K207" s="26"/>
      <c r="L207" s="26"/>
      <c r="M207" s="26"/>
      <c r="N207" s="26"/>
      <c r="O207" s="26"/>
      <c r="P207" s="26"/>
      <c r="Q207" s="26"/>
      <c r="R207" s="26"/>
      <c r="S207" s="26"/>
      <c r="T207" s="26"/>
      <c r="U207" s="26"/>
      <c r="V207" s="36">
        <f t="shared" si="3"/>
        <v>1096</v>
      </c>
      <c r="W20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7" t="str">
        <f>IF(Table1[[#This Row],[Days Past 3rd Birthday Calculated]]&lt;1,"OnTime",IF(Table1[[#This Row],[Days Past 3rd Birthday Calculated]]&lt;16,"1-15 Cal Days",IF(Table1[[#This Row],[Days Past 3rd Birthday Calculated]]&gt;29,"30+ Cal Days","16-29 Cal Days")))</f>
        <v>OnTime</v>
      </c>
      <c r="Y207" s="37">
        <f>_xlfn.NUMBERVALUE(Table1[[#This Row],[School Days to Complete Initial Evaluation (U08)]])</f>
        <v>0</v>
      </c>
      <c r="Z207" t="str">
        <f>IF(Table1[[#This Row],[School Days to Complete Initial Evaluation Converted]]&lt;36,"OnTime",IF(Table1[[#This Row],[School Days to Complete Initial Evaluation Converted]]&gt;50,"16+ Sch Days","1-15 Sch Days"))</f>
        <v>OnTime</v>
      </c>
    </row>
    <row r="208" spans="1:26">
      <c r="A208" s="26"/>
      <c r="B208" s="26"/>
      <c r="C208" s="25"/>
      <c r="D208" s="26"/>
      <c r="E208" s="26"/>
      <c r="F208" s="26"/>
      <c r="G208" s="26"/>
      <c r="H208" s="26"/>
      <c r="I208" s="26"/>
      <c r="J208" s="26"/>
      <c r="K208" s="26"/>
      <c r="L208" s="26"/>
      <c r="M208" s="26"/>
      <c r="N208" s="26"/>
      <c r="O208" s="26"/>
      <c r="P208" s="26"/>
      <c r="Q208" s="26"/>
      <c r="R208" s="26"/>
      <c r="S208" s="26"/>
      <c r="T208" s="26"/>
      <c r="U208" s="26"/>
      <c r="V208" s="36">
        <f t="shared" si="3"/>
        <v>1096</v>
      </c>
      <c r="W20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8" t="str">
        <f>IF(Table1[[#This Row],[Days Past 3rd Birthday Calculated]]&lt;1,"OnTime",IF(Table1[[#This Row],[Days Past 3rd Birthday Calculated]]&lt;16,"1-15 Cal Days",IF(Table1[[#This Row],[Days Past 3rd Birthday Calculated]]&gt;29,"30+ Cal Days","16-29 Cal Days")))</f>
        <v>OnTime</v>
      </c>
      <c r="Y208" s="37">
        <f>_xlfn.NUMBERVALUE(Table1[[#This Row],[School Days to Complete Initial Evaluation (U08)]])</f>
        <v>0</v>
      </c>
      <c r="Z208" t="str">
        <f>IF(Table1[[#This Row],[School Days to Complete Initial Evaluation Converted]]&lt;36,"OnTime",IF(Table1[[#This Row],[School Days to Complete Initial Evaluation Converted]]&gt;50,"16+ Sch Days","1-15 Sch Days"))</f>
        <v>OnTime</v>
      </c>
    </row>
    <row r="209" spans="1:26">
      <c r="A209" s="26"/>
      <c r="B209" s="26"/>
      <c r="C209" s="26"/>
      <c r="D209" s="26"/>
      <c r="E209" s="26"/>
      <c r="F209" s="26"/>
      <c r="G209" s="26"/>
      <c r="H209" s="26"/>
      <c r="I209" s="26"/>
      <c r="J209" s="26"/>
      <c r="K209" s="26"/>
      <c r="L209" s="26"/>
      <c r="M209" s="26"/>
      <c r="N209" s="26"/>
      <c r="O209" s="26"/>
      <c r="P209" s="26"/>
      <c r="Q209" s="26"/>
      <c r="R209" s="26"/>
      <c r="S209" s="26"/>
      <c r="T209" s="26"/>
      <c r="U209" s="26"/>
      <c r="V209" s="36">
        <f t="shared" si="3"/>
        <v>1096</v>
      </c>
      <c r="W20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9" t="str">
        <f>IF(Table1[[#This Row],[Days Past 3rd Birthday Calculated]]&lt;1,"OnTime",IF(Table1[[#This Row],[Days Past 3rd Birthday Calculated]]&lt;16,"1-15 Cal Days",IF(Table1[[#This Row],[Days Past 3rd Birthday Calculated]]&gt;29,"30+ Cal Days","16-29 Cal Days")))</f>
        <v>OnTime</v>
      </c>
      <c r="Y209" s="37">
        <f>_xlfn.NUMBERVALUE(Table1[[#This Row],[School Days to Complete Initial Evaluation (U08)]])</f>
        <v>0</v>
      </c>
      <c r="Z209" t="str">
        <f>IF(Table1[[#This Row],[School Days to Complete Initial Evaluation Converted]]&lt;36,"OnTime",IF(Table1[[#This Row],[School Days to Complete Initial Evaluation Converted]]&gt;50,"16+ Sch Days","1-15 Sch Days"))</f>
        <v>OnTime</v>
      </c>
    </row>
    <row r="210" spans="1:26">
      <c r="A210" s="26"/>
      <c r="B210" s="26"/>
      <c r="C210" s="26"/>
      <c r="D210" s="26"/>
      <c r="E210" s="26"/>
      <c r="F210" s="26"/>
      <c r="G210" s="26"/>
      <c r="H210" s="26"/>
      <c r="I210" s="26"/>
      <c r="J210" s="26"/>
      <c r="K210" s="26"/>
      <c r="L210" s="26"/>
      <c r="M210" s="26"/>
      <c r="N210" s="26"/>
      <c r="O210" s="26"/>
      <c r="P210" s="26"/>
      <c r="Q210" s="26"/>
      <c r="R210" s="26"/>
      <c r="S210" s="26"/>
      <c r="T210" s="26"/>
      <c r="U210" s="26"/>
      <c r="V210" s="36">
        <f t="shared" si="3"/>
        <v>1096</v>
      </c>
      <c r="W21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0" t="str">
        <f>IF(Table1[[#This Row],[Days Past 3rd Birthday Calculated]]&lt;1,"OnTime",IF(Table1[[#This Row],[Days Past 3rd Birthday Calculated]]&lt;16,"1-15 Cal Days",IF(Table1[[#This Row],[Days Past 3rd Birthday Calculated]]&gt;29,"30+ Cal Days","16-29 Cal Days")))</f>
        <v>OnTime</v>
      </c>
      <c r="Y210" s="37">
        <f>_xlfn.NUMBERVALUE(Table1[[#This Row],[School Days to Complete Initial Evaluation (U08)]])</f>
        <v>0</v>
      </c>
      <c r="Z210" t="str">
        <f>IF(Table1[[#This Row],[School Days to Complete Initial Evaluation Converted]]&lt;36,"OnTime",IF(Table1[[#This Row],[School Days to Complete Initial Evaluation Converted]]&gt;50,"16+ Sch Days","1-15 Sch Days"))</f>
        <v>OnTime</v>
      </c>
    </row>
    <row r="211" spans="1:26">
      <c r="A211" s="26"/>
      <c r="B211" s="26"/>
      <c r="C211" s="26"/>
      <c r="D211" s="26"/>
      <c r="E211" s="26"/>
      <c r="F211" s="26"/>
      <c r="G211" s="26"/>
      <c r="H211" s="26"/>
      <c r="I211" s="26"/>
      <c r="J211" s="26"/>
      <c r="K211" s="26"/>
      <c r="L211" s="26"/>
      <c r="M211" s="26"/>
      <c r="N211" s="26"/>
      <c r="O211" s="26"/>
      <c r="P211" s="26"/>
      <c r="Q211" s="26"/>
      <c r="R211" s="26"/>
      <c r="S211" s="26"/>
      <c r="T211" s="26"/>
      <c r="U211" s="26"/>
      <c r="V211" s="36">
        <f t="shared" si="3"/>
        <v>1096</v>
      </c>
      <c r="W21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1" t="str">
        <f>IF(Table1[[#This Row],[Days Past 3rd Birthday Calculated]]&lt;1,"OnTime",IF(Table1[[#This Row],[Days Past 3rd Birthday Calculated]]&lt;16,"1-15 Cal Days",IF(Table1[[#This Row],[Days Past 3rd Birthday Calculated]]&gt;29,"30+ Cal Days","16-29 Cal Days")))</f>
        <v>OnTime</v>
      </c>
      <c r="Y211" s="37">
        <f>_xlfn.NUMBERVALUE(Table1[[#This Row],[School Days to Complete Initial Evaluation (U08)]])</f>
        <v>0</v>
      </c>
      <c r="Z211" t="str">
        <f>IF(Table1[[#This Row],[School Days to Complete Initial Evaluation Converted]]&lt;36,"OnTime",IF(Table1[[#This Row],[School Days to Complete Initial Evaluation Converted]]&gt;50,"16+ Sch Days","1-15 Sch Days"))</f>
        <v>OnTime</v>
      </c>
    </row>
    <row r="212" spans="1:26">
      <c r="A212" s="26"/>
      <c r="B212" s="26"/>
      <c r="C212" s="26"/>
      <c r="D212" s="26"/>
      <c r="E212" s="26"/>
      <c r="F212" s="26"/>
      <c r="G212" s="26"/>
      <c r="H212" s="26"/>
      <c r="I212" s="26"/>
      <c r="J212" s="26"/>
      <c r="K212" s="26"/>
      <c r="L212" s="26"/>
      <c r="M212" s="26"/>
      <c r="N212" s="26"/>
      <c r="O212" s="26"/>
      <c r="P212" s="26"/>
      <c r="Q212" s="26"/>
      <c r="R212" s="26"/>
      <c r="S212" s="26"/>
      <c r="T212" s="26"/>
      <c r="U212" s="26"/>
      <c r="V212" s="36">
        <f t="shared" si="3"/>
        <v>1096</v>
      </c>
      <c r="W21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2" t="str">
        <f>IF(Table1[[#This Row],[Days Past 3rd Birthday Calculated]]&lt;1,"OnTime",IF(Table1[[#This Row],[Days Past 3rd Birthday Calculated]]&lt;16,"1-15 Cal Days",IF(Table1[[#This Row],[Days Past 3rd Birthday Calculated]]&gt;29,"30+ Cal Days","16-29 Cal Days")))</f>
        <v>OnTime</v>
      </c>
      <c r="Y212" s="37">
        <f>_xlfn.NUMBERVALUE(Table1[[#This Row],[School Days to Complete Initial Evaluation (U08)]])</f>
        <v>0</v>
      </c>
      <c r="Z212" t="str">
        <f>IF(Table1[[#This Row],[School Days to Complete Initial Evaluation Converted]]&lt;36,"OnTime",IF(Table1[[#This Row],[School Days to Complete Initial Evaluation Converted]]&gt;50,"16+ Sch Days","1-15 Sch Days"))</f>
        <v>OnTime</v>
      </c>
    </row>
    <row r="213" spans="1:26">
      <c r="A213" s="26"/>
      <c r="B213" s="26"/>
      <c r="C213" s="26"/>
      <c r="D213" s="26"/>
      <c r="E213" s="26"/>
      <c r="F213" s="26"/>
      <c r="G213" s="26"/>
      <c r="H213" s="26"/>
      <c r="I213" s="26"/>
      <c r="J213" s="26"/>
      <c r="K213" s="26"/>
      <c r="L213" s="26"/>
      <c r="M213" s="26"/>
      <c r="N213" s="26"/>
      <c r="O213" s="26"/>
      <c r="P213" s="26"/>
      <c r="Q213" s="26"/>
      <c r="R213" s="26"/>
      <c r="S213" s="26"/>
      <c r="T213" s="26"/>
      <c r="U213" s="26"/>
      <c r="V213" s="36">
        <f t="shared" si="3"/>
        <v>1096</v>
      </c>
      <c r="W21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3" t="str">
        <f>IF(Table1[[#This Row],[Days Past 3rd Birthday Calculated]]&lt;1,"OnTime",IF(Table1[[#This Row],[Days Past 3rd Birthday Calculated]]&lt;16,"1-15 Cal Days",IF(Table1[[#This Row],[Days Past 3rd Birthday Calculated]]&gt;29,"30+ Cal Days","16-29 Cal Days")))</f>
        <v>OnTime</v>
      </c>
      <c r="Y213" s="37">
        <f>_xlfn.NUMBERVALUE(Table1[[#This Row],[School Days to Complete Initial Evaluation (U08)]])</f>
        <v>0</v>
      </c>
      <c r="Z213" t="str">
        <f>IF(Table1[[#This Row],[School Days to Complete Initial Evaluation Converted]]&lt;36,"OnTime",IF(Table1[[#This Row],[School Days to Complete Initial Evaluation Converted]]&gt;50,"16+ Sch Days","1-15 Sch Days"))</f>
        <v>OnTime</v>
      </c>
    </row>
    <row r="214" spans="1:26">
      <c r="A214" s="26"/>
      <c r="B214" s="26"/>
      <c r="C214" s="26"/>
      <c r="D214" s="26"/>
      <c r="E214" s="26"/>
      <c r="F214" s="26"/>
      <c r="G214" s="26"/>
      <c r="H214" s="26"/>
      <c r="I214" s="26"/>
      <c r="J214" s="26"/>
      <c r="K214" s="26"/>
      <c r="L214" s="26"/>
      <c r="M214" s="26"/>
      <c r="N214" s="26"/>
      <c r="O214" s="26"/>
      <c r="P214" s="26"/>
      <c r="Q214" s="26"/>
      <c r="R214" s="26"/>
      <c r="S214" s="26"/>
      <c r="T214" s="26"/>
      <c r="U214" s="26"/>
      <c r="V214" s="36">
        <f t="shared" si="3"/>
        <v>1096</v>
      </c>
      <c r="W21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4" t="str">
        <f>IF(Table1[[#This Row],[Days Past 3rd Birthday Calculated]]&lt;1,"OnTime",IF(Table1[[#This Row],[Days Past 3rd Birthday Calculated]]&lt;16,"1-15 Cal Days",IF(Table1[[#This Row],[Days Past 3rd Birthday Calculated]]&gt;29,"30+ Cal Days","16-29 Cal Days")))</f>
        <v>OnTime</v>
      </c>
      <c r="Y214" s="37">
        <f>_xlfn.NUMBERVALUE(Table1[[#This Row],[School Days to Complete Initial Evaluation (U08)]])</f>
        <v>0</v>
      </c>
      <c r="Z214" t="str">
        <f>IF(Table1[[#This Row],[School Days to Complete Initial Evaluation Converted]]&lt;36,"OnTime",IF(Table1[[#This Row],[School Days to Complete Initial Evaluation Converted]]&gt;50,"16+ Sch Days","1-15 Sch Days"))</f>
        <v>OnTime</v>
      </c>
    </row>
    <row r="215" spans="1:26">
      <c r="A215" s="26"/>
      <c r="B215" s="26"/>
      <c r="C215" s="26"/>
      <c r="D215" s="26"/>
      <c r="E215" s="26"/>
      <c r="F215" s="26"/>
      <c r="G215" s="26"/>
      <c r="H215" s="26"/>
      <c r="I215" s="26"/>
      <c r="J215" s="26"/>
      <c r="K215" s="26"/>
      <c r="L215" s="26"/>
      <c r="M215" s="26"/>
      <c r="N215" s="26"/>
      <c r="O215" s="26"/>
      <c r="P215" s="26"/>
      <c r="Q215" s="26"/>
      <c r="R215" s="26"/>
      <c r="S215" s="26"/>
      <c r="T215" s="26"/>
      <c r="U215" s="26"/>
      <c r="V215" s="36">
        <f t="shared" si="3"/>
        <v>1096</v>
      </c>
      <c r="W21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5" t="str">
        <f>IF(Table1[[#This Row],[Days Past 3rd Birthday Calculated]]&lt;1,"OnTime",IF(Table1[[#This Row],[Days Past 3rd Birthday Calculated]]&lt;16,"1-15 Cal Days",IF(Table1[[#This Row],[Days Past 3rd Birthday Calculated]]&gt;29,"30+ Cal Days","16-29 Cal Days")))</f>
        <v>OnTime</v>
      </c>
      <c r="Y215" s="37">
        <f>_xlfn.NUMBERVALUE(Table1[[#This Row],[School Days to Complete Initial Evaluation (U08)]])</f>
        <v>0</v>
      </c>
      <c r="Z215" t="str">
        <f>IF(Table1[[#This Row],[School Days to Complete Initial Evaluation Converted]]&lt;36,"OnTime",IF(Table1[[#This Row],[School Days to Complete Initial Evaluation Converted]]&gt;50,"16+ Sch Days","1-15 Sch Days"))</f>
        <v>OnTime</v>
      </c>
    </row>
    <row r="216" spans="1:26">
      <c r="A216" s="26"/>
      <c r="B216" s="26"/>
      <c r="C216" s="26"/>
      <c r="D216" s="26"/>
      <c r="E216" s="26"/>
      <c r="F216" s="26"/>
      <c r="G216" s="26"/>
      <c r="H216" s="26"/>
      <c r="I216" s="26"/>
      <c r="J216" s="26"/>
      <c r="K216" s="26"/>
      <c r="L216" s="26"/>
      <c r="M216" s="26"/>
      <c r="N216" s="26"/>
      <c r="O216" s="26"/>
      <c r="P216" s="26"/>
      <c r="Q216" s="26"/>
      <c r="R216" s="26"/>
      <c r="S216" s="26"/>
      <c r="T216" s="26"/>
      <c r="U216" s="26"/>
      <c r="V216" s="36">
        <f t="shared" si="3"/>
        <v>1096</v>
      </c>
      <c r="W21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6" t="str">
        <f>IF(Table1[[#This Row],[Days Past 3rd Birthday Calculated]]&lt;1,"OnTime",IF(Table1[[#This Row],[Days Past 3rd Birthday Calculated]]&lt;16,"1-15 Cal Days",IF(Table1[[#This Row],[Days Past 3rd Birthday Calculated]]&gt;29,"30+ Cal Days","16-29 Cal Days")))</f>
        <v>OnTime</v>
      </c>
      <c r="Y216" s="37">
        <f>_xlfn.NUMBERVALUE(Table1[[#This Row],[School Days to Complete Initial Evaluation (U08)]])</f>
        <v>0</v>
      </c>
      <c r="Z216" t="str">
        <f>IF(Table1[[#This Row],[School Days to Complete Initial Evaluation Converted]]&lt;36,"OnTime",IF(Table1[[#This Row],[School Days to Complete Initial Evaluation Converted]]&gt;50,"16+ Sch Days","1-15 Sch Days"))</f>
        <v>OnTime</v>
      </c>
    </row>
    <row r="217" spans="1:26">
      <c r="A217" s="26"/>
      <c r="B217" s="26"/>
      <c r="C217" s="26"/>
      <c r="D217" s="26"/>
      <c r="E217" s="26"/>
      <c r="F217" s="26"/>
      <c r="G217" s="26"/>
      <c r="H217" s="26"/>
      <c r="I217" s="26"/>
      <c r="J217" s="26"/>
      <c r="K217" s="26"/>
      <c r="L217" s="26"/>
      <c r="M217" s="26"/>
      <c r="N217" s="26"/>
      <c r="O217" s="26"/>
      <c r="P217" s="26"/>
      <c r="Q217" s="26"/>
      <c r="R217" s="26"/>
      <c r="S217" s="26"/>
      <c r="T217" s="26"/>
      <c r="U217" s="26"/>
      <c r="V217" s="36">
        <f t="shared" si="3"/>
        <v>1096</v>
      </c>
      <c r="W21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7" t="str">
        <f>IF(Table1[[#This Row],[Days Past 3rd Birthday Calculated]]&lt;1,"OnTime",IF(Table1[[#This Row],[Days Past 3rd Birthday Calculated]]&lt;16,"1-15 Cal Days",IF(Table1[[#This Row],[Days Past 3rd Birthday Calculated]]&gt;29,"30+ Cal Days","16-29 Cal Days")))</f>
        <v>OnTime</v>
      </c>
      <c r="Y217" s="37">
        <f>_xlfn.NUMBERVALUE(Table1[[#This Row],[School Days to Complete Initial Evaluation (U08)]])</f>
        <v>0</v>
      </c>
      <c r="Z217" t="str">
        <f>IF(Table1[[#This Row],[School Days to Complete Initial Evaluation Converted]]&lt;36,"OnTime",IF(Table1[[#This Row],[School Days to Complete Initial Evaluation Converted]]&gt;50,"16+ Sch Days","1-15 Sch Days"))</f>
        <v>OnTime</v>
      </c>
    </row>
    <row r="218" spans="1:26">
      <c r="A218" s="26"/>
      <c r="B218" s="26"/>
      <c r="C218" s="26"/>
      <c r="D218" s="26"/>
      <c r="E218" s="26"/>
      <c r="F218" s="26"/>
      <c r="G218" s="26"/>
      <c r="H218" s="26"/>
      <c r="I218" s="26"/>
      <c r="J218" s="26"/>
      <c r="K218" s="26"/>
      <c r="L218" s="26"/>
      <c r="M218" s="26"/>
      <c r="N218" s="26"/>
      <c r="O218" s="26"/>
      <c r="P218" s="26"/>
      <c r="Q218" s="26"/>
      <c r="R218" s="26"/>
      <c r="S218" s="26"/>
      <c r="T218" s="26"/>
      <c r="U218" s="26"/>
      <c r="V218" s="36">
        <f t="shared" si="3"/>
        <v>1096</v>
      </c>
      <c r="W21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8" t="str">
        <f>IF(Table1[[#This Row],[Days Past 3rd Birthday Calculated]]&lt;1,"OnTime",IF(Table1[[#This Row],[Days Past 3rd Birthday Calculated]]&lt;16,"1-15 Cal Days",IF(Table1[[#This Row],[Days Past 3rd Birthday Calculated]]&gt;29,"30+ Cal Days","16-29 Cal Days")))</f>
        <v>OnTime</v>
      </c>
      <c r="Y218" s="37">
        <f>_xlfn.NUMBERVALUE(Table1[[#This Row],[School Days to Complete Initial Evaluation (U08)]])</f>
        <v>0</v>
      </c>
      <c r="Z218" t="str">
        <f>IF(Table1[[#This Row],[School Days to Complete Initial Evaluation Converted]]&lt;36,"OnTime",IF(Table1[[#This Row],[School Days to Complete Initial Evaluation Converted]]&gt;50,"16+ Sch Days","1-15 Sch Days"))</f>
        <v>OnTime</v>
      </c>
    </row>
    <row r="219" spans="1:26">
      <c r="A219" s="26"/>
      <c r="B219" s="26"/>
      <c r="C219" s="26"/>
      <c r="D219" s="26"/>
      <c r="E219" s="26"/>
      <c r="F219" s="26"/>
      <c r="G219" s="26"/>
      <c r="H219" s="26"/>
      <c r="I219" s="26"/>
      <c r="J219" s="26"/>
      <c r="K219" s="26"/>
      <c r="L219" s="26"/>
      <c r="M219" s="26"/>
      <c r="N219" s="26"/>
      <c r="O219" s="26"/>
      <c r="P219" s="26"/>
      <c r="Q219" s="26"/>
      <c r="R219" s="26"/>
      <c r="S219" s="26"/>
      <c r="T219" s="26"/>
      <c r="U219" s="26"/>
      <c r="V219" s="36">
        <f t="shared" si="3"/>
        <v>1096</v>
      </c>
      <c r="W21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9" t="str">
        <f>IF(Table1[[#This Row],[Days Past 3rd Birthday Calculated]]&lt;1,"OnTime",IF(Table1[[#This Row],[Days Past 3rd Birthday Calculated]]&lt;16,"1-15 Cal Days",IF(Table1[[#This Row],[Days Past 3rd Birthday Calculated]]&gt;29,"30+ Cal Days","16-29 Cal Days")))</f>
        <v>OnTime</v>
      </c>
      <c r="Y219" s="37">
        <f>_xlfn.NUMBERVALUE(Table1[[#This Row],[School Days to Complete Initial Evaluation (U08)]])</f>
        <v>0</v>
      </c>
      <c r="Z219" t="str">
        <f>IF(Table1[[#This Row],[School Days to Complete Initial Evaluation Converted]]&lt;36,"OnTime",IF(Table1[[#This Row],[School Days to Complete Initial Evaluation Converted]]&gt;50,"16+ Sch Days","1-15 Sch Days"))</f>
        <v>OnTime</v>
      </c>
    </row>
    <row r="220" spans="1:26">
      <c r="A220" s="26"/>
      <c r="B220" s="26"/>
      <c r="C220" s="26"/>
      <c r="D220" s="26"/>
      <c r="E220" s="26"/>
      <c r="F220" s="26"/>
      <c r="G220" s="26"/>
      <c r="H220" s="26"/>
      <c r="I220" s="26"/>
      <c r="J220" s="26"/>
      <c r="K220" s="26"/>
      <c r="L220" s="26"/>
      <c r="M220" s="26"/>
      <c r="N220" s="26"/>
      <c r="O220" s="26"/>
      <c r="P220" s="26"/>
      <c r="Q220" s="26"/>
      <c r="R220" s="26"/>
      <c r="S220" s="26"/>
      <c r="T220" s="26"/>
      <c r="U220" s="26"/>
      <c r="V220" s="36">
        <f t="shared" si="3"/>
        <v>1096</v>
      </c>
      <c r="W22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0" t="str">
        <f>IF(Table1[[#This Row],[Days Past 3rd Birthday Calculated]]&lt;1,"OnTime",IF(Table1[[#This Row],[Days Past 3rd Birthday Calculated]]&lt;16,"1-15 Cal Days",IF(Table1[[#This Row],[Days Past 3rd Birthday Calculated]]&gt;29,"30+ Cal Days","16-29 Cal Days")))</f>
        <v>OnTime</v>
      </c>
      <c r="Y220" s="37">
        <f>_xlfn.NUMBERVALUE(Table1[[#This Row],[School Days to Complete Initial Evaluation (U08)]])</f>
        <v>0</v>
      </c>
      <c r="Z220" t="str">
        <f>IF(Table1[[#This Row],[School Days to Complete Initial Evaluation Converted]]&lt;36,"OnTime",IF(Table1[[#This Row],[School Days to Complete Initial Evaluation Converted]]&gt;50,"16+ Sch Days","1-15 Sch Days"))</f>
        <v>OnTime</v>
      </c>
    </row>
    <row r="221" spans="1:26">
      <c r="A221" s="26"/>
      <c r="B221" s="26"/>
      <c r="C221" s="25"/>
      <c r="D221" s="26"/>
      <c r="E221" s="26"/>
      <c r="F221" s="26"/>
      <c r="G221" s="26"/>
      <c r="H221" s="26"/>
      <c r="I221" s="26"/>
      <c r="J221" s="26"/>
      <c r="K221" s="26"/>
      <c r="L221" s="26"/>
      <c r="M221" s="26"/>
      <c r="N221" s="26"/>
      <c r="O221" s="26"/>
      <c r="P221" s="26"/>
      <c r="Q221" s="26"/>
      <c r="R221" s="26"/>
      <c r="S221" s="26"/>
      <c r="T221" s="26"/>
      <c r="U221" s="26"/>
      <c r="V221" s="36">
        <f t="shared" si="3"/>
        <v>1096</v>
      </c>
      <c r="W22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1" t="str">
        <f>IF(Table1[[#This Row],[Days Past 3rd Birthday Calculated]]&lt;1,"OnTime",IF(Table1[[#This Row],[Days Past 3rd Birthday Calculated]]&lt;16,"1-15 Cal Days",IF(Table1[[#This Row],[Days Past 3rd Birthday Calculated]]&gt;29,"30+ Cal Days","16-29 Cal Days")))</f>
        <v>OnTime</v>
      </c>
      <c r="Y221" s="37">
        <f>_xlfn.NUMBERVALUE(Table1[[#This Row],[School Days to Complete Initial Evaluation (U08)]])</f>
        <v>0</v>
      </c>
      <c r="Z221" t="str">
        <f>IF(Table1[[#This Row],[School Days to Complete Initial Evaluation Converted]]&lt;36,"OnTime",IF(Table1[[#This Row],[School Days to Complete Initial Evaluation Converted]]&gt;50,"16+ Sch Days","1-15 Sch Days"))</f>
        <v>OnTime</v>
      </c>
    </row>
    <row r="222" spans="1:26">
      <c r="A222" s="26"/>
      <c r="B222" s="26"/>
      <c r="C222" s="25"/>
      <c r="D222" s="26"/>
      <c r="E222" s="26"/>
      <c r="F222" s="26"/>
      <c r="G222" s="26"/>
      <c r="H222" s="26"/>
      <c r="I222" s="26"/>
      <c r="J222" s="26"/>
      <c r="K222" s="26"/>
      <c r="L222" s="26"/>
      <c r="M222" s="26"/>
      <c r="N222" s="26"/>
      <c r="O222" s="26"/>
      <c r="P222" s="26"/>
      <c r="Q222" s="26"/>
      <c r="R222" s="26"/>
      <c r="S222" s="26"/>
      <c r="T222" s="26"/>
      <c r="U222" s="26"/>
      <c r="V222" s="36">
        <f t="shared" si="3"/>
        <v>1096</v>
      </c>
      <c r="W22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2" t="str">
        <f>IF(Table1[[#This Row],[Days Past 3rd Birthday Calculated]]&lt;1,"OnTime",IF(Table1[[#This Row],[Days Past 3rd Birthday Calculated]]&lt;16,"1-15 Cal Days",IF(Table1[[#This Row],[Days Past 3rd Birthday Calculated]]&gt;29,"30+ Cal Days","16-29 Cal Days")))</f>
        <v>OnTime</v>
      </c>
      <c r="Y222" s="37">
        <f>_xlfn.NUMBERVALUE(Table1[[#This Row],[School Days to Complete Initial Evaluation (U08)]])</f>
        <v>0</v>
      </c>
      <c r="Z222" t="str">
        <f>IF(Table1[[#This Row],[School Days to Complete Initial Evaluation Converted]]&lt;36,"OnTime",IF(Table1[[#This Row],[School Days to Complete Initial Evaluation Converted]]&gt;50,"16+ Sch Days","1-15 Sch Days"))</f>
        <v>OnTime</v>
      </c>
    </row>
    <row r="223" spans="1:26">
      <c r="A223" s="26"/>
      <c r="B223" s="26"/>
      <c r="C223" s="25"/>
      <c r="D223" s="26"/>
      <c r="E223" s="26"/>
      <c r="F223" s="26"/>
      <c r="G223" s="26"/>
      <c r="H223" s="26"/>
      <c r="I223" s="26"/>
      <c r="J223" s="26"/>
      <c r="K223" s="26"/>
      <c r="L223" s="26"/>
      <c r="M223" s="26"/>
      <c r="N223" s="26"/>
      <c r="O223" s="26"/>
      <c r="P223" s="26"/>
      <c r="Q223" s="26"/>
      <c r="R223" s="26"/>
      <c r="S223" s="26"/>
      <c r="T223" s="26"/>
      <c r="U223" s="26"/>
      <c r="V223" s="36">
        <f t="shared" si="3"/>
        <v>1096</v>
      </c>
      <c r="W22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3" t="str">
        <f>IF(Table1[[#This Row],[Days Past 3rd Birthday Calculated]]&lt;1,"OnTime",IF(Table1[[#This Row],[Days Past 3rd Birthday Calculated]]&lt;16,"1-15 Cal Days",IF(Table1[[#This Row],[Days Past 3rd Birthday Calculated]]&gt;29,"30+ Cal Days","16-29 Cal Days")))</f>
        <v>OnTime</v>
      </c>
      <c r="Y223" s="37">
        <f>_xlfn.NUMBERVALUE(Table1[[#This Row],[School Days to Complete Initial Evaluation (U08)]])</f>
        <v>0</v>
      </c>
      <c r="Z223" t="str">
        <f>IF(Table1[[#This Row],[School Days to Complete Initial Evaluation Converted]]&lt;36,"OnTime",IF(Table1[[#This Row],[School Days to Complete Initial Evaluation Converted]]&gt;50,"16+ Sch Days","1-15 Sch Days"))</f>
        <v>OnTime</v>
      </c>
    </row>
    <row r="224" spans="1:26">
      <c r="A224" s="26"/>
      <c r="B224" s="26"/>
      <c r="C224" s="25"/>
      <c r="D224" s="26"/>
      <c r="E224" s="26"/>
      <c r="F224" s="26"/>
      <c r="G224" s="26"/>
      <c r="H224" s="26"/>
      <c r="I224" s="26"/>
      <c r="J224" s="26"/>
      <c r="K224" s="26"/>
      <c r="L224" s="26"/>
      <c r="M224" s="26"/>
      <c r="N224" s="26"/>
      <c r="O224" s="26"/>
      <c r="P224" s="26"/>
      <c r="Q224" s="26"/>
      <c r="R224" s="26"/>
      <c r="S224" s="26"/>
      <c r="T224" s="26"/>
      <c r="U224" s="26"/>
      <c r="V224" s="36">
        <f t="shared" si="3"/>
        <v>1096</v>
      </c>
      <c r="W22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4" t="str">
        <f>IF(Table1[[#This Row],[Days Past 3rd Birthday Calculated]]&lt;1,"OnTime",IF(Table1[[#This Row],[Days Past 3rd Birthday Calculated]]&lt;16,"1-15 Cal Days",IF(Table1[[#This Row],[Days Past 3rd Birthday Calculated]]&gt;29,"30+ Cal Days","16-29 Cal Days")))</f>
        <v>OnTime</v>
      </c>
      <c r="Y224" s="37">
        <f>_xlfn.NUMBERVALUE(Table1[[#This Row],[School Days to Complete Initial Evaluation (U08)]])</f>
        <v>0</v>
      </c>
      <c r="Z224" t="str">
        <f>IF(Table1[[#This Row],[School Days to Complete Initial Evaluation Converted]]&lt;36,"OnTime",IF(Table1[[#This Row],[School Days to Complete Initial Evaluation Converted]]&gt;50,"16+ Sch Days","1-15 Sch Days"))</f>
        <v>OnTime</v>
      </c>
    </row>
    <row r="225" spans="1:26">
      <c r="A225" s="26"/>
      <c r="B225" s="26"/>
      <c r="C225" s="26"/>
      <c r="D225" s="26"/>
      <c r="E225" s="26"/>
      <c r="F225" s="26"/>
      <c r="G225" s="26"/>
      <c r="H225" s="26"/>
      <c r="I225" s="26"/>
      <c r="J225" s="26"/>
      <c r="K225" s="26"/>
      <c r="L225" s="26"/>
      <c r="M225" s="26"/>
      <c r="N225" s="26"/>
      <c r="O225" s="26"/>
      <c r="P225" s="26"/>
      <c r="Q225" s="26"/>
      <c r="R225" s="26"/>
      <c r="S225" s="26"/>
      <c r="T225" s="26"/>
      <c r="U225" s="26"/>
      <c r="V225" s="36">
        <f t="shared" si="3"/>
        <v>1096</v>
      </c>
      <c r="W22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5" t="str">
        <f>IF(Table1[[#This Row],[Days Past 3rd Birthday Calculated]]&lt;1,"OnTime",IF(Table1[[#This Row],[Days Past 3rd Birthday Calculated]]&lt;16,"1-15 Cal Days",IF(Table1[[#This Row],[Days Past 3rd Birthday Calculated]]&gt;29,"30+ Cal Days","16-29 Cal Days")))</f>
        <v>OnTime</v>
      </c>
      <c r="Y225" s="37">
        <f>_xlfn.NUMBERVALUE(Table1[[#This Row],[School Days to Complete Initial Evaluation (U08)]])</f>
        <v>0</v>
      </c>
      <c r="Z225" t="str">
        <f>IF(Table1[[#This Row],[School Days to Complete Initial Evaluation Converted]]&lt;36,"OnTime",IF(Table1[[#This Row],[School Days to Complete Initial Evaluation Converted]]&gt;50,"16+ Sch Days","1-15 Sch Days"))</f>
        <v>OnTime</v>
      </c>
    </row>
    <row r="226" spans="1:26">
      <c r="A226" s="26"/>
      <c r="B226" s="26"/>
      <c r="C226" s="26"/>
      <c r="D226" s="26"/>
      <c r="E226" s="26"/>
      <c r="F226" s="26"/>
      <c r="G226" s="26"/>
      <c r="H226" s="26"/>
      <c r="I226" s="26"/>
      <c r="J226" s="26"/>
      <c r="K226" s="26"/>
      <c r="L226" s="26"/>
      <c r="M226" s="26"/>
      <c r="N226" s="26"/>
      <c r="O226" s="26"/>
      <c r="P226" s="26"/>
      <c r="Q226" s="26"/>
      <c r="R226" s="26"/>
      <c r="S226" s="26"/>
      <c r="T226" s="26"/>
      <c r="U226" s="26"/>
      <c r="V226" s="36">
        <f t="shared" si="3"/>
        <v>1096</v>
      </c>
      <c r="W22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6" t="str">
        <f>IF(Table1[[#This Row],[Days Past 3rd Birthday Calculated]]&lt;1,"OnTime",IF(Table1[[#This Row],[Days Past 3rd Birthday Calculated]]&lt;16,"1-15 Cal Days",IF(Table1[[#This Row],[Days Past 3rd Birthday Calculated]]&gt;29,"30+ Cal Days","16-29 Cal Days")))</f>
        <v>OnTime</v>
      </c>
      <c r="Y226" s="37">
        <f>_xlfn.NUMBERVALUE(Table1[[#This Row],[School Days to Complete Initial Evaluation (U08)]])</f>
        <v>0</v>
      </c>
      <c r="Z226" t="str">
        <f>IF(Table1[[#This Row],[School Days to Complete Initial Evaluation Converted]]&lt;36,"OnTime",IF(Table1[[#This Row],[School Days to Complete Initial Evaluation Converted]]&gt;50,"16+ Sch Days","1-15 Sch Days"))</f>
        <v>OnTime</v>
      </c>
    </row>
    <row r="227" spans="1:26">
      <c r="A227" s="26"/>
      <c r="B227" s="26"/>
      <c r="C227" s="26"/>
      <c r="D227" s="26"/>
      <c r="E227" s="26"/>
      <c r="F227" s="26"/>
      <c r="G227" s="26"/>
      <c r="H227" s="26"/>
      <c r="I227" s="26"/>
      <c r="J227" s="26"/>
      <c r="K227" s="26"/>
      <c r="L227" s="26"/>
      <c r="M227" s="26"/>
      <c r="N227" s="26"/>
      <c r="O227" s="26"/>
      <c r="P227" s="26"/>
      <c r="Q227" s="26"/>
      <c r="R227" s="26"/>
      <c r="S227" s="26"/>
      <c r="T227" s="26"/>
      <c r="U227" s="26"/>
      <c r="V227" s="36">
        <f t="shared" si="3"/>
        <v>1096</v>
      </c>
      <c r="W22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7" t="str">
        <f>IF(Table1[[#This Row],[Days Past 3rd Birthday Calculated]]&lt;1,"OnTime",IF(Table1[[#This Row],[Days Past 3rd Birthday Calculated]]&lt;16,"1-15 Cal Days",IF(Table1[[#This Row],[Days Past 3rd Birthday Calculated]]&gt;29,"30+ Cal Days","16-29 Cal Days")))</f>
        <v>OnTime</v>
      </c>
      <c r="Y227" s="37">
        <f>_xlfn.NUMBERVALUE(Table1[[#This Row],[School Days to Complete Initial Evaluation (U08)]])</f>
        <v>0</v>
      </c>
      <c r="Z227" t="str">
        <f>IF(Table1[[#This Row],[School Days to Complete Initial Evaluation Converted]]&lt;36,"OnTime",IF(Table1[[#This Row],[School Days to Complete Initial Evaluation Converted]]&gt;50,"16+ Sch Days","1-15 Sch Days"))</f>
        <v>OnTime</v>
      </c>
    </row>
    <row r="228" spans="1:26">
      <c r="A228" s="26"/>
      <c r="B228" s="26"/>
      <c r="C228" s="26"/>
      <c r="D228" s="26"/>
      <c r="E228" s="26"/>
      <c r="F228" s="26"/>
      <c r="G228" s="26"/>
      <c r="H228" s="26"/>
      <c r="I228" s="26"/>
      <c r="J228" s="26"/>
      <c r="K228" s="26"/>
      <c r="L228" s="26"/>
      <c r="M228" s="26"/>
      <c r="N228" s="26"/>
      <c r="O228" s="26"/>
      <c r="P228" s="26"/>
      <c r="Q228" s="26"/>
      <c r="R228" s="26"/>
      <c r="S228" s="26"/>
      <c r="T228" s="26"/>
      <c r="U228" s="26"/>
      <c r="V228" s="36">
        <f t="shared" si="3"/>
        <v>1096</v>
      </c>
      <c r="W22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8" t="str">
        <f>IF(Table1[[#This Row],[Days Past 3rd Birthday Calculated]]&lt;1,"OnTime",IF(Table1[[#This Row],[Days Past 3rd Birthday Calculated]]&lt;16,"1-15 Cal Days",IF(Table1[[#This Row],[Days Past 3rd Birthday Calculated]]&gt;29,"30+ Cal Days","16-29 Cal Days")))</f>
        <v>OnTime</v>
      </c>
      <c r="Y228" s="37">
        <f>_xlfn.NUMBERVALUE(Table1[[#This Row],[School Days to Complete Initial Evaluation (U08)]])</f>
        <v>0</v>
      </c>
      <c r="Z228" t="str">
        <f>IF(Table1[[#This Row],[School Days to Complete Initial Evaluation Converted]]&lt;36,"OnTime",IF(Table1[[#This Row],[School Days to Complete Initial Evaluation Converted]]&gt;50,"16+ Sch Days","1-15 Sch Days"))</f>
        <v>OnTime</v>
      </c>
    </row>
    <row r="229" spans="1:26">
      <c r="A229" s="26"/>
      <c r="B229" s="26"/>
      <c r="C229" s="26"/>
      <c r="D229" s="26"/>
      <c r="E229" s="26"/>
      <c r="F229" s="26"/>
      <c r="G229" s="26"/>
      <c r="H229" s="26"/>
      <c r="I229" s="26"/>
      <c r="J229" s="26"/>
      <c r="K229" s="26"/>
      <c r="L229" s="26"/>
      <c r="M229" s="26"/>
      <c r="N229" s="26"/>
      <c r="O229" s="26"/>
      <c r="P229" s="26"/>
      <c r="Q229" s="26"/>
      <c r="R229" s="26"/>
      <c r="S229" s="26"/>
      <c r="T229" s="26"/>
      <c r="U229" s="26"/>
      <c r="V229" s="36">
        <f t="shared" si="3"/>
        <v>1096</v>
      </c>
      <c r="W22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9" t="str">
        <f>IF(Table1[[#This Row],[Days Past 3rd Birthday Calculated]]&lt;1,"OnTime",IF(Table1[[#This Row],[Days Past 3rd Birthday Calculated]]&lt;16,"1-15 Cal Days",IF(Table1[[#This Row],[Days Past 3rd Birthday Calculated]]&gt;29,"30+ Cal Days","16-29 Cal Days")))</f>
        <v>OnTime</v>
      </c>
      <c r="Y229" s="37">
        <f>_xlfn.NUMBERVALUE(Table1[[#This Row],[School Days to Complete Initial Evaluation (U08)]])</f>
        <v>0</v>
      </c>
      <c r="Z229" t="str">
        <f>IF(Table1[[#This Row],[School Days to Complete Initial Evaluation Converted]]&lt;36,"OnTime",IF(Table1[[#This Row],[School Days to Complete Initial Evaluation Converted]]&gt;50,"16+ Sch Days","1-15 Sch Days"))</f>
        <v>OnTime</v>
      </c>
    </row>
    <row r="230" spans="1:26">
      <c r="A230" s="26"/>
      <c r="B230" s="26"/>
      <c r="C230" s="26"/>
      <c r="D230" s="26"/>
      <c r="E230" s="26"/>
      <c r="F230" s="26"/>
      <c r="G230" s="26"/>
      <c r="H230" s="26"/>
      <c r="I230" s="26"/>
      <c r="J230" s="26"/>
      <c r="K230" s="26"/>
      <c r="L230" s="26"/>
      <c r="M230" s="26"/>
      <c r="N230" s="26"/>
      <c r="O230" s="26"/>
      <c r="P230" s="26"/>
      <c r="Q230" s="26"/>
      <c r="R230" s="26"/>
      <c r="S230" s="26"/>
      <c r="T230" s="26"/>
      <c r="U230" s="26"/>
      <c r="V230" s="36">
        <f t="shared" si="3"/>
        <v>1096</v>
      </c>
      <c r="W23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0" t="str">
        <f>IF(Table1[[#This Row],[Days Past 3rd Birthday Calculated]]&lt;1,"OnTime",IF(Table1[[#This Row],[Days Past 3rd Birthday Calculated]]&lt;16,"1-15 Cal Days",IF(Table1[[#This Row],[Days Past 3rd Birthday Calculated]]&gt;29,"30+ Cal Days","16-29 Cal Days")))</f>
        <v>OnTime</v>
      </c>
      <c r="Y230" s="37">
        <f>_xlfn.NUMBERVALUE(Table1[[#This Row],[School Days to Complete Initial Evaluation (U08)]])</f>
        <v>0</v>
      </c>
      <c r="Z230" t="str">
        <f>IF(Table1[[#This Row],[School Days to Complete Initial Evaluation Converted]]&lt;36,"OnTime",IF(Table1[[#This Row],[School Days to Complete Initial Evaluation Converted]]&gt;50,"16+ Sch Days","1-15 Sch Days"))</f>
        <v>OnTime</v>
      </c>
    </row>
    <row r="231" spans="1:26">
      <c r="A231" s="26"/>
      <c r="B231" s="26"/>
      <c r="C231" s="26"/>
      <c r="D231" s="26"/>
      <c r="E231" s="26"/>
      <c r="F231" s="26"/>
      <c r="G231" s="26"/>
      <c r="H231" s="26"/>
      <c r="I231" s="26"/>
      <c r="J231" s="26"/>
      <c r="K231" s="26"/>
      <c r="L231" s="26"/>
      <c r="M231" s="26"/>
      <c r="N231" s="26"/>
      <c r="O231" s="26"/>
      <c r="P231" s="26"/>
      <c r="Q231" s="26"/>
      <c r="R231" s="26"/>
      <c r="S231" s="26"/>
      <c r="T231" s="26"/>
      <c r="U231" s="26"/>
      <c r="V231" s="36">
        <f t="shared" si="3"/>
        <v>1096</v>
      </c>
      <c r="W23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1" t="str">
        <f>IF(Table1[[#This Row],[Days Past 3rd Birthday Calculated]]&lt;1,"OnTime",IF(Table1[[#This Row],[Days Past 3rd Birthday Calculated]]&lt;16,"1-15 Cal Days",IF(Table1[[#This Row],[Days Past 3rd Birthday Calculated]]&gt;29,"30+ Cal Days","16-29 Cal Days")))</f>
        <v>OnTime</v>
      </c>
      <c r="Y231" s="37">
        <f>_xlfn.NUMBERVALUE(Table1[[#This Row],[School Days to Complete Initial Evaluation (U08)]])</f>
        <v>0</v>
      </c>
      <c r="Z231" t="str">
        <f>IF(Table1[[#This Row],[School Days to Complete Initial Evaluation Converted]]&lt;36,"OnTime",IF(Table1[[#This Row],[School Days to Complete Initial Evaluation Converted]]&gt;50,"16+ Sch Days","1-15 Sch Days"))</f>
        <v>OnTime</v>
      </c>
    </row>
    <row r="232" spans="1:26">
      <c r="A232" s="26"/>
      <c r="B232" s="26"/>
      <c r="C232" s="26"/>
      <c r="D232" s="26"/>
      <c r="E232" s="26"/>
      <c r="F232" s="26"/>
      <c r="G232" s="26"/>
      <c r="H232" s="26"/>
      <c r="I232" s="26"/>
      <c r="J232" s="26"/>
      <c r="K232" s="26"/>
      <c r="L232" s="26"/>
      <c r="M232" s="26"/>
      <c r="N232" s="26"/>
      <c r="O232" s="26"/>
      <c r="P232" s="26"/>
      <c r="Q232" s="26"/>
      <c r="R232" s="26"/>
      <c r="S232" s="26"/>
      <c r="T232" s="26"/>
      <c r="U232" s="26"/>
      <c r="V232" s="36">
        <f t="shared" si="3"/>
        <v>1096</v>
      </c>
      <c r="W23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2" t="str">
        <f>IF(Table1[[#This Row],[Days Past 3rd Birthday Calculated]]&lt;1,"OnTime",IF(Table1[[#This Row],[Days Past 3rd Birthday Calculated]]&lt;16,"1-15 Cal Days",IF(Table1[[#This Row],[Days Past 3rd Birthday Calculated]]&gt;29,"30+ Cal Days","16-29 Cal Days")))</f>
        <v>OnTime</v>
      </c>
      <c r="Y232" s="37">
        <f>_xlfn.NUMBERVALUE(Table1[[#This Row],[School Days to Complete Initial Evaluation (U08)]])</f>
        <v>0</v>
      </c>
      <c r="Z232" t="str">
        <f>IF(Table1[[#This Row],[School Days to Complete Initial Evaluation Converted]]&lt;36,"OnTime",IF(Table1[[#This Row],[School Days to Complete Initial Evaluation Converted]]&gt;50,"16+ Sch Days","1-15 Sch Days"))</f>
        <v>OnTime</v>
      </c>
    </row>
    <row r="233" spans="1:26">
      <c r="A233" s="26"/>
      <c r="B233" s="26"/>
      <c r="C233" s="26"/>
      <c r="D233" s="26"/>
      <c r="E233" s="26"/>
      <c r="F233" s="26"/>
      <c r="G233" s="26"/>
      <c r="H233" s="26"/>
      <c r="I233" s="26"/>
      <c r="J233" s="26"/>
      <c r="K233" s="26"/>
      <c r="L233" s="26"/>
      <c r="M233" s="26"/>
      <c r="N233" s="26"/>
      <c r="O233" s="26"/>
      <c r="P233" s="26"/>
      <c r="Q233" s="26"/>
      <c r="R233" s="26"/>
      <c r="S233" s="26"/>
      <c r="T233" s="26"/>
      <c r="U233" s="26"/>
      <c r="V233" s="36">
        <f t="shared" si="3"/>
        <v>1096</v>
      </c>
      <c r="W23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3" t="str">
        <f>IF(Table1[[#This Row],[Days Past 3rd Birthday Calculated]]&lt;1,"OnTime",IF(Table1[[#This Row],[Days Past 3rd Birthday Calculated]]&lt;16,"1-15 Cal Days",IF(Table1[[#This Row],[Days Past 3rd Birthday Calculated]]&gt;29,"30+ Cal Days","16-29 Cal Days")))</f>
        <v>OnTime</v>
      </c>
      <c r="Y233" s="37">
        <f>_xlfn.NUMBERVALUE(Table1[[#This Row],[School Days to Complete Initial Evaluation (U08)]])</f>
        <v>0</v>
      </c>
      <c r="Z233" t="str">
        <f>IF(Table1[[#This Row],[School Days to Complete Initial Evaluation Converted]]&lt;36,"OnTime",IF(Table1[[#This Row],[School Days to Complete Initial Evaluation Converted]]&gt;50,"16+ Sch Days","1-15 Sch Days"))</f>
        <v>OnTime</v>
      </c>
    </row>
    <row r="234" spans="1:26">
      <c r="A234" s="26"/>
      <c r="B234" s="26"/>
      <c r="C234" s="26"/>
      <c r="D234" s="26"/>
      <c r="E234" s="26"/>
      <c r="F234" s="26"/>
      <c r="G234" s="26"/>
      <c r="H234" s="26"/>
      <c r="I234" s="26"/>
      <c r="J234" s="26"/>
      <c r="K234" s="26"/>
      <c r="L234" s="26"/>
      <c r="M234" s="26"/>
      <c r="N234" s="26"/>
      <c r="O234" s="26"/>
      <c r="P234" s="26"/>
      <c r="Q234" s="26"/>
      <c r="R234" s="26"/>
      <c r="S234" s="26"/>
      <c r="T234" s="26"/>
      <c r="U234" s="26"/>
      <c r="V234" s="36">
        <f t="shared" si="3"/>
        <v>1096</v>
      </c>
      <c r="W23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4" t="str">
        <f>IF(Table1[[#This Row],[Days Past 3rd Birthday Calculated]]&lt;1,"OnTime",IF(Table1[[#This Row],[Days Past 3rd Birthday Calculated]]&lt;16,"1-15 Cal Days",IF(Table1[[#This Row],[Days Past 3rd Birthday Calculated]]&gt;29,"30+ Cal Days","16-29 Cal Days")))</f>
        <v>OnTime</v>
      </c>
      <c r="Y234" s="37">
        <f>_xlfn.NUMBERVALUE(Table1[[#This Row],[School Days to Complete Initial Evaluation (U08)]])</f>
        <v>0</v>
      </c>
      <c r="Z234" t="str">
        <f>IF(Table1[[#This Row],[School Days to Complete Initial Evaluation Converted]]&lt;36,"OnTime",IF(Table1[[#This Row],[School Days to Complete Initial Evaluation Converted]]&gt;50,"16+ Sch Days","1-15 Sch Days"))</f>
        <v>OnTime</v>
      </c>
    </row>
    <row r="235" spans="1:26">
      <c r="A235" s="26"/>
      <c r="B235" s="26"/>
      <c r="C235" s="26"/>
      <c r="D235" s="26"/>
      <c r="E235" s="26"/>
      <c r="F235" s="26"/>
      <c r="G235" s="26"/>
      <c r="H235" s="26"/>
      <c r="I235" s="26"/>
      <c r="J235" s="26"/>
      <c r="K235" s="26"/>
      <c r="L235" s="26"/>
      <c r="M235" s="26"/>
      <c r="N235" s="26"/>
      <c r="O235" s="26"/>
      <c r="P235" s="26"/>
      <c r="Q235" s="26"/>
      <c r="R235" s="26"/>
      <c r="S235" s="26"/>
      <c r="T235" s="26"/>
      <c r="U235" s="26"/>
      <c r="V235" s="36">
        <f t="shared" si="3"/>
        <v>1096</v>
      </c>
      <c r="W23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5" t="str">
        <f>IF(Table1[[#This Row],[Days Past 3rd Birthday Calculated]]&lt;1,"OnTime",IF(Table1[[#This Row],[Days Past 3rd Birthday Calculated]]&lt;16,"1-15 Cal Days",IF(Table1[[#This Row],[Days Past 3rd Birthday Calculated]]&gt;29,"30+ Cal Days","16-29 Cal Days")))</f>
        <v>OnTime</v>
      </c>
      <c r="Y235" s="37">
        <f>_xlfn.NUMBERVALUE(Table1[[#This Row],[School Days to Complete Initial Evaluation (U08)]])</f>
        <v>0</v>
      </c>
      <c r="Z235" t="str">
        <f>IF(Table1[[#This Row],[School Days to Complete Initial Evaluation Converted]]&lt;36,"OnTime",IF(Table1[[#This Row],[School Days to Complete Initial Evaluation Converted]]&gt;50,"16+ Sch Days","1-15 Sch Days"))</f>
        <v>OnTime</v>
      </c>
    </row>
    <row r="236" spans="1:26">
      <c r="A236" s="26"/>
      <c r="B236" s="26"/>
      <c r="C236" s="26"/>
      <c r="D236" s="26"/>
      <c r="E236" s="26"/>
      <c r="F236" s="26"/>
      <c r="G236" s="26"/>
      <c r="H236" s="26"/>
      <c r="I236" s="26"/>
      <c r="J236" s="26"/>
      <c r="K236" s="26"/>
      <c r="L236" s="26"/>
      <c r="M236" s="26"/>
      <c r="N236" s="26"/>
      <c r="O236" s="26"/>
      <c r="P236" s="26"/>
      <c r="Q236" s="26"/>
      <c r="R236" s="26"/>
      <c r="S236" s="26"/>
      <c r="T236" s="26"/>
      <c r="U236" s="26"/>
      <c r="V236" s="36">
        <f t="shared" si="3"/>
        <v>1096</v>
      </c>
      <c r="W23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6" t="str">
        <f>IF(Table1[[#This Row],[Days Past 3rd Birthday Calculated]]&lt;1,"OnTime",IF(Table1[[#This Row],[Days Past 3rd Birthday Calculated]]&lt;16,"1-15 Cal Days",IF(Table1[[#This Row],[Days Past 3rd Birthday Calculated]]&gt;29,"30+ Cal Days","16-29 Cal Days")))</f>
        <v>OnTime</v>
      </c>
      <c r="Y236" s="37">
        <f>_xlfn.NUMBERVALUE(Table1[[#This Row],[School Days to Complete Initial Evaluation (U08)]])</f>
        <v>0</v>
      </c>
      <c r="Z236" t="str">
        <f>IF(Table1[[#This Row],[School Days to Complete Initial Evaluation Converted]]&lt;36,"OnTime",IF(Table1[[#This Row],[School Days to Complete Initial Evaluation Converted]]&gt;50,"16+ Sch Days","1-15 Sch Days"))</f>
        <v>OnTime</v>
      </c>
    </row>
    <row r="237" spans="1:26">
      <c r="A237" s="26"/>
      <c r="B237" s="26"/>
      <c r="C237" s="26"/>
      <c r="D237" s="26"/>
      <c r="E237" s="26"/>
      <c r="F237" s="26"/>
      <c r="G237" s="26"/>
      <c r="H237" s="26"/>
      <c r="I237" s="26"/>
      <c r="J237" s="26"/>
      <c r="K237" s="26"/>
      <c r="L237" s="26"/>
      <c r="M237" s="26"/>
      <c r="N237" s="26"/>
      <c r="O237" s="26"/>
      <c r="P237" s="26"/>
      <c r="Q237" s="26"/>
      <c r="R237" s="26"/>
      <c r="S237" s="26"/>
      <c r="T237" s="26"/>
      <c r="U237" s="26"/>
      <c r="V237" s="36">
        <f t="shared" si="3"/>
        <v>1096</v>
      </c>
      <c r="W23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7" t="str">
        <f>IF(Table1[[#This Row],[Days Past 3rd Birthday Calculated]]&lt;1,"OnTime",IF(Table1[[#This Row],[Days Past 3rd Birthday Calculated]]&lt;16,"1-15 Cal Days",IF(Table1[[#This Row],[Days Past 3rd Birthday Calculated]]&gt;29,"30+ Cal Days","16-29 Cal Days")))</f>
        <v>OnTime</v>
      </c>
      <c r="Y237" s="37">
        <f>_xlfn.NUMBERVALUE(Table1[[#This Row],[School Days to Complete Initial Evaluation (U08)]])</f>
        <v>0</v>
      </c>
      <c r="Z237" t="str">
        <f>IF(Table1[[#This Row],[School Days to Complete Initial Evaluation Converted]]&lt;36,"OnTime",IF(Table1[[#This Row],[School Days to Complete Initial Evaluation Converted]]&gt;50,"16+ Sch Days","1-15 Sch Days"))</f>
        <v>OnTime</v>
      </c>
    </row>
    <row r="238" spans="1:26">
      <c r="A238" s="26"/>
      <c r="B238" s="26"/>
      <c r="C238" s="26"/>
      <c r="D238" s="26"/>
      <c r="E238" s="26"/>
      <c r="F238" s="26"/>
      <c r="G238" s="26"/>
      <c r="H238" s="26"/>
      <c r="I238" s="26"/>
      <c r="J238" s="26"/>
      <c r="K238" s="26"/>
      <c r="L238" s="26"/>
      <c r="M238" s="26"/>
      <c r="N238" s="26"/>
      <c r="O238" s="26"/>
      <c r="P238" s="26"/>
      <c r="Q238" s="26"/>
      <c r="R238" s="26"/>
      <c r="S238" s="26"/>
      <c r="T238" s="26"/>
      <c r="U238" s="26"/>
      <c r="V238" s="36">
        <f t="shared" si="3"/>
        <v>1096</v>
      </c>
      <c r="W23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8" t="str">
        <f>IF(Table1[[#This Row],[Days Past 3rd Birthday Calculated]]&lt;1,"OnTime",IF(Table1[[#This Row],[Days Past 3rd Birthday Calculated]]&lt;16,"1-15 Cal Days",IF(Table1[[#This Row],[Days Past 3rd Birthday Calculated]]&gt;29,"30+ Cal Days","16-29 Cal Days")))</f>
        <v>OnTime</v>
      </c>
      <c r="Y238" s="37">
        <f>_xlfn.NUMBERVALUE(Table1[[#This Row],[School Days to Complete Initial Evaluation (U08)]])</f>
        <v>0</v>
      </c>
      <c r="Z238" t="str">
        <f>IF(Table1[[#This Row],[School Days to Complete Initial Evaluation Converted]]&lt;36,"OnTime",IF(Table1[[#This Row],[School Days to Complete Initial Evaluation Converted]]&gt;50,"16+ Sch Days","1-15 Sch Days"))</f>
        <v>OnTime</v>
      </c>
    </row>
    <row r="239" spans="1:26">
      <c r="A239" s="26"/>
      <c r="B239" s="26"/>
      <c r="C239" s="26"/>
      <c r="D239" s="26"/>
      <c r="E239" s="26"/>
      <c r="F239" s="26"/>
      <c r="G239" s="26"/>
      <c r="H239" s="26"/>
      <c r="I239" s="26"/>
      <c r="J239" s="26"/>
      <c r="K239" s="26"/>
      <c r="L239" s="26"/>
      <c r="M239" s="26"/>
      <c r="N239" s="26"/>
      <c r="O239" s="26"/>
      <c r="P239" s="26"/>
      <c r="Q239" s="26"/>
      <c r="R239" s="26"/>
      <c r="S239" s="26"/>
      <c r="T239" s="26"/>
      <c r="U239" s="26"/>
      <c r="V239" s="36">
        <f t="shared" si="3"/>
        <v>1096</v>
      </c>
      <c r="W23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9" t="str">
        <f>IF(Table1[[#This Row],[Days Past 3rd Birthday Calculated]]&lt;1,"OnTime",IF(Table1[[#This Row],[Days Past 3rd Birthday Calculated]]&lt;16,"1-15 Cal Days",IF(Table1[[#This Row],[Days Past 3rd Birthday Calculated]]&gt;29,"30+ Cal Days","16-29 Cal Days")))</f>
        <v>OnTime</v>
      </c>
      <c r="Y239" s="37">
        <f>_xlfn.NUMBERVALUE(Table1[[#This Row],[School Days to Complete Initial Evaluation (U08)]])</f>
        <v>0</v>
      </c>
      <c r="Z239" t="str">
        <f>IF(Table1[[#This Row],[School Days to Complete Initial Evaluation Converted]]&lt;36,"OnTime",IF(Table1[[#This Row],[School Days to Complete Initial Evaluation Converted]]&gt;50,"16+ Sch Days","1-15 Sch Days"))</f>
        <v>OnTime</v>
      </c>
    </row>
    <row r="240" spans="1:26">
      <c r="A240" s="26"/>
      <c r="B240" s="26"/>
      <c r="C240" s="26"/>
      <c r="D240" s="26"/>
      <c r="E240" s="26"/>
      <c r="F240" s="26"/>
      <c r="G240" s="26"/>
      <c r="H240" s="26"/>
      <c r="I240" s="26"/>
      <c r="J240" s="26"/>
      <c r="K240" s="26"/>
      <c r="L240" s="26"/>
      <c r="M240" s="26"/>
      <c r="N240" s="26"/>
      <c r="O240" s="26"/>
      <c r="P240" s="26"/>
      <c r="Q240" s="26"/>
      <c r="R240" s="26"/>
      <c r="S240" s="26"/>
      <c r="T240" s="26"/>
      <c r="U240" s="26"/>
      <c r="V240" s="36">
        <f t="shared" si="3"/>
        <v>1096</v>
      </c>
      <c r="W24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0" t="str">
        <f>IF(Table1[[#This Row],[Days Past 3rd Birthday Calculated]]&lt;1,"OnTime",IF(Table1[[#This Row],[Days Past 3rd Birthday Calculated]]&lt;16,"1-15 Cal Days",IF(Table1[[#This Row],[Days Past 3rd Birthday Calculated]]&gt;29,"30+ Cal Days","16-29 Cal Days")))</f>
        <v>OnTime</v>
      </c>
      <c r="Y240" s="37">
        <f>_xlfn.NUMBERVALUE(Table1[[#This Row],[School Days to Complete Initial Evaluation (U08)]])</f>
        <v>0</v>
      </c>
      <c r="Z240" t="str">
        <f>IF(Table1[[#This Row],[School Days to Complete Initial Evaluation Converted]]&lt;36,"OnTime",IF(Table1[[#This Row],[School Days to Complete Initial Evaluation Converted]]&gt;50,"16+ Sch Days","1-15 Sch Days"))</f>
        <v>OnTime</v>
      </c>
    </row>
    <row r="241" spans="1:26">
      <c r="A241" s="26"/>
      <c r="B241" s="26"/>
      <c r="C241" s="26"/>
      <c r="D241" s="26"/>
      <c r="E241" s="26"/>
      <c r="F241" s="26"/>
      <c r="G241" s="26"/>
      <c r="H241" s="26"/>
      <c r="I241" s="26"/>
      <c r="J241" s="26"/>
      <c r="K241" s="26"/>
      <c r="L241" s="26"/>
      <c r="M241" s="26"/>
      <c r="N241" s="26"/>
      <c r="O241" s="26"/>
      <c r="P241" s="26"/>
      <c r="Q241" s="26"/>
      <c r="R241" s="26"/>
      <c r="S241" s="26"/>
      <c r="T241" s="26"/>
      <c r="U241" s="26"/>
      <c r="V241" s="36">
        <f t="shared" si="3"/>
        <v>1096</v>
      </c>
      <c r="W24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1" t="str">
        <f>IF(Table1[[#This Row],[Days Past 3rd Birthday Calculated]]&lt;1,"OnTime",IF(Table1[[#This Row],[Days Past 3rd Birthday Calculated]]&lt;16,"1-15 Cal Days",IF(Table1[[#This Row],[Days Past 3rd Birthday Calculated]]&gt;29,"30+ Cal Days","16-29 Cal Days")))</f>
        <v>OnTime</v>
      </c>
      <c r="Y241" s="37">
        <f>_xlfn.NUMBERVALUE(Table1[[#This Row],[School Days to Complete Initial Evaluation (U08)]])</f>
        <v>0</v>
      </c>
      <c r="Z241" t="str">
        <f>IF(Table1[[#This Row],[School Days to Complete Initial Evaluation Converted]]&lt;36,"OnTime",IF(Table1[[#This Row],[School Days to Complete Initial Evaluation Converted]]&gt;50,"16+ Sch Days","1-15 Sch Days"))</f>
        <v>OnTime</v>
      </c>
    </row>
    <row r="242" spans="1:26">
      <c r="A242" s="26"/>
      <c r="B242" s="26"/>
      <c r="C242" s="26"/>
      <c r="D242" s="26"/>
      <c r="E242" s="26"/>
      <c r="F242" s="26"/>
      <c r="G242" s="26"/>
      <c r="H242" s="26"/>
      <c r="I242" s="26"/>
      <c r="J242" s="26"/>
      <c r="K242" s="26"/>
      <c r="L242" s="26"/>
      <c r="M242" s="26"/>
      <c r="N242" s="26"/>
      <c r="O242" s="26"/>
      <c r="P242" s="26"/>
      <c r="Q242" s="26"/>
      <c r="R242" s="26"/>
      <c r="S242" s="26"/>
      <c r="T242" s="26"/>
      <c r="U242" s="26"/>
      <c r="V242" s="36">
        <f t="shared" si="3"/>
        <v>1096</v>
      </c>
      <c r="W24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2" t="str">
        <f>IF(Table1[[#This Row],[Days Past 3rd Birthday Calculated]]&lt;1,"OnTime",IF(Table1[[#This Row],[Days Past 3rd Birthday Calculated]]&lt;16,"1-15 Cal Days",IF(Table1[[#This Row],[Days Past 3rd Birthday Calculated]]&gt;29,"30+ Cal Days","16-29 Cal Days")))</f>
        <v>OnTime</v>
      </c>
      <c r="Y242" s="37">
        <f>_xlfn.NUMBERVALUE(Table1[[#This Row],[School Days to Complete Initial Evaluation (U08)]])</f>
        <v>0</v>
      </c>
      <c r="Z242" t="str">
        <f>IF(Table1[[#This Row],[School Days to Complete Initial Evaluation Converted]]&lt;36,"OnTime",IF(Table1[[#This Row],[School Days to Complete Initial Evaluation Converted]]&gt;50,"16+ Sch Days","1-15 Sch Days"))</f>
        <v>OnTime</v>
      </c>
    </row>
    <row r="243" spans="1:26">
      <c r="A243" s="26"/>
      <c r="B243" s="26"/>
      <c r="C243" s="25"/>
      <c r="D243" s="26"/>
      <c r="E243" s="26"/>
      <c r="F243" s="26"/>
      <c r="G243" s="26"/>
      <c r="H243" s="26"/>
      <c r="I243" s="26"/>
      <c r="J243" s="26"/>
      <c r="K243" s="26"/>
      <c r="L243" s="26"/>
      <c r="M243" s="26"/>
      <c r="N243" s="26"/>
      <c r="O243" s="26"/>
      <c r="P243" s="26"/>
      <c r="Q243" s="26"/>
      <c r="R243" s="26"/>
      <c r="S243" s="26"/>
      <c r="T243" s="26"/>
      <c r="U243" s="26"/>
      <c r="V243" s="36">
        <f t="shared" si="3"/>
        <v>1096</v>
      </c>
      <c r="W24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3" t="str">
        <f>IF(Table1[[#This Row],[Days Past 3rd Birthday Calculated]]&lt;1,"OnTime",IF(Table1[[#This Row],[Days Past 3rd Birthday Calculated]]&lt;16,"1-15 Cal Days",IF(Table1[[#This Row],[Days Past 3rd Birthday Calculated]]&gt;29,"30+ Cal Days","16-29 Cal Days")))</f>
        <v>OnTime</v>
      </c>
      <c r="Y243" s="37">
        <f>_xlfn.NUMBERVALUE(Table1[[#This Row],[School Days to Complete Initial Evaluation (U08)]])</f>
        <v>0</v>
      </c>
      <c r="Z243" t="str">
        <f>IF(Table1[[#This Row],[School Days to Complete Initial Evaluation Converted]]&lt;36,"OnTime",IF(Table1[[#This Row],[School Days to Complete Initial Evaluation Converted]]&gt;50,"16+ Sch Days","1-15 Sch Days"))</f>
        <v>OnTime</v>
      </c>
    </row>
    <row r="244" spans="1:26">
      <c r="A244" s="26"/>
      <c r="B244" s="26"/>
      <c r="C244" s="25"/>
      <c r="D244" s="26"/>
      <c r="E244" s="26"/>
      <c r="F244" s="26"/>
      <c r="G244" s="26"/>
      <c r="H244" s="26"/>
      <c r="I244" s="26"/>
      <c r="J244" s="26"/>
      <c r="K244" s="26"/>
      <c r="L244" s="26"/>
      <c r="M244" s="26"/>
      <c r="N244" s="26"/>
      <c r="O244" s="26"/>
      <c r="P244" s="26"/>
      <c r="Q244" s="26"/>
      <c r="R244" s="26"/>
      <c r="S244" s="26"/>
      <c r="T244" s="26"/>
      <c r="U244" s="26"/>
      <c r="V244" s="36">
        <f t="shared" si="3"/>
        <v>1096</v>
      </c>
      <c r="W24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4" t="str">
        <f>IF(Table1[[#This Row],[Days Past 3rd Birthday Calculated]]&lt;1,"OnTime",IF(Table1[[#This Row],[Days Past 3rd Birthday Calculated]]&lt;16,"1-15 Cal Days",IF(Table1[[#This Row],[Days Past 3rd Birthday Calculated]]&gt;29,"30+ Cal Days","16-29 Cal Days")))</f>
        <v>OnTime</v>
      </c>
      <c r="Y244" s="37">
        <f>_xlfn.NUMBERVALUE(Table1[[#This Row],[School Days to Complete Initial Evaluation (U08)]])</f>
        <v>0</v>
      </c>
      <c r="Z244" t="str">
        <f>IF(Table1[[#This Row],[School Days to Complete Initial Evaluation Converted]]&lt;36,"OnTime",IF(Table1[[#This Row],[School Days to Complete Initial Evaluation Converted]]&gt;50,"16+ Sch Days","1-15 Sch Days"))</f>
        <v>OnTime</v>
      </c>
    </row>
    <row r="245" spans="1:26">
      <c r="A245" s="26"/>
      <c r="B245" s="26"/>
      <c r="C245" s="25"/>
      <c r="D245" s="26"/>
      <c r="E245" s="26"/>
      <c r="F245" s="26"/>
      <c r="G245" s="26"/>
      <c r="H245" s="26"/>
      <c r="I245" s="26"/>
      <c r="J245" s="26"/>
      <c r="K245" s="26"/>
      <c r="L245" s="26"/>
      <c r="M245" s="26"/>
      <c r="N245" s="26"/>
      <c r="O245" s="26"/>
      <c r="P245" s="26"/>
      <c r="Q245" s="26"/>
      <c r="R245" s="26"/>
      <c r="S245" s="26"/>
      <c r="T245" s="26"/>
      <c r="U245" s="26"/>
      <c r="V245" s="36">
        <f t="shared" si="3"/>
        <v>1096</v>
      </c>
      <c r="W24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5" t="str">
        <f>IF(Table1[[#This Row],[Days Past 3rd Birthday Calculated]]&lt;1,"OnTime",IF(Table1[[#This Row],[Days Past 3rd Birthday Calculated]]&lt;16,"1-15 Cal Days",IF(Table1[[#This Row],[Days Past 3rd Birthday Calculated]]&gt;29,"30+ Cal Days","16-29 Cal Days")))</f>
        <v>OnTime</v>
      </c>
      <c r="Y245" s="37">
        <f>_xlfn.NUMBERVALUE(Table1[[#This Row],[School Days to Complete Initial Evaluation (U08)]])</f>
        <v>0</v>
      </c>
      <c r="Z245" t="str">
        <f>IF(Table1[[#This Row],[School Days to Complete Initial Evaluation Converted]]&lt;36,"OnTime",IF(Table1[[#This Row],[School Days to Complete Initial Evaluation Converted]]&gt;50,"16+ Sch Days","1-15 Sch Days"))</f>
        <v>OnTime</v>
      </c>
    </row>
    <row r="246" spans="1:26">
      <c r="A246" s="26"/>
      <c r="B246" s="26"/>
      <c r="C246" s="25"/>
      <c r="D246" s="26"/>
      <c r="E246" s="26"/>
      <c r="F246" s="26"/>
      <c r="G246" s="26"/>
      <c r="H246" s="26"/>
      <c r="I246" s="26"/>
      <c r="J246" s="26"/>
      <c r="K246" s="26"/>
      <c r="L246" s="26"/>
      <c r="M246" s="26"/>
      <c r="N246" s="26"/>
      <c r="O246" s="26"/>
      <c r="P246" s="26"/>
      <c r="Q246" s="26"/>
      <c r="R246" s="26"/>
      <c r="S246" s="26"/>
      <c r="T246" s="26"/>
      <c r="U246" s="26"/>
      <c r="V246" s="36">
        <f t="shared" si="3"/>
        <v>1096</v>
      </c>
      <c r="W24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6" t="str">
        <f>IF(Table1[[#This Row],[Days Past 3rd Birthday Calculated]]&lt;1,"OnTime",IF(Table1[[#This Row],[Days Past 3rd Birthday Calculated]]&lt;16,"1-15 Cal Days",IF(Table1[[#This Row],[Days Past 3rd Birthday Calculated]]&gt;29,"30+ Cal Days","16-29 Cal Days")))</f>
        <v>OnTime</v>
      </c>
      <c r="Y246" s="37">
        <f>_xlfn.NUMBERVALUE(Table1[[#This Row],[School Days to Complete Initial Evaluation (U08)]])</f>
        <v>0</v>
      </c>
      <c r="Z246" t="str">
        <f>IF(Table1[[#This Row],[School Days to Complete Initial Evaluation Converted]]&lt;36,"OnTime",IF(Table1[[#This Row],[School Days to Complete Initial Evaluation Converted]]&gt;50,"16+ Sch Days","1-15 Sch Days"))</f>
        <v>OnTime</v>
      </c>
    </row>
    <row r="247" spans="1:26">
      <c r="A247" s="26"/>
      <c r="B247" s="26"/>
      <c r="C247" s="25"/>
      <c r="D247" s="26"/>
      <c r="E247" s="26"/>
      <c r="F247" s="26"/>
      <c r="G247" s="26"/>
      <c r="H247" s="26"/>
      <c r="I247" s="26"/>
      <c r="J247" s="26"/>
      <c r="K247" s="26"/>
      <c r="L247" s="26"/>
      <c r="M247" s="26"/>
      <c r="N247" s="26"/>
      <c r="O247" s="26"/>
      <c r="P247" s="26"/>
      <c r="Q247" s="26"/>
      <c r="R247" s="26"/>
      <c r="S247" s="26"/>
      <c r="T247" s="26"/>
      <c r="U247" s="26"/>
      <c r="V247" s="36">
        <f t="shared" si="3"/>
        <v>1096</v>
      </c>
      <c r="W24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7" t="str">
        <f>IF(Table1[[#This Row],[Days Past 3rd Birthday Calculated]]&lt;1,"OnTime",IF(Table1[[#This Row],[Days Past 3rd Birthday Calculated]]&lt;16,"1-15 Cal Days",IF(Table1[[#This Row],[Days Past 3rd Birthday Calculated]]&gt;29,"30+ Cal Days","16-29 Cal Days")))</f>
        <v>OnTime</v>
      </c>
      <c r="Y247" s="37">
        <f>_xlfn.NUMBERVALUE(Table1[[#This Row],[School Days to Complete Initial Evaluation (U08)]])</f>
        <v>0</v>
      </c>
      <c r="Z247" t="str">
        <f>IF(Table1[[#This Row],[School Days to Complete Initial Evaluation Converted]]&lt;36,"OnTime",IF(Table1[[#This Row],[School Days to Complete Initial Evaluation Converted]]&gt;50,"16+ Sch Days","1-15 Sch Days"))</f>
        <v>OnTime</v>
      </c>
    </row>
    <row r="248" spans="1:26">
      <c r="A248" s="26"/>
      <c r="B248" s="26"/>
      <c r="C248" s="25"/>
      <c r="D248" s="26"/>
      <c r="E248" s="26"/>
      <c r="F248" s="26"/>
      <c r="G248" s="26"/>
      <c r="H248" s="26"/>
      <c r="I248" s="26"/>
      <c r="J248" s="26"/>
      <c r="K248" s="26"/>
      <c r="L248" s="26"/>
      <c r="M248" s="26"/>
      <c r="N248" s="26"/>
      <c r="O248" s="26"/>
      <c r="P248" s="26"/>
      <c r="Q248" s="26"/>
      <c r="R248" s="26"/>
      <c r="S248" s="26"/>
      <c r="T248" s="26"/>
      <c r="U248" s="26"/>
      <c r="V248" s="36">
        <f t="shared" si="3"/>
        <v>1096</v>
      </c>
      <c r="W24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8" t="str">
        <f>IF(Table1[[#This Row],[Days Past 3rd Birthday Calculated]]&lt;1,"OnTime",IF(Table1[[#This Row],[Days Past 3rd Birthday Calculated]]&lt;16,"1-15 Cal Days",IF(Table1[[#This Row],[Days Past 3rd Birthday Calculated]]&gt;29,"30+ Cal Days","16-29 Cal Days")))</f>
        <v>OnTime</v>
      </c>
      <c r="Y248" s="37">
        <f>_xlfn.NUMBERVALUE(Table1[[#This Row],[School Days to Complete Initial Evaluation (U08)]])</f>
        <v>0</v>
      </c>
      <c r="Z248" t="str">
        <f>IF(Table1[[#This Row],[School Days to Complete Initial Evaluation Converted]]&lt;36,"OnTime",IF(Table1[[#This Row],[School Days to Complete Initial Evaluation Converted]]&gt;50,"16+ Sch Days","1-15 Sch Days"))</f>
        <v>OnTime</v>
      </c>
    </row>
    <row r="249" spans="1:26">
      <c r="A249" s="26"/>
      <c r="B249" s="26"/>
      <c r="C249" s="26"/>
      <c r="D249" s="26"/>
      <c r="E249" s="26"/>
      <c r="F249" s="26"/>
      <c r="G249" s="26"/>
      <c r="H249" s="26"/>
      <c r="I249" s="26"/>
      <c r="J249" s="26"/>
      <c r="K249" s="26"/>
      <c r="L249" s="26"/>
      <c r="M249" s="26"/>
      <c r="N249" s="26"/>
      <c r="O249" s="26"/>
      <c r="P249" s="26"/>
      <c r="Q249" s="26"/>
      <c r="R249" s="26"/>
      <c r="S249" s="26"/>
      <c r="T249" s="26"/>
      <c r="U249" s="26"/>
      <c r="V249" s="36">
        <f t="shared" si="3"/>
        <v>1096</v>
      </c>
      <c r="W24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9" t="str">
        <f>IF(Table1[[#This Row],[Days Past 3rd Birthday Calculated]]&lt;1,"OnTime",IF(Table1[[#This Row],[Days Past 3rd Birthday Calculated]]&lt;16,"1-15 Cal Days",IF(Table1[[#This Row],[Days Past 3rd Birthday Calculated]]&gt;29,"30+ Cal Days","16-29 Cal Days")))</f>
        <v>OnTime</v>
      </c>
      <c r="Y249" s="37">
        <f>_xlfn.NUMBERVALUE(Table1[[#This Row],[School Days to Complete Initial Evaluation (U08)]])</f>
        <v>0</v>
      </c>
      <c r="Z249" t="str">
        <f>IF(Table1[[#This Row],[School Days to Complete Initial Evaluation Converted]]&lt;36,"OnTime",IF(Table1[[#This Row],[School Days to Complete Initial Evaluation Converted]]&gt;50,"16+ Sch Days","1-15 Sch Days"))</f>
        <v>OnTime</v>
      </c>
    </row>
    <row r="250" spans="1:26">
      <c r="A250" s="26"/>
      <c r="B250" s="26"/>
      <c r="C250" s="26"/>
      <c r="D250" s="26"/>
      <c r="E250" s="26"/>
      <c r="F250" s="26"/>
      <c r="G250" s="26"/>
      <c r="H250" s="26"/>
      <c r="I250" s="26"/>
      <c r="J250" s="26"/>
      <c r="K250" s="26"/>
      <c r="L250" s="26"/>
      <c r="M250" s="26"/>
      <c r="N250" s="26"/>
      <c r="O250" s="26"/>
      <c r="P250" s="26"/>
      <c r="Q250" s="26"/>
      <c r="R250" s="26"/>
      <c r="S250" s="26"/>
      <c r="T250" s="26"/>
      <c r="U250" s="26"/>
      <c r="V250" s="36">
        <f t="shared" si="3"/>
        <v>1096</v>
      </c>
      <c r="W25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50" t="str">
        <f>IF(Table1[[#This Row],[Days Past 3rd Birthday Calculated]]&lt;1,"OnTime",IF(Table1[[#This Row],[Days Past 3rd Birthday Calculated]]&lt;16,"1-15 Cal Days",IF(Table1[[#This Row],[Days Past 3rd Birthday Calculated]]&gt;29,"30+ Cal Days","16-29 Cal Days")))</f>
        <v>OnTime</v>
      </c>
      <c r="Y250" s="37">
        <f>_xlfn.NUMBERVALUE(Table1[[#This Row],[School Days to Complete Initial Evaluation (U08)]])</f>
        <v>0</v>
      </c>
      <c r="Z250" t="str">
        <f>IF(Table1[[#This Row],[School Days to Complete Initial Evaluation Converted]]&lt;36,"OnTime",IF(Table1[[#This Row],[School Days to Complete Initial Evaluation Converted]]&gt;50,"16+ Sch Days","1-15 Sch Days"))</f>
        <v>OnTime</v>
      </c>
    </row>
    <row r="251" spans="1:26">
      <c r="A251" s="26"/>
      <c r="B251" s="26"/>
      <c r="C251" s="26"/>
      <c r="D251" s="26"/>
      <c r="E251" s="26"/>
      <c r="F251" s="26"/>
      <c r="G251" s="26"/>
      <c r="H251" s="26"/>
      <c r="I251" s="26"/>
      <c r="J251" s="26"/>
      <c r="K251" s="26"/>
      <c r="L251" s="26"/>
      <c r="M251" s="26"/>
      <c r="N251" s="26"/>
      <c r="O251" s="26"/>
      <c r="P251" s="26"/>
      <c r="Q251" s="26"/>
      <c r="R251" s="26"/>
      <c r="S251" s="26"/>
      <c r="T251" s="26"/>
      <c r="U251" s="26"/>
      <c r="V251" s="36">
        <f t="shared" si="3"/>
        <v>1096</v>
      </c>
      <c r="W25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51" t="str">
        <f>IF(Table1[[#This Row],[Days Past 3rd Birthday Calculated]]&lt;1,"OnTime",IF(Table1[[#This Row],[Days Past 3rd Birthday Calculated]]&lt;16,"1-15 Cal Days",IF(Table1[[#This Row],[Days Past 3rd Birthday Calculated]]&gt;29,"30+ Cal Days","16-29 Cal Days")))</f>
        <v>OnTime</v>
      </c>
      <c r="Y251" s="37">
        <f>_xlfn.NUMBERVALUE(Table1[[#This Row],[School Days to Complete Initial Evaluation (U08)]])</f>
        <v>0</v>
      </c>
      <c r="Z251" t="str">
        <f>IF(Table1[[#This Row],[School Days to Complete Initial Evaluation Converted]]&lt;36,"OnTime",IF(Table1[[#This Row],[School Days to Complete Initial Evaluation Converted]]&gt;50,"16+ Sch Days","1-15 Sch Days"))</f>
        <v>OnTime</v>
      </c>
    </row>
    <row r="252" spans="1:26">
      <c r="A252" s="26"/>
      <c r="B252" s="26"/>
      <c r="C252" s="26"/>
      <c r="D252" s="26"/>
      <c r="E252" s="26"/>
      <c r="F252" s="26"/>
      <c r="G252" s="26"/>
      <c r="H252" s="26"/>
      <c r="I252" s="26"/>
      <c r="J252" s="26"/>
      <c r="K252" s="26"/>
      <c r="L252" s="26"/>
      <c r="M252" s="26"/>
      <c r="N252" s="26"/>
      <c r="O252" s="26"/>
      <c r="P252" s="26"/>
      <c r="Q252" s="26"/>
      <c r="R252" s="26"/>
      <c r="S252" s="26"/>
      <c r="T252" s="26"/>
      <c r="U252" s="26"/>
      <c r="V252" s="36">
        <f t="shared" si="3"/>
        <v>1096</v>
      </c>
      <c r="W25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52" t="str">
        <f>IF(Table1[[#This Row],[Days Past 3rd Birthday Calculated]]&lt;1,"OnTime",IF(Table1[[#This Row],[Days Past 3rd Birthday Calculated]]&lt;16,"1-15 Cal Days",IF(Table1[[#This Row],[Days Past 3rd Birthday Calculated]]&gt;29,"30+ Cal Days","16-29 Cal Days")))</f>
        <v>OnTime</v>
      </c>
      <c r="Y252" s="37">
        <f>_xlfn.NUMBERVALUE(Table1[[#This Row],[School Days to Complete Initial Evaluation (U08)]])</f>
        <v>0</v>
      </c>
      <c r="Z252" t="str">
        <f>IF(Table1[[#This Row],[School Days to Complete Initial Evaluation Converted]]&lt;36,"OnTime",IF(Table1[[#This Row],[School Days to Complete Initial Evaluation Converted]]&gt;50,"16+ Sch Days","1-15 Sch Days"))</f>
        <v>OnTime</v>
      </c>
    </row>
    <row r="253" spans="1:26">
      <c r="A253" s="26"/>
      <c r="B253" s="26"/>
      <c r="C253" s="26"/>
      <c r="D253" s="26"/>
      <c r="E253" s="26"/>
      <c r="F253" s="26"/>
      <c r="G253" s="26"/>
      <c r="H253" s="26"/>
      <c r="I253" s="26"/>
      <c r="J253" s="26"/>
      <c r="K253" s="26"/>
      <c r="L253" s="26"/>
      <c r="M253" s="26"/>
      <c r="N253" s="26"/>
      <c r="O253" s="26"/>
      <c r="P253" s="26"/>
      <c r="Q253" s="26"/>
      <c r="R253" s="26"/>
      <c r="S253" s="26"/>
      <c r="T253" s="26"/>
      <c r="U253" s="26"/>
      <c r="V253" s="36">
        <f t="shared" si="3"/>
        <v>1096</v>
      </c>
      <c r="W25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53" t="str">
        <f>IF(Table1[[#This Row],[Days Past 3rd Birthday Calculated]]&lt;1,"OnTime",IF(Table1[[#This Row],[Days Past 3rd Birthday Calculated]]&lt;16,"1-15 Cal Days",IF(Table1[[#This Row],[Days Past 3rd Birthday Calculated]]&gt;29,"30+ Cal Days","16-29 Cal Days")))</f>
        <v>OnTime</v>
      </c>
      <c r="Y253" s="37">
        <f>_xlfn.NUMBERVALUE(Table1[[#This Row],[School Days to Complete Initial Evaluation (U08)]])</f>
        <v>0</v>
      </c>
      <c r="Z253" t="str">
        <f>IF(Table1[[#This Row],[School Days to Complete Initial Evaluation Converted]]&lt;36,"OnTime",IF(Table1[[#This Row],[School Days to Complete Initial Evaluation Converted]]&gt;50,"16+ Sch Days","1-15 Sch Days"))</f>
        <v>OnTime</v>
      </c>
    </row>
    <row r="254" spans="1:26">
      <c r="A254" s="26"/>
      <c r="B254" s="26"/>
      <c r="C254" s="26"/>
      <c r="D254" s="26"/>
      <c r="E254" s="26"/>
      <c r="F254" s="26"/>
      <c r="G254" s="26"/>
      <c r="H254" s="26"/>
      <c r="I254" s="26"/>
      <c r="J254" s="26"/>
      <c r="K254" s="26"/>
      <c r="L254" s="26"/>
      <c r="M254" s="26"/>
      <c r="N254" s="26"/>
      <c r="O254" s="26"/>
      <c r="P254" s="26"/>
      <c r="Q254" s="26"/>
      <c r="R254" s="26"/>
      <c r="S254" s="26"/>
      <c r="T254" s="26"/>
      <c r="U254" s="26"/>
      <c r="V254" s="36">
        <f t="shared" si="3"/>
        <v>1096</v>
      </c>
      <c r="W25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54" t="str">
        <f>IF(Table1[[#This Row],[Days Past 3rd Birthday Calculated]]&lt;1,"OnTime",IF(Table1[[#This Row],[Days Past 3rd Birthday Calculated]]&lt;16,"1-15 Cal Days",IF(Table1[[#This Row],[Days Past 3rd Birthday Calculated]]&gt;29,"30+ Cal Days","16-29 Cal Days")))</f>
        <v>OnTime</v>
      </c>
      <c r="Y254" s="37">
        <f>_xlfn.NUMBERVALUE(Table1[[#This Row],[School Days to Complete Initial Evaluation (U08)]])</f>
        <v>0</v>
      </c>
      <c r="Z254" t="str">
        <f>IF(Table1[[#This Row],[School Days to Complete Initial Evaluation Converted]]&lt;36,"OnTime",IF(Table1[[#This Row],[School Days to Complete Initial Evaluation Converted]]&gt;50,"16+ Sch Days","1-15 Sch Days"))</f>
        <v>OnTime</v>
      </c>
    </row>
    <row r="255" spans="1:26">
      <c r="A255" s="26"/>
      <c r="B255" s="26"/>
      <c r="C255" s="26"/>
      <c r="D255" s="26"/>
      <c r="E255" s="26"/>
      <c r="F255" s="26"/>
      <c r="G255" s="26"/>
      <c r="H255" s="26"/>
      <c r="I255" s="26"/>
      <c r="J255" s="26"/>
      <c r="K255" s="26"/>
      <c r="L255" s="26"/>
      <c r="M255" s="26"/>
      <c r="N255" s="26"/>
      <c r="O255" s="26"/>
      <c r="P255" s="26"/>
      <c r="Q255" s="26"/>
      <c r="R255" s="26"/>
      <c r="S255" s="26"/>
      <c r="T255" s="26"/>
      <c r="U255" s="26"/>
      <c r="V255" s="36">
        <f t="shared" si="3"/>
        <v>1096</v>
      </c>
      <c r="W25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55" t="str">
        <f>IF(Table1[[#This Row],[Days Past 3rd Birthday Calculated]]&lt;1,"OnTime",IF(Table1[[#This Row],[Days Past 3rd Birthday Calculated]]&lt;16,"1-15 Cal Days",IF(Table1[[#This Row],[Days Past 3rd Birthday Calculated]]&gt;29,"30+ Cal Days","16-29 Cal Days")))</f>
        <v>OnTime</v>
      </c>
      <c r="Y255" s="37">
        <f>_xlfn.NUMBERVALUE(Table1[[#This Row],[School Days to Complete Initial Evaluation (U08)]])</f>
        <v>0</v>
      </c>
      <c r="Z255" t="str">
        <f>IF(Table1[[#This Row],[School Days to Complete Initial Evaluation Converted]]&lt;36,"OnTime",IF(Table1[[#This Row],[School Days to Complete Initial Evaluation Converted]]&gt;50,"16+ Sch Days","1-15 Sch Days"))</f>
        <v>OnTime</v>
      </c>
    </row>
    <row r="256" spans="1:26">
      <c r="A256" s="26"/>
      <c r="B256" s="26"/>
      <c r="C256" s="26"/>
      <c r="D256" s="26"/>
      <c r="E256" s="26"/>
      <c r="F256" s="26"/>
      <c r="G256" s="26"/>
      <c r="H256" s="26"/>
      <c r="I256" s="26"/>
      <c r="J256" s="26"/>
      <c r="K256" s="26"/>
      <c r="L256" s="26"/>
      <c r="M256" s="26"/>
      <c r="N256" s="26"/>
      <c r="O256" s="26"/>
      <c r="P256" s="26"/>
      <c r="Q256" s="26"/>
      <c r="R256" s="26"/>
      <c r="S256" s="26"/>
      <c r="T256" s="26"/>
      <c r="U256" s="26"/>
      <c r="V256" s="36">
        <f t="shared" si="3"/>
        <v>1096</v>
      </c>
      <c r="W25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56" t="str">
        <f>IF(Table1[[#This Row],[Days Past 3rd Birthday Calculated]]&lt;1,"OnTime",IF(Table1[[#This Row],[Days Past 3rd Birthday Calculated]]&lt;16,"1-15 Cal Days",IF(Table1[[#This Row],[Days Past 3rd Birthday Calculated]]&gt;29,"30+ Cal Days","16-29 Cal Days")))</f>
        <v>OnTime</v>
      </c>
      <c r="Y256" s="37">
        <f>_xlfn.NUMBERVALUE(Table1[[#This Row],[School Days to Complete Initial Evaluation (U08)]])</f>
        <v>0</v>
      </c>
      <c r="Z256" t="str">
        <f>IF(Table1[[#This Row],[School Days to Complete Initial Evaluation Converted]]&lt;36,"OnTime",IF(Table1[[#This Row],[School Days to Complete Initial Evaluation Converted]]&gt;50,"16+ Sch Days","1-15 Sch Days"))</f>
        <v>OnTime</v>
      </c>
    </row>
    <row r="257" spans="1:26">
      <c r="A257" s="26"/>
      <c r="B257" s="26"/>
      <c r="C257" s="26"/>
      <c r="D257" s="26"/>
      <c r="E257" s="26"/>
      <c r="F257" s="26"/>
      <c r="G257" s="26"/>
      <c r="H257" s="26"/>
      <c r="I257" s="26"/>
      <c r="J257" s="26"/>
      <c r="K257" s="26"/>
      <c r="L257" s="26"/>
      <c r="M257" s="26"/>
      <c r="N257" s="26"/>
      <c r="O257" s="26"/>
      <c r="P257" s="26"/>
      <c r="Q257" s="26"/>
      <c r="R257" s="26"/>
      <c r="S257" s="26"/>
      <c r="T257" s="26"/>
      <c r="U257" s="26"/>
      <c r="V257" s="36">
        <f t="shared" si="3"/>
        <v>1096</v>
      </c>
      <c r="W25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57" t="str">
        <f>IF(Table1[[#This Row],[Days Past 3rd Birthday Calculated]]&lt;1,"OnTime",IF(Table1[[#This Row],[Days Past 3rd Birthday Calculated]]&lt;16,"1-15 Cal Days",IF(Table1[[#This Row],[Days Past 3rd Birthday Calculated]]&gt;29,"30+ Cal Days","16-29 Cal Days")))</f>
        <v>OnTime</v>
      </c>
      <c r="Y257" s="37">
        <f>_xlfn.NUMBERVALUE(Table1[[#This Row],[School Days to Complete Initial Evaluation (U08)]])</f>
        <v>0</v>
      </c>
      <c r="Z257" t="str">
        <f>IF(Table1[[#This Row],[School Days to Complete Initial Evaluation Converted]]&lt;36,"OnTime",IF(Table1[[#This Row],[School Days to Complete Initial Evaluation Converted]]&gt;50,"16+ Sch Days","1-15 Sch Days"))</f>
        <v>OnTime</v>
      </c>
    </row>
    <row r="258" spans="1:26">
      <c r="A258" s="26"/>
      <c r="B258" s="26"/>
      <c r="C258" s="26"/>
      <c r="D258" s="26"/>
      <c r="E258" s="26"/>
      <c r="F258" s="26"/>
      <c r="G258" s="26"/>
      <c r="H258" s="26"/>
      <c r="I258" s="26"/>
      <c r="J258" s="26"/>
      <c r="K258" s="26"/>
      <c r="L258" s="26"/>
      <c r="M258" s="26"/>
      <c r="N258" s="26"/>
      <c r="O258" s="26"/>
      <c r="P258" s="26"/>
      <c r="Q258" s="26"/>
      <c r="R258" s="26"/>
      <c r="S258" s="26"/>
      <c r="T258" s="26"/>
      <c r="U258" s="26"/>
      <c r="V258" s="36">
        <f t="shared" ref="V258:V321" si="4">EDATE(Q258,36)</f>
        <v>1096</v>
      </c>
      <c r="W25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58" t="str">
        <f>IF(Table1[[#This Row],[Days Past 3rd Birthday Calculated]]&lt;1,"OnTime",IF(Table1[[#This Row],[Days Past 3rd Birthday Calculated]]&lt;16,"1-15 Cal Days",IF(Table1[[#This Row],[Days Past 3rd Birthday Calculated]]&gt;29,"30+ Cal Days","16-29 Cal Days")))</f>
        <v>OnTime</v>
      </c>
      <c r="Y258" s="37">
        <f>_xlfn.NUMBERVALUE(Table1[[#This Row],[School Days to Complete Initial Evaluation (U08)]])</f>
        <v>0</v>
      </c>
      <c r="Z258" t="str">
        <f>IF(Table1[[#This Row],[School Days to Complete Initial Evaluation Converted]]&lt;36,"OnTime",IF(Table1[[#This Row],[School Days to Complete Initial Evaluation Converted]]&gt;50,"16+ Sch Days","1-15 Sch Days"))</f>
        <v>OnTime</v>
      </c>
    </row>
    <row r="259" spans="1:26">
      <c r="A259" s="26"/>
      <c r="B259" s="26"/>
      <c r="C259" s="26"/>
      <c r="D259" s="26"/>
      <c r="E259" s="26"/>
      <c r="F259" s="26"/>
      <c r="G259" s="26"/>
      <c r="H259" s="26"/>
      <c r="I259" s="26"/>
      <c r="J259" s="26"/>
      <c r="K259" s="26"/>
      <c r="L259" s="26"/>
      <c r="M259" s="26"/>
      <c r="N259" s="26"/>
      <c r="O259" s="26"/>
      <c r="P259" s="26"/>
      <c r="Q259" s="26"/>
      <c r="R259" s="26"/>
      <c r="S259" s="26"/>
      <c r="T259" s="26"/>
      <c r="U259" s="26"/>
      <c r="V259" s="36">
        <f t="shared" si="4"/>
        <v>1096</v>
      </c>
      <c r="W25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59" t="str">
        <f>IF(Table1[[#This Row],[Days Past 3rd Birthday Calculated]]&lt;1,"OnTime",IF(Table1[[#This Row],[Days Past 3rd Birthday Calculated]]&lt;16,"1-15 Cal Days",IF(Table1[[#This Row],[Days Past 3rd Birthday Calculated]]&gt;29,"30+ Cal Days","16-29 Cal Days")))</f>
        <v>OnTime</v>
      </c>
      <c r="Y259" s="37">
        <f>_xlfn.NUMBERVALUE(Table1[[#This Row],[School Days to Complete Initial Evaluation (U08)]])</f>
        <v>0</v>
      </c>
      <c r="Z259" t="str">
        <f>IF(Table1[[#This Row],[School Days to Complete Initial Evaluation Converted]]&lt;36,"OnTime",IF(Table1[[#This Row],[School Days to Complete Initial Evaluation Converted]]&gt;50,"16+ Sch Days","1-15 Sch Days"))</f>
        <v>OnTime</v>
      </c>
    </row>
    <row r="260" spans="1:26">
      <c r="A260" s="26"/>
      <c r="B260" s="26"/>
      <c r="C260" s="26"/>
      <c r="D260" s="26"/>
      <c r="E260" s="26"/>
      <c r="F260" s="26"/>
      <c r="G260" s="26"/>
      <c r="H260" s="26"/>
      <c r="I260" s="26"/>
      <c r="J260" s="26"/>
      <c r="K260" s="26"/>
      <c r="L260" s="26"/>
      <c r="M260" s="26"/>
      <c r="N260" s="26"/>
      <c r="O260" s="26"/>
      <c r="P260" s="26"/>
      <c r="Q260" s="26"/>
      <c r="R260" s="26"/>
      <c r="S260" s="26"/>
      <c r="T260" s="26"/>
      <c r="U260" s="26"/>
      <c r="V260" s="36">
        <f t="shared" si="4"/>
        <v>1096</v>
      </c>
      <c r="W26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60" t="str">
        <f>IF(Table1[[#This Row],[Days Past 3rd Birthday Calculated]]&lt;1,"OnTime",IF(Table1[[#This Row],[Days Past 3rd Birthday Calculated]]&lt;16,"1-15 Cal Days",IF(Table1[[#This Row],[Days Past 3rd Birthday Calculated]]&gt;29,"30+ Cal Days","16-29 Cal Days")))</f>
        <v>OnTime</v>
      </c>
      <c r="Y260" s="37">
        <f>_xlfn.NUMBERVALUE(Table1[[#This Row],[School Days to Complete Initial Evaluation (U08)]])</f>
        <v>0</v>
      </c>
      <c r="Z260" t="str">
        <f>IF(Table1[[#This Row],[School Days to Complete Initial Evaluation Converted]]&lt;36,"OnTime",IF(Table1[[#This Row],[School Days to Complete Initial Evaluation Converted]]&gt;50,"16+ Sch Days","1-15 Sch Days"))</f>
        <v>OnTime</v>
      </c>
    </row>
    <row r="261" spans="1:26">
      <c r="A261" s="26"/>
      <c r="B261" s="26"/>
      <c r="C261" s="26"/>
      <c r="D261" s="26"/>
      <c r="E261" s="26"/>
      <c r="F261" s="26"/>
      <c r="G261" s="26"/>
      <c r="H261" s="26"/>
      <c r="I261" s="26"/>
      <c r="J261" s="26"/>
      <c r="K261" s="26"/>
      <c r="L261" s="26"/>
      <c r="M261" s="26"/>
      <c r="N261" s="26"/>
      <c r="O261" s="26"/>
      <c r="P261" s="26"/>
      <c r="Q261" s="26"/>
      <c r="R261" s="26"/>
      <c r="S261" s="26"/>
      <c r="T261" s="26"/>
      <c r="U261" s="26"/>
      <c r="V261" s="36">
        <f t="shared" si="4"/>
        <v>1096</v>
      </c>
      <c r="W26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61" t="str">
        <f>IF(Table1[[#This Row],[Days Past 3rd Birthday Calculated]]&lt;1,"OnTime",IF(Table1[[#This Row],[Days Past 3rd Birthday Calculated]]&lt;16,"1-15 Cal Days",IF(Table1[[#This Row],[Days Past 3rd Birthday Calculated]]&gt;29,"30+ Cal Days","16-29 Cal Days")))</f>
        <v>OnTime</v>
      </c>
      <c r="Y261" s="37">
        <f>_xlfn.NUMBERVALUE(Table1[[#This Row],[School Days to Complete Initial Evaluation (U08)]])</f>
        <v>0</v>
      </c>
      <c r="Z261" t="str">
        <f>IF(Table1[[#This Row],[School Days to Complete Initial Evaluation Converted]]&lt;36,"OnTime",IF(Table1[[#This Row],[School Days to Complete Initial Evaluation Converted]]&gt;50,"16+ Sch Days","1-15 Sch Days"))</f>
        <v>OnTime</v>
      </c>
    </row>
    <row r="262" spans="1:26">
      <c r="A262" s="26"/>
      <c r="B262" s="26"/>
      <c r="C262" s="26"/>
      <c r="D262" s="26"/>
      <c r="E262" s="26"/>
      <c r="F262" s="26"/>
      <c r="G262" s="26"/>
      <c r="H262" s="26"/>
      <c r="I262" s="26"/>
      <c r="J262" s="26"/>
      <c r="K262" s="26"/>
      <c r="L262" s="26"/>
      <c r="M262" s="26"/>
      <c r="N262" s="26"/>
      <c r="O262" s="26"/>
      <c r="P262" s="26"/>
      <c r="Q262" s="26"/>
      <c r="R262" s="26"/>
      <c r="S262" s="26"/>
      <c r="T262" s="26"/>
      <c r="U262" s="26"/>
      <c r="V262" s="36">
        <f t="shared" si="4"/>
        <v>1096</v>
      </c>
      <c r="W26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62" t="str">
        <f>IF(Table1[[#This Row],[Days Past 3rd Birthday Calculated]]&lt;1,"OnTime",IF(Table1[[#This Row],[Days Past 3rd Birthday Calculated]]&lt;16,"1-15 Cal Days",IF(Table1[[#This Row],[Days Past 3rd Birthday Calculated]]&gt;29,"30+ Cal Days","16-29 Cal Days")))</f>
        <v>OnTime</v>
      </c>
      <c r="Y262" s="37">
        <f>_xlfn.NUMBERVALUE(Table1[[#This Row],[School Days to Complete Initial Evaluation (U08)]])</f>
        <v>0</v>
      </c>
      <c r="Z262" t="str">
        <f>IF(Table1[[#This Row],[School Days to Complete Initial Evaluation Converted]]&lt;36,"OnTime",IF(Table1[[#This Row],[School Days to Complete Initial Evaluation Converted]]&gt;50,"16+ Sch Days","1-15 Sch Days"))</f>
        <v>OnTime</v>
      </c>
    </row>
    <row r="263" spans="1:26">
      <c r="A263" s="25"/>
      <c r="B263" s="25"/>
      <c r="C263" s="25"/>
      <c r="D263" s="25"/>
      <c r="E263" s="25"/>
      <c r="F263" s="25"/>
      <c r="G263" s="25"/>
      <c r="H263" s="25"/>
      <c r="I263" s="25"/>
      <c r="J263" s="25"/>
      <c r="K263" s="25"/>
      <c r="L263" s="25"/>
      <c r="M263" s="25"/>
      <c r="N263" s="25"/>
      <c r="O263" s="25"/>
      <c r="P263" s="25"/>
      <c r="Q263" s="25"/>
      <c r="R263" s="25"/>
      <c r="S263" s="25"/>
      <c r="T263" s="25"/>
      <c r="U263" s="25"/>
      <c r="V263" s="36">
        <f t="shared" si="4"/>
        <v>1096</v>
      </c>
      <c r="W26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63" t="str">
        <f>IF(Table1[[#This Row],[Days Past 3rd Birthday Calculated]]&lt;1,"OnTime",IF(Table1[[#This Row],[Days Past 3rd Birthday Calculated]]&lt;16,"1-15 Cal Days",IF(Table1[[#This Row],[Days Past 3rd Birthday Calculated]]&gt;29,"30+ Cal Days","16-29 Cal Days")))</f>
        <v>OnTime</v>
      </c>
      <c r="Y263" s="37">
        <f>_xlfn.NUMBERVALUE(Table1[[#This Row],[School Days to Complete Initial Evaluation (U08)]])</f>
        <v>0</v>
      </c>
      <c r="Z263" t="str">
        <f>IF(Table1[[#This Row],[School Days to Complete Initial Evaluation Converted]]&lt;36,"OnTime",IF(Table1[[#This Row],[School Days to Complete Initial Evaluation Converted]]&gt;50,"16+ Sch Days","1-15 Sch Days"))</f>
        <v>OnTime</v>
      </c>
    </row>
    <row r="264" spans="1:26">
      <c r="A264" s="26"/>
      <c r="B264" s="26"/>
      <c r="C264" s="25"/>
      <c r="D264" s="26"/>
      <c r="E264" s="26"/>
      <c r="F264" s="26"/>
      <c r="G264" s="26"/>
      <c r="H264" s="26"/>
      <c r="I264" s="26"/>
      <c r="J264" s="26"/>
      <c r="K264" s="26"/>
      <c r="L264" s="26"/>
      <c r="M264" s="26"/>
      <c r="N264" s="26"/>
      <c r="O264" s="26"/>
      <c r="P264" s="26"/>
      <c r="Q264" s="26"/>
      <c r="R264" s="26"/>
      <c r="S264" s="26"/>
      <c r="T264" s="26"/>
      <c r="U264" s="26"/>
      <c r="V264" s="36">
        <f t="shared" si="4"/>
        <v>1096</v>
      </c>
      <c r="W26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64" t="str">
        <f>IF(Table1[[#This Row],[Days Past 3rd Birthday Calculated]]&lt;1,"OnTime",IF(Table1[[#This Row],[Days Past 3rd Birthday Calculated]]&lt;16,"1-15 Cal Days",IF(Table1[[#This Row],[Days Past 3rd Birthday Calculated]]&gt;29,"30+ Cal Days","16-29 Cal Days")))</f>
        <v>OnTime</v>
      </c>
      <c r="Y264" s="37">
        <f>_xlfn.NUMBERVALUE(Table1[[#This Row],[School Days to Complete Initial Evaluation (U08)]])</f>
        <v>0</v>
      </c>
      <c r="Z264" t="str">
        <f>IF(Table1[[#This Row],[School Days to Complete Initial Evaluation Converted]]&lt;36,"OnTime",IF(Table1[[#This Row],[School Days to Complete Initial Evaluation Converted]]&gt;50,"16+ Sch Days","1-15 Sch Days"))</f>
        <v>OnTime</v>
      </c>
    </row>
    <row r="265" spans="1:26">
      <c r="A265" s="26"/>
      <c r="B265" s="26"/>
      <c r="C265" s="25"/>
      <c r="D265" s="26"/>
      <c r="E265" s="26"/>
      <c r="F265" s="26"/>
      <c r="G265" s="26"/>
      <c r="H265" s="26"/>
      <c r="I265" s="26"/>
      <c r="J265" s="26"/>
      <c r="K265" s="26"/>
      <c r="L265" s="26"/>
      <c r="M265" s="26"/>
      <c r="N265" s="26"/>
      <c r="O265" s="26"/>
      <c r="P265" s="26"/>
      <c r="Q265" s="26"/>
      <c r="R265" s="26"/>
      <c r="S265" s="26"/>
      <c r="T265" s="26"/>
      <c r="U265" s="26"/>
      <c r="V265" s="36">
        <f t="shared" si="4"/>
        <v>1096</v>
      </c>
      <c r="W26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65" t="str">
        <f>IF(Table1[[#This Row],[Days Past 3rd Birthday Calculated]]&lt;1,"OnTime",IF(Table1[[#This Row],[Days Past 3rd Birthday Calculated]]&lt;16,"1-15 Cal Days",IF(Table1[[#This Row],[Days Past 3rd Birthday Calculated]]&gt;29,"30+ Cal Days","16-29 Cal Days")))</f>
        <v>OnTime</v>
      </c>
      <c r="Y265" s="37">
        <f>_xlfn.NUMBERVALUE(Table1[[#This Row],[School Days to Complete Initial Evaluation (U08)]])</f>
        <v>0</v>
      </c>
      <c r="Z265" t="str">
        <f>IF(Table1[[#This Row],[School Days to Complete Initial Evaluation Converted]]&lt;36,"OnTime",IF(Table1[[#This Row],[School Days to Complete Initial Evaluation Converted]]&gt;50,"16+ Sch Days","1-15 Sch Days"))</f>
        <v>OnTime</v>
      </c>
    </row>
    <row r="266" spans="1:26">
      <c r="A266" s="26"/>
      <c r="B266" s="26"/>
      <c r="C266" s="25"/>
      <c r="D266" s="26"/>
      <c r="E266" s="26"/>
      <c r="F266" s="26"/>
      <c r="G266" s="26"/>
      <c r="H266" s="26"/>
      <c r="I266" s="26"/>
      <c r="J266" s="26"/>
      <c r="K266" s="26"/>
      <c r="L266" s="26"/>
      <c r="M266" s="26"/>
      <c r="N266" s="26"/>
      <c r="O266" s="26"/>
      <c r="P266" s="26"/>
      <c r="Q266" s="26"/>
      <c r="R266" s="26"/>
      <c r="S266" s="26"/>
      <c r="T266" s="26"/>
      <c r="U266" s="26"/>
      <c r="V266" s="36">
        <f t="shared" si="4"/>
        <v>1096</v>
      </c>
      <c r="W26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66" t="str">
        <f>IF(Table1[[#This Row],[Days Past 3rd Birthday Calculated]]&lt;1,"OnTime",IF(Table1[[#This Row],[Days Past 3rd Birthday Calculated]]&lt;16,"1-15 Cal Days",IF(Table1[[#This Row],[Days Past 3rd Birthday Calculated]]&gt;29,"30+ Cal Days","16-29 Cal Days")))</f>
        <v>OnTime</v>
      </c>
      <c r="Y266" s="37">
        <f>_xlfn.NUMBERVALUE(Table1[[#This Row],[School Days to Complete Initial Evaluation (U08)]])</f>
        <v>0</v>
      </c>
      <c r="Z266" t="str">
        <f>IF(Table1[[#This Row],[School Days to Complete Initial Evaluation Converted]]&lt;36,"OnTime",IF(Table1[[#This Row],[School Days to Complete Initial Evaluation Converted]]&gt;50,"16+ Sch Days","1-15 Sch Days"))</f>
        <v>OnTime</v>
      </c>
    </row>
    <row r="267" spans="1:26">
      <c r="A267" s="26"/>
      <c r="B267" s="26"/>
      <c r="C267" s="25"/>
      <c r="D267" s="26"/>
      <c r="E267" s="26"/>
      <c r="F267" s="26"/>
      <c r="G267" s="26"/>
      <c r="H267" s="26"/>
      <c r="I267" s="26"/>
      <c r="J267" s="26"/>
      <c r="K267" s="26"/>
      <c r="L267" s="26"/>
      <c r="M267" s="26"/>
      <c r="N267" s="26"/>
      <c r="O267" s="26"/>
      <c r="P267" s="26"/>
      <c r="Q267" s="26"/>
      <c r="R267" s="26"/>
      <c r="S267" s="26"/>
      <c r="T267" s="26"/>
      <c r="U267" s="26"/>
      <c r="V267" s="36">
        <f t="shared" si="4"/>
        <v>1096</v>
      </c>
      <c r="W26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67" t="str">
        <f>IF(Table1[[#This Row],[Days Past 3rd Birthday Calculated]]&lt;1,"OnTime",IF(Table1[[#This Row],[Days Past 3rd Birthday Calculated]]&lt;16,"1-15 Cal Days",IF(Table1[[#This Row],[Days Past 3rd Birthday Calculated]]&gt;29,"30+ Cal Days","16-29 Cal Days")))</f>
        <v>OnTime</v>
      </c>
      <c r="Y267" s="37">
        <f>_xlfn.NUMBERVALUE(Table1[[#This Row],[School Days to Complete Initial Evaluation (U08)]])</f>
        <v>0</v>
      </c>
      <c r="Z267" t="str">
        <f>IF(Table1[[#This Row],[School Days to Complete Initial Evaluation Converted]]&lt;36,"OnTime",IF(Table1[[#This Row],[School Days to Complete Initial Evaluation Converted]]&gt;50,"16+ Sch Days","1-15 Sch Days"))</f>
        <v>OnTime</v>
      </c>
    </row>
    <row r="268" spans="1:26">
      <c r="A268" s="26"/>
      <c r="B268" s="26"/>
      <c r="C268" s="26"/>
      <c r="D268" s="26"/>
      <c r="E268" s="26"/>
      <c r="F268" s="26"/>
      <c r="G268" s="26"/>
      <c r="H268" s="26"/>
      <c r="I268" s="26"/>
      <c r="J268" s="26"/>
      <c r="K268" s="26"/>
      <c r="L268" s="26"/>
      <c r="M268" s="26"/>
      <c r="N268" s="26"/>
      <c r="O268" s="26"/>
      <c r="P268" s="26"/>
      <c r="Q268" s="26"/>
      <c r="R268" s="26"/>
      <c r="S268" s="26"/>
      <c r="T268" s="26"/>
      <c r="U268" s="26"/>
      <c r="V268" s="36">
        <f t="shared" si="4"/>
        <v>1096</v>
      </c>
      <c r="W26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68" t="str">
        <f>IF(Table1[[#This Row],[Days Past 3rd Birthday Calculated]]&lt;1,"OnTime",IF(Table1[[#This Row],[Days Past 3rd Birthday Calculated]]&lt;16,"1-15 Cal Days",IF(Table1[[#This Row],[Days Past 3rd Birthday Calculated]]&gt;29,"30+ Cal Days","16-29 Cal Days")))</f>
        <v>OnTime</v>
      </c>
      <c r="Y268" s="37">
        <f>_xlfn.NUMBERVALUE(Table1[[#This Row],[School Days to Complete Initial Evaluation (U08)]])</f>
        <v>0</v>
      </c>
      <c r="Z268" t="str">
        <f>IF(Table1[[#This Row],[School Days to Complete Initial Evaluation Converted]]&lt;36,"OnTime",IF(Table1[[#This Row],[School Days to Complete Initial Evaluation Converted]]&gt;50,"16+ Sch Days","1-15 Sch Days"))</f>
        <v>OnTime</v>
      </c>
    </row>
    <row r="269" spans="1:26">
      <c r="A269" s="26"/>
      <c r="B269" s="26"/>
      <c r="C269" s="26"/>
      <c r="D269" s="26"/>
      <c r="E269" s="26"/>
      <c r="F269" s="26"/>
      <c r="G269" s="26"/>
      <c r="H269" s="26"/>
      <c r="I269" s="26"/>
      <c r="J269" s="26"/>
      <c r="K269" s="26"/>
      <c r="L269" s="26"/>
      <c r="M269" s="26"/>
      <c r="N269" s="26"/>
      <c r="O269" s="26"/>
      <c r="P269" s="26"/>
      <c r="Q269" s="26"/>
      <c r="R269" s="26"/>
      <c r="S269" s="26"/>
      <c r="T269" s="26"/>
      <c r="U269" s="26"/>
      <c r="V269" s="36">
        <f t="shared" si="4"/>
        <v>1096</v>
      </c>
      <c r="W26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69" t="str">
        <f>IF(Table1[[#This Row],[Days Past 3rd Birthday Calculated]]&lt;1,"OnTime",IF(Table1[[#This Row],[Days Past 3rd Birthday Calculated]]&lt;16,"1-15 Cal Days",IF(Table1[[#This Row],[Days Past 3rd Birthday Calculated]]&gt;29,"30+ Cal Days","16-29 Cal Days")))</f>
        <v>OnTime</v>
      </c>
      <c r="Y269" s="37">
        <f>_xlfn.NUMBERVALUE(Table1[[#This Row],[School Days to Complete Initial Evaluation (U08)]])</f>
        <v>0</v>
      </c>
      <c r="Z269" t="str">
        <f>IF(Table1[[#This Row],[School Days to Complete Initial Evaluation Converted]]&lt;36,"OnTime",IF(Table1[[#This Row],[School Days to Complete Initial Evaluation Converted]]&gt;50,"16+ Sch Days","1-15 Sch Days"))</f>
        <v>OnTime</v>
      </c>
    </row>
    <row r="270" spans="1:26">
      <c r="A270" s="26"/>
      <c r="B270" s="26"/>
      <c r="C270" s="26"/>
      <c r="D270" s="26"/>
      <c r="E270" s="26"/>
      <c r="F270" s="26"/>
      <c r="G270" s="26"/>
      <c r="H270" s="26"/>
      <c r="I270" s="26"/>
      <c r="J270" s="26"/>
      <c r="K270" s="26"/>
      <c r="L270" s="26"/>
      <c r="M270" s="26"/>
      <c r="N270" s="26"/>
      <c r="O270" s="26"/>
      <c r="P270" s="26"/>
      <c r="Q270" s="26"/>
      <c r="R270" s="26"/>
      <c r="S270" s="26"/>
      <c r="T270" s="26"/>
      <c r="U270" s="26"/>
      <c r="V270" s="36">
        <f t="shared" si="4"/>
        <v>1096</v>
      </c>
      <c r="W27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70" t="str">
        <f>IF(Table1[[#This Row],[Days Past 3rd Birthday Calculated]]&lt;1,"OnTime",IF(Table1[[#This Row],[Days Past 3rd Birthday Calculated]]&lt;16,"1-15 Cal Days",IF(Table1[[#This Row],[Days Past 3rd Birthday Calculated]]&gt;29,"30+ Cal Days","16-29 Cal Days")))</f>
        <v>OnTime</v>
      </c>
      <c r="Y270" s="37">
        <f>_xlfn.NUMBERVALUE(Table1[[#This Row],[School Days to Complete Initial Evaluation (U08)]])</f>
        <v>0</v>
      </c>
      <c r="Z270" t="str">
        <f>IF(Table1[[#This Row],[School Days to Complete Initial Evaluation Converted]]&lt;36,"OnTime",IF(Table1[[#This Row],[School Days to Complete Initial Evaluation Converted]]&gt;50,"16+ Sch Days","1-15 Sch Days"))</f>
        <v>OnTime</v>
      </c>
    </row>
    <row r="271" spans="1:26">
      <c r="A271" s="26"/>
      <c r="B271" s="26"/>
      <c r="C271" s="26"/>
      <c r="D271" s="26"/>
      <c r="E271" s="26"/>
      <c r="F271" s="26"/>
      <c r="G271" s="26"/>
      <c r="H271" s="26"/>
      <c r="I271" s="26"/>
      <c r="J271" s="26"/>
      <c r="K271" s="26"/>
      <c r="L271" s="26"/>
      <c r="M271" s="26"/>
      <c r="N271" s="26"/>
      <c r="O271" s="26"/>
      <c r="P271" s="26"/>
      <c r="Q271" s="26"/>
      <c r="R271" s="26"/>
      <c r="S271" s="26"/>
      <c r="T271" s="26"/>
      <c r="U271" s="26"/>
      <c r="V271" s="36">
        <f t="shared" si="4"/>
        <v>1096</v>
      </c>
      <c r="W27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71" t="str">
        <f>IF(Table1[[#This Row],[Days Past 3rd Birthday Calculated]]&lt;1,"OnTime",IF(Table1[[#This Row],[Days Past 3rd Birthday Calculated]]&lt;16,"1-15 Cal Days",IF(Table1[[#This Row],[Days Past 3rd Birthday Calculated]]&gt;29,"30+ Cal Days","16-29 Cal Days")))</f>
        <v>OnTime</v>
      </c>
      <c r="Y271" s="37">
        <f>_xlfn.NUMBERVALUE(Table1[[#This Row],[School Days to Complete Initial Evaluation (U08)]])</f>
        <v>0</v>
      </c>
      <c r="Z271" t="str">
        <f>IF(Table1[[#This Row],[School Days to Complete Initial Evaluation Converted]]&lt;36,"OnTime",IF(Table1[[#This Row],[School Days to Complete Initial Evaluation Converted]]&gt;50,"16+ Sch Days","1-15 Sch Days"))</f>
        <v>OnTime</v>
      </c>
    </row>
    <row r="272" spans="1:26">
      <c r="A272" s="26"/>
      <c r="B272" s="26"/>
      <c r="C272" s="26"/>
      <c r="D272" s="26"/>
      <c r="E272" s="26"/>
      <c r="F272" s="26"/>
      <c r="G272" s="26"/>
      <c r="H272" s="26"/>
      <c r="I272" s="26"/>
      <c r="J272" s="26"/>
      <c r="K272" s="26"/>
      <c r="L272" s="26"/>
      <c r="M272" s="26"/>
      <c r="N272" s="26"/>
      <c r="O272" s="26"/>
      <c r="P272" s="26"/>
      <c r="Q272" s="26"/>
      <c r="R272" s="26"/>
      <c r="S272" s="26"/>
      <c r="T272" s="26"/>
      <c r="U272" s="26"/>
      <c r="V272" s="36">
        <f t="shared" si="4"/>
        <v>1096</v>
      </c>
      <c r="W27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72" t="str">
        <f>IF(Table1[[#This Row],[Days Past 3rd Birthday Calculated]]&lt;1,"OnTime",IF(Table1[[#This Row],[Days Past 3rd Birthday Calculated]]&lt;16,"1-15 Cal Days",IF(Table1[[#This Row],[Days Past 3rd Birthday Calculated]]&gt;29,"30+ Cal Days","16-29 Cal Days")))</f>
        <v>OnTime</v>
      </c>
      <c r="Y272" s="37">
        <f>_xlfn.NUMBERVALUE(Table1[[#This Row],[School Days to Complete Initial Evaluation (U08)]])</f>
        <v>0</v>
      </c>
      <c r="Z272" t="str">
        <f>IF(Table1[[#This Row],[School Days to Complete Initial Evaluation Converted]]&lt;36,"OnTime",IF(Table1[[#This Row],[School Days to Complete Initial Evaluation Converted]]&gt;50,"16+ Sch Days","1-15 Sch Days"))</f>
        <v>OnTime</v>
      </c>
    </row>
    <row r="273" spans="1:26">
      <c r="A273" s="26"/>
      <c r="B273" s="26"/>
      <c r="C273" s="26"/>
      <c r="D273" s="26"/>
      <c r="E273" s="26"/>
      <c r="F273" s="26"/>
      <c r="G273" s="26"/>
      <c r="H273" s="26"/>
      <c r="I273" s="26"/>
      <c r="J273" s="26"/>
      <c r="K273" s="26"/>
      <c r="L273" s="26"/>
      <c r="M273" s="26"/>
      <c r="N273" s="26"/>
      <c r="O273" s="26"/>
      <c r="P273" s="26"/>
      <c r="Q273" s="26"/>
      <c r="R273" s="26"/>
      <c r="S273" s="26"/>
      <c r="T273" s="26"/>
      <c r="U273" s="26"/>
      <c r="V273" s="36">
        <f t="shared" si="4"/>
        <v>1096</v>
      </c>
      <c r="W27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73" t="str">
        <f>IF(Table1[[#This Row],[Days Past 3rd Birthday Calculated]]&lt;1,"OnTime",IF(Table1[[#This Row],[Days Past 3rd Birthday Calculated]]&lt;16,"1-15 Cal Days",IF(Table1[[#This Row],[Days Past 3rd Birthday Calculated]]&gt;29,"30+ Cal Days","16-29 Cal Days")))</f>
        <v>OnTime</v>
      </c>
      <c r="Y273" s="37">
        <f>_xlfn.NUMBERVALUE(Table1[[#This Row],[School Days to Complete Initial Evaluation (U08)]])</f>
        <v>0</v>
      </c>
      <c r="Z273" t="str">
        <f>IF(Table1[[#This Row],[School Days to Complete Initial Evaluation Converted]]&lt;36,"OnTime",IF(Table1[[#This Row],[School Days to Complete Initial Evaluation Converted]]&gt;50,"16+ Sch Days","1-15 Sch Days"))</f>
        <v>OnTime</v>
      </c>
    </row>
    <row r="274" spans="1:26">
      <c r="A274" s="26"/>
      <c r="B274" s="26"/>
      <c r="C274" s="26"/>
      <c r="D274" s="26"/>
      <c r="E274" s="26"/>
      <c r="F274" s="26"/>
      <c r="G274" s="26"/>
      <c r="H274" s="26"/>
      <c r="I274" s="26"/>
      <c r="J274" s="26"/>
      <c r="K274" s="26"/>
      <c r="L274" s="26"/>
      <c r="M274" s="26"/>
      <c r="N274" s="26"/>
      <c r="O274" s="26"/>
      <c r="P274" s="26"/>
      <c r="Q274" s="26"/>
      <c r="R274" s="26"/>
      <c r="S274" s="26"/>
      <c r="T274" s="26"/>
      <c r="U274" s="26"/>
      <c r="V274" s="36">
        <f t="shared" si="4"/>
        <v>1096</v>
      </c>
      <c r="W27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74" t="str">
        <f>IF(Table1[[#This Row],[Days Past 3rd Birthday Calculated]]&lt;1,"OnTime",IF(Table1[[#This Row],[Days Past 3rd Birthday Calculated]]&lt;16,"1-15 Cal Days",IF(Table1[[#This Row],[Days Past 3rd Birthday Calculated]]&gt;29,"30+ Cal Days","16-29 Cal Days")))</f>
        <v>OnTime</v>
      </c>
      <c r="Y274" s="37">
        <f>_xlfn.NUMBERVALUE(Table1[[#This Row],[School Days to Complete Initial Evaluation (U08)]])</f>
        <v>0</v>
      </c>
      <c r="Z274" t="str">
        <f>IF(Table1[[#This Row],[School Days to Complete Initial Evaluation Converted]]&lt;36,"OnTime",IF(Table1[[#This Row],[School Days to Complete Initial Evaluation Converted]]&gt;50,"16+ Sch Days","1-15 Sch Days"))</f>
        <v>OnTime</v>
      </c>
    </row>
    <row r="275" spans="1:26">
      <c r="A275" s="26"/>
      <c r="B275" s="26"/>
      <c r="C275" s="26"/>
      <c r="D275" s="26"/>
      <c r="E275" s="26"/>
      <c r="F275" s="26"/>
      <c r="G275" s="26"/>
      <c r="H275" s="26"/>
      <c r="I275" s="26"/>
      <c r="J275" s="26"/>
      <c r="K275" s="26"/>
      <c r="L275" s="26"/>
      <c r="M275" s="26"/>
      <c r="N275" s="26"/>
      <c r="O275" s="26"/>
      <c r="P275" s="26"/>
      <c r="Q275" s="26"/>
      <c r="R275" s="26"/>
      <c r="S275" s="26"/>
      <c r="T275" s="26"/>
      <c r="U275" s="26"/>
      <c r="V275" s="36">
        <f t="shared" si="4"/>
        <v>1096</v>
      </c>
      <c r="W27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75" t="str">
        <f>IF(Table1[[#This Row],[Days Past 3rd Birthday Calculated]]&lt;1,"OnTime",IF(Table1[[#This Row],[Days Past 3rd Birthday Calculated]]&lt;16,"1-15 Cal Days",IF(Table1[[#This Row],[Days Past 3rd Birthday Calculated]]&gt;29,"30+ Cal Days","16-29 Cal Days")))</f>
        <v>OnTime</v>
      </c>
      <c r="Y275" s="37">
        <f>_xlfn.NUMBERVALUE(Table1[[#This Row],[School Days to Complete Initial Evaluation (U08)]])</f>
        <v>0</v>
      </c>
      <c r="Z275" t="str">
        <f>IF(Table1[[#This Row],[School Days to Complete Initial Evaluation Converted]]&lt;36,"OnTime",IF(Table1[[#This Row],[School Days to Complete Initial Evaluation Converted]]&gt;50,"16+ Sch Days","1-15 Sch Days"))</f>
        <v>OnTime</v>
      </c>
    </row>
    <row r="276" spans="1:26">
      <c r="A276" s="26"/>
      <c r="B276" s="26"/>
      <c r="C276" s="26"/>
      <c r="D276" s="26"/>
      <c r="E276" s="26"/>
      <c r="F276" s="26"/>
      <c r="G276" s="26"/>
      <c r="H276" s="26"/>
      <c r="I276" s="26"/>
      <c r="J276" s="26"/>
      <c r="K276" s="26"/>
      <c r="L276" s="26"/>
      <c r="M276" s="26"/>
      <c r="N276" s="26"/>
      <c r="O276" s="26"/>
      <c r="P276" s="26"/>
      <c r="Q276" s="26"/>
      <c r="R276" s="26"/>
      <c r="S276" s="26"/>
      <c r="T276" s="26"/>
      <c r="U276" s="26"/>
      <c r="V276" s="36">
        <f t="shared" si="4"/>
        <v>1096</v>
      </c>
      <c r="W27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76" t="str">
        <f>IF(Table1[[#This Row],[Days Past 3rd Birthday Calculated]]&lt;1,"OnTime",IF(Table1[[#This Row],[Days Past 3rd Birthday Calculated]]&lt;16,"1-15 Cal Days",IF(Table1[[#This Row],[Days Past 3rd Birthday Calculated]]&gt;29,"30+ Cal Days","16-29 Cal Days")))</f>
        <v>OnTime</v>
      </c>
      <c r="Y276" s="37">
        <f>_xlfn.NUMBERVALUE(Table1[[#This Row],[School Days to Complete Initial Evaluation (U08)]])</f>
        <v>0</v>
      </c>
      <c r="Z276" t="str">
        <f>IF(Table1[[#This Row],[School Days to Complete Initial Evaluation Converted]]&lt;36,"OnTime",IF(Table1[[#This Row],[School Days to Complete Initial Evaluation Converted]]&gt;50,"16+ Sch Days","1-15 Sch Days"))</f>
        <v>OnTime</v>
      </c>
    </row>
    <row r="277" spans="1:26">
      <c r="A277" s="26"/>
      <c r="B277" s="26"/>
      <c r="C277" s="26"/>
      <c r="D277" s="26"/>
      <c r="E277" s="26"/>
      <c r="F277" s="26"/>
      <c r="G277" s="26"/>
      <c r="H277" s="26"/>
      <c r="I277" s="26"/>
      <c r="J277" s="26"/>
      <c r="K277" s="26"/>
      <c r="L277" s="26"/>
      <c r="M277" s="26"/>
      <c r="N277" s="26"/>
      <c r="O277" s="26"/>
      <c r="P277" s="26"/>
      <c r="Q277" s="26"/>
      <c r="R277" s="26"/>
      <c r="S277" s="26"/>
      <c r="T277" s="26"/>
      <c r="U277" s="26"/>
      <c r="V277" s="36">
        <f t="shared" si="4"/>
        <v>1096</v>
      </c>
      <c r="W27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77" t="str">
        <f>IF(Table1[[#This Row],[Days Past 3rd Birthday Calculated]]&lt;1,"OnTime",IF(Table1[[#This Row],[Days Past 3rd Birthday Calculated]]&lt;16,"1-15 Cal Days",IF(Table1[[#This Row],[Days Past 3rd Birthday Calculated]]&gt;29,"30+ Cal Days","16-29 Cal Days")))</f>
        <v>OnTime</v>
      </c>
      <c r="Y277" s="37">
        <f>_xlfn.NUMBERVALUE(Table1[[#This Row],[School Days to Complete Initial Evaluation (U08)]])</f>
        <v>0</v>
      </c>
      <c r="Z277" t="str">
        <f>IF(Table1[[#This Row],[School Days to Complete Initial Evaluation Converted]]&lt;36,"OnTime",IF(Table1[[#This Row],[School Days to Complete Initial Evaluation Converted]]&gt;50,"16+ Sch Days","1-15 Sch Days"))</f>
        <v>OnTime</v>
      </c>
    </row>
    <row r="278" spans="1:26">
      <c r="A278" s="26"/>
      <c r="B278" s="26"/>
      <c r="C278" s="26"/>
      <c r="D278" s="26"/>
      <c r="E278" s="26"/>
      <c r="F278" s="26"/>
      <c r="G278" s="26"/>
      <c r="H278" s="26"/>
      <c r="I278" s="26"/>
      <c r="J278" s="26"/>
      <c r="K278" s="26"/>
      <c r="L278" s="26"/>
      <c r="M278" s="26"/>
      <c r="N278" s="26"/>
      <c r="O278" s="26"/>
      <c r="P278" s="26"/>
      <c r="Q278" s="26"/>
      <c r="R278" s="26"/>
      <c r="S278" s="26"/>
      <c r="T278" s="26"/>
      <c r="U278" s="26"/>
      <c r="V278" s="36">
        <f t="shared" si="4"/>
        <v>1096</v>
      </c>
      <c r="W27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78" t="str">
        <f>IF(Table1[[#This Row],[Days Past 3rd Birthday Calculated]]&lt;1,"OnTime",IF(Table1[[#This Row],[Days Past 3rd Birthday Calculated]]&lt;16,"1-15 Cal Days",IF(Table1[[#This Row],[Days Past 3rd Birthday Calculated]]&gt;29,"30+ Cal Days","16-29 Cal Days")))</f>
        <v>OnTime</v>
      </c>
      <c r="Y278" s="37">
        <f>_xlfn.NUMBERVALUE(Table1[[#This Row],[School Days to Complete Initial Evaluation (U08)]])</f>
        <v>0</v>
      </c>
      <c r="Z278" t="str">
        <f>IF(Table1[[#This Row],[School Days to Complete Initial Evaluation Converted]]&lt;36,"OnTime",IF(Table1[[#This Row],[School Days to Complete Initial Evaluation Converted]]&gt;50,"16+ Sch Days","1-15 Sch Days"))</f>
        <v>OnTime</v>
      </c>
    </row>
    <row r="279" spans="1:26">
      <c r="A279" s="26"/>
      <c r="B279" s="26"/>
      <c r="C279" s="26"/>
      <c r="D279" s="26"/>
      <c r="E279" s="26"/>
      <c r="F279" s="26"/>
      <c r="G279" s="26"/>
      <c r="H279" s="26"/>
      <c r="I279" s="26"/>
      <c r="J279" s="26"/>
      <c r="K279" s="26"/>
      <c r="L279" s="26"/>
      <c r="M279" s="26"/>
      <c r="N279" s="26"/>
      <c r="O279" s="26"/>
      <c r="P279" s="26"/>
      <c r="Q279" s="26"/>
      <c r="R279" s="26"/>
      <c r="S279" s="26"/>
      <c r="T279" s="26"/>
      <c r="U279" s="26"/>
      <c r="V279" s="36">
        <f t="shared" si="4"/>
        <v>1096</v>
      </c>
      <c r="W27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79" t="str">
        <f>IF(Table1[[#This Row],[Days Past 3rd Birthday Calculated]]&lt;1,"OnTime",IF(Table1[[#This Row],[Days Past 3rd Birthday Calculated]]&lt;16,"1-15 Cal Days",IF(Table1[[#This Row],[Days Past 3rd Birthday Calculated]]&gt;29,"30+ Cal Days","16-29 Cal Days")))</f>
        <v>OnTime</v>
      </c>
      <c r="Y279" s="37">
        <f>_xlfn.NUMBERVALUE(Table1[[#This Row],[School Days to Complete Initial Evaluation (U08)]])</f>
        <v>0</v>
      </c>
      <c r="Z279" t="str">
        <f>IF(Table1[[#This Row],[School Days to Complete Initial Evaluation Converted]]&lt;36,"OnTime",IF(Table1[[#This Row],[School Days to Complete Initial Evaluation Converted]]&gt;50,"16+ Sch Days","1-15 Sch Days"))</f>
        <v>OnTime</v>
      </c>
    </row>
    <row r="280" spans="1:26">
      <c r="A280" s="26"/>
      <c r="B280" s="26"/>
      <c r="C280" s="26"/>
      <c r="D280" s="26"/>
      <c r="E280" s="26"/>
      <c r="F280" s="26"/>
      <c r="G280" s="26"/>
      <c r="H280" s="26"/>
      <c r="I280" s="26"/>
      <c r="J280" s="26"/>
      <c r="K280" s="26"/>
      <c r="L280" s="26"/>
      <c r="M280" s="26"/>
      <c r="N280" s="26"/>
      <c r="O280" s="26"/>
      <c r="P280" s="26"/>
      <c r="Q280" s="26"/>
      <c r="R280" s="26"/>
      <c r="S280" s="26"/>
      <c r="T280" s="26"/>
      <c r="U280" s="26"/>
      <c r="V280" s="36">
        <f t="shared" si="4"/>
        <v>1096</v>
      </c>
      <c r="W28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80" t="str">
        <f>IF(Table1[[#This Row],[Days Past 3rd Birthday Calculated]]&lt;1,"OnTime",IF(Table1[[#This Row],[Days Past 3rd Birthday Calculated]]&lt;16,"1-15 Cal Days",IF(Table1[[#This Row],[Days Past 3rd Birthday Calculated]]&gt;29,"30+ Cal Days","16-29 Cal Days")))</f>
        <v>OnTime</v>
      </c>
      <c r="Y280" s="37">
        <f>_xlfn.NUMBERVALUE(Table1[[#This Row],[School Days to Complete Initial Evaluation (U08)]])</f>
        <v>0</v>
      </c>
      <c r="Z280" t="str">
        <f>IF(Table1[[#This Row],[School Days to Complete Initial Evaluation Converted]]&lt;36,"OnTime",IF(Table1[[#This Row],[School Days to Complete Initial Evaluation Converted]]&gt;50,"16+ Sch Days","1-15 Sch Days"))</f>
        <v>OnTime</v>
      </c>
    </row>
    <row r="281" spans="1:26">
      <c r="A281" s="26"/>
      <c r="B281" s="26"/>
      <c r="C281" s="26"/>
      <c r="D281" s="26"/>
      <c r="E281" s="26"/>
      <c r="F281" s="26"/>
      <c r="G281" s="26"/>
      <c r="H281" s="26"/>
      <c r="I281" s="26"/>
      <c r="J281" s="26"/>
      <c r="K281" s="26"/>
      <c r="L281" s="26"/>
      <c r="M281" s="26"/>
      <c r="N281" s="26"/>
      <c r="O281" s="26"/>
      <c r="P281" s="26"/>
      <c r="Q281" s="26"/>
      <c r="R281" s="26"/>
      <c r="S281" s="26"/>
      <c r="T281" s="26"/>
      <c r="U281" s="26"/>
      <c r="V281" s="36">
        <f t="shared" si="4"/>
        <v>1096</v>
      </c>
      <c r="W28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81" t="str">
        <f>IF(Table1[[#This Row],[Days Past 3rd Birthday Calculated]]&lt;1,"OnTime",IF(Table1[[#This Row],[Days Past 3rd Birthday Calculated]]&lt;16,"1-15 Cal Days",IF(Table1[[#This Row],[Days Past 3rd Birthday Calculated]]&gt;29,"30+ Cal Days","16-29 Cal Days")))</f>
        <v>OnTime</v>
      </c>
      <c r="Y281" s="37">
        <f>_xlfn.NUMBERVALUE(Table1[[#This Row],[School Days to Complete Initial Evaluation (U08)]])</f>
        <v>0</v>
      </c>
      <c r="Z281" t="str">
        <f>IF(Table1[[#This Row],[School Days to Complete Initial Evaluation Converted]]&lt;36,"OnTime",IF(Table1[[#This Row],[School Days to Complete Initial Evaluation Converted]]&gt;50,"16+ Sch Days","1-15 Sch Days"))</f>
        <v>OnTime</v>
      </c>
    </row>
    <row r="282" spans="1:26">
      <c r="A282" s="26"/>
      <c r="B282" s="26"/>
      <c r="C282" s="26"/>
      <c r="D282" s="26"/>
      <c r="E282" s="26"/>
      <c r="F282" s="26"/>
      <c r="G282" s="26"/>
      <c r="H282" s="26"/>
      <c r="I282" s="26"/>
      <c r="J282" s="26"/>
      <c r="K282" s="26"/>
      <c r="L282" s="26"/>
      <c r="M282" s="26"/>
      <c r="N282" s="26"/>
      <c r="O282" s="26"/>
      <c r="P282" s="26"/>
      <c r="Q282" s="26"/>
      <c r="R282" s="26"/>
      <c r="S282" s="26"/>
      <c r="T282" s="26"/>
      <c r="U282" s="26"/>
      <c r="V282" s="36">
        <f t="shared" si="4"/>
        <v>1096</v>
      </c>
      <c r="W28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82" t="str">
        <f>IF(Table1[[#This Row],[Days Past 3rd Birthday Calculated]]&lt;1,"OnTime",IF(Table1[[#This Row],[Days Past 3rd Birthday Calculated]]&lt;16,"1-15 Cal Days",IF(Table1[[#This Row],[Days Past 3rd Birthday Calculated]]&gt;29,"30+ Cal Days","16-29 Cal Days")))</f>
        <v>OnTime</v>
      </c>
      <c r="Y282" s="37">
        <f>_xlfn.NUMBERVALUE(Table1[[#This Row],[School Days to Complete Initial Evaluation (U08)]])</f>
        <v>0</v>
      </c>
      <c r="Z282" t="str">
        <f>IF(Table1[[#This Row],[School Days to Complete Initial Evaluation Converted]]&lt;36,"OnTime",IF(Table1[[#This Row],[School Days to Complete Initial Evaluation Converted]]&gt;50,"16+ Sch Days","1-15 Sch Days"))</f>
        <v>OnTime</v>
      </c>
    </row>
    <row r="283" spans="1:26">
      <c r="A283" s="26"/>
      <c r="B283" s="26"/>
      <c r="C283" s="26"/>
      <c r="D283" s="26"/>
      <c r="E283" s="26"/>
      <c r="F283" s="26"/>
      <c r="G283" s="26"/>
      <c r="H283" s="26"/>
      <c r="I283" s="26"/>
      <c r="J283" s="26"/>
      <c r="K283" s="26"/>
      <c r="L283" s="26"/>
      <c r="M283" s="26"/>
      <c r="N283" s="26"/>
      <c r="O283" s="26"/>
      <c r="P283" s="26"/>
      <c r="Q283" s="26"/>
      <c r="R283" s="26"/>
      <c r="S283" s="26"/>
      <c r="T283" s="26"/>
      <c r="U283" s="26"/>
      <c r="V283" s="36">
        <f t="shared" si="4"/>
        <v>1096</v>
      </c>
      <c r="W28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83" t="str">
        <f>IF(Table1[[#This Row],[Days Past 3rd Birthday Calculated]]&lt;1,"OnTime",IF(Table1[[#This Row],[Days Past 3rd Birthday Calculated]]&lt;16,"1-15 Cal Days",IF(Table1[[#This Row],[Days Past 3rd Birthday Calculated]]&gt;29,"30+ Cal Days","16-29 Cal Days")))</f>
        <v>OnTime</v>
      </c>
      <c r="Y283" s="37">
        <f>_xlfn.NUMBERVALUE(Table1[[#This Row],[School Days to Complete Initial Evaluation (U08)]])</f>
        <v>0</v>
      </c>
      <c r="Z283" t="str">
        <f>IF(Table1[[#This Row],[School Days to Complete Initial Evaluation Converted]]&lt;36,"OnTime",IF(Table1[[#This Row],[School Days to Complete Initial Evaluation Converted]]&gt;50,"16+ Sch Days","1-15 Sch Days"))</f>
        <v>OnTime</v>
      </c>
    </row>
    <row r="284" spans="1:26">
      <c r="A284" s="26"/>
      <c r="B284" s="26"/>
      <c r="C284" s="26"/>
      <c r="D284" s="26"/>
      <c r="E284" s="26"/>
      <c r="F284" s="26"/>
      <c r="G284" s="26"/>
      <c r="H284" s="26"/>
      <c r="I284" s="26"/>
      <c r="J284" s="26"/>
      <c r="K284" s="26"/>
      <c r="L284" s="26"/>
      <c r="M284" s="26"/>
      <c r="N284" s="26"/>
      <c r="O284" s="26"/>
      <c r="P284" s="26"/>
      <c r="Q284" s="26"/>
      <c r="R284" s="26"/>
      <c r="S284" s="26"/>
      <c r="T284" s="26"/>
      <c r="U284" s="26"/>
      <c r="V284" s="36">
        <f t="shared" si="4"/>
        <v>1096</v>
      </c>
      <c r="W28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84" t="str">
        <f>IF(Table1[[#This Row],[Days Past 3rd Birthday Calculated]]&lt;1,"OnTime",IF(Table1[[#This Row],[Days Past 3rd Birthday Calculated]]&lt;16,"1-15 Cal Days",IF(Table1[[#This Row],[Days Past 3rd Birthday Calculated]]&gt;29,"30+ Cal Days","16-29 Cal Days")))</f>
        <v>OnTime</v>
      </c>
      <c r="Y284" s="37">
        <f>_xlfn.NUMBERVALUE(Table1[[#This Row],[School Days to Complete Initial Evaluation (U08)]])</f>
        <v>0</v>
      </c>
      <c r="Z284" t="str">
        <f>IF(Table1[[#This Row],[School Days to Complete Initial Evaluation Converted]]&lt;36,"OnTime",IF(Table1[[#This Row],[School Days to Complete Initial Evaluation Converted]]&gt;50,"16+ Sch Days","1-15 Sch Days"))</f>
        <v>OnTime</v>
      </c>
    </row>
    <row r="285" spans="1:26">
      <c r="A285" s="26"/>
      <c r="B285" s="26"/>
      <c r="C285" s="26"/>
      <c r="D285" s="26"/>
      <c r="E285" s="26"/>
      <c r="F285" s="26"/>
      <c r="G285" s="26"/>
      <c r="H285" s="26"/>
      <c r="I285" s="26"/>
      <c r="J285" s="26"/>
      <c r="K285" s="26"/>
      <c r="L285" s="26"/>
      <c r="M285" s="26"/>
      <c r="N285" s="26"/>
      <c r="O285" s="26"/>
      <c r="P285" s="26"/>
      <c r="Q285" s="26"/>
      <c r="R285" s="26"/>
      <c r="S285" s="26"/>
      <c r="T285" s="26"/>
      <c r="U285" s="26"/>
      <c r="V285" s="36">
        <f t="shared" si="4"/>
        <v>1096</v>
      </c>
      <c r="W28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85" t="str">
        <f>IF(Table1[[#This Row],[Days Past 3rd Birthday Calculated]]&lt;1,"OnTime",IF(Table1[[#This Row],[Days Past 3rd Birthday Calculated]]&lt;16,"1-15 Cal Days",IF(Table1[[#This Row],[Days Past 3rd Birthday Calculated]]&gt;29,"30+ Cal Days","16-29 Cal Days")))</f>
        <v>OnTime</v>
      </c>
      <c r="Y285" s="37">
        <f>_xlfn.NUMBERVALUE(Table1[[#This Row],[School Days to Complete Initial Evaluation (U08)]])</f>
        <v>0</v>
      </c>
      <c r="Z285" t="str">
        <f>IF(Table1[[#This Row],[School Days to Complete Initial Evaluation Converted]]&lt;36,"OnTime",IF(Table1[[#This Row],[School Days to Complete Initial Evaluation Converted]]&gt;50,"16+ Sch Days","1-15 Sch Days"))</f>
        <v>OnTime</v>
      </c>
    </row>
    <row r="286" spans="1:26">
      <c r="A286" s="26"/>
      <c r="B286" s="26"/>
      <c r="C286" s="26"/>
      <c r="D286" s="26"/>
      <c r="E286" s="26"/>
      <c r="F286" s="26"/>
      <c r="G286" s="26"/>
      <c r="H286" s="26"/>
      <c r="I286" s="26"/>
      <c r="J286" s="26"/>
      <c r="K286" s="26"/>
      <c r="L286" s="26"/>
      <c r="M286" s="26"/>
      <c r="N286" s="26"/>
      <c r="O286" s="26"/>
      <c r="P286" s="26"/>
      <c r="Q286" s="26"/>
      <c r="R286" s="26"/>
      <c r="S286" s="26"/>
      <c r="T286" s="26"/>
      <c r="U286" s="26"/>
      <c r="V286" s="36">
        <f t="shared" si="4"/>
        <v>1096</v>
      </c>
      <c r="W28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86" t="str">
        <f>IF(Table1[[#This Row],[Days Past 3rd Birthday Calculated]]&lt;1,"OnTime",IF(Table1[[#This Row],[Days Past 3rd Birthday Calculated]]&lt;16,"1-15 Cal Days",IF(Table1[[#This Row],[Days Past 3rd Birthday Calculated]]&gt;29,"30+ Cal Days","16-29 Cal Days")))</f>
        <v>OnTime</v>
      </c>
      <c r="Y286" s="37">
        <f>_xlfn.NUMBERVALUE(Table1[[#This Row],[School Days to Complete Initial Evaluation (U08)]])</f>
        <v>0</v>
      </c>
      <c r="Z286" t="str">
        <f>IF(Table1[[#This Row],[School Days to Complete Initial Evaluation Converted]]&lt;36,"OnTime",IF(Table1[[#This Row],[School Days to Complete Initial Evaluation Converted]]&gt;50,"16+ Sch Days","1-15 Sch Days"))</f>
        <v>OnTime</v>
      </c>
    </row>
    <row r="287" spans="1:26">
      <c r="A287" s="26"/>
      <c r="B287" s="26"/>
      <c r="C287" s="26"/>
      <c r="D287" s="26"/>
      <c r="E287" s="26"/>
      <c r="F287" s="26"/>
      <c r="G287" s="26"/>
      <c r="H287" s="26"/>
      <c r="I287" s="26"/>
      <c r="J287" s="26"/>
      <c r="K287" s="26"/>
      <c r="L287" s="26"/>
      <c r="M287" s="26"/>
      <c r="N287" s="26"/>
      <c r="O287" s="26"/>
      <c r="P287" s="26"/>
      <c r="Q287" s="26"/>
      <c r="R287" s="26"/>
      <c r="S287" s="26"/>
      <c r="T287" s="26"/>
      <c r="U287" s="26"/>
      <c r="V287" s="36">
        <f t="shared" si="4"/>
        <v>1096</v>
      </c>
      <c r="W28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87" t="str">
        <f>IF(Table1[[#This Row],[Days Past 3rd Birthday Calculated]]&lt;1,"OnTime",IF(Table1[[#This Row],[Days Past 3rd Birthday Calculated]]&lt;16,"1-15 Cal Days",IF(Table1[[#This Row],[Days Past 3rd Birthday Calculated]]&gt;29,"30+ Cal Days","16-29 Cal Days")))</f>
        <v>OnTime</v>
      </c>
      <c r="Y287" s="37">
        <f>_xlfn.NUMBERVALUE(Table1[[#This Row],[School Days to Complete Initial Evaluation (U08)]])</f>
        <v>0</v>
      </c>
      <c r="Z287" t="str">
        <f>IF(Table1[[#This Row],[School Days to Complete Initial Evaluation Converted]]&lt;36,"OnTime",IF(Table1[[#This Row],[School Days to Complete Initial Evaluation Converted]]&gt;50,"16+ Sch Days","1-15 Sch Days"))</f>
        <v>OnTime</v>
      </c>
    </row>
    <row r="288" spans="1:26">
      <c r="A288" s="26"/>
      <c r="B288" s="26"/>
      <c r="C288" s="25"/>
      <c r="D288" s="26"/>
      <c r="E288" s="26"/>
      <c r="F288" s="26"/>
      <c r="G288" s="26"/>
      <c r="H288" s="26"/>
      <c r="I288" s="26"/>
      <c r="J288" s="26"/>
      <c r="K288" s="26"/>
      <c r="L288" s="26"/>
      <c r="M288" s="26"/>
      <c r="N288" s="26"/>
      <c r="O288" s="26"/>
      <c r="P288" s="26"/>
      <c r="Q288" s="26"/>
      <c r="R288" s="26"/>
      <c r="S288" s="26"/>
      <c r="T288" s="26"/>
      <c r="U288" s="26"/>
      <c r="V288" s="36">
        <f t="shared" si="4"/>
        <v>1096</v>
      </c>
      <c r="W28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88" t="str">
        <f>IF(Table1[[#This Row],[Days Past 3rd Birthday Calculated]]&lt;1,"OnTime",IF(Table1[[#This Row],[Days Past 3rd Birthday Calculated]]&lt;16,"1-15 Cal Days",IF(Table1[[#This Row],[Days Past 3rd Birthday Calculated]]&gt;29,"30+ Cal Days","16-29 Cal Days")))</f>
        <v>OnTime</v>
      </c>
      <c r="Y288" s="37">
        <f>_xlfn.NUMBERVALUE(Table1[[#This Row],[School Days to Complete Initial Evaluation (U08)]])</f>
        <v>0</v>
      </c>
      <c r="Z288" t="str">
        <f>IF(Table1[[#This Row],[School Days to Complete Initial Evaluation Converted]]&lt;36,"OnTime",IF(Table1[[#This Row],[School Days to Complete Initial Evaluation Converted]]&gt;50,"16+ Sch Days","1-15 Sch Days"))</f>
        <v>OnTime</v>
      </c>
    </row>
    <row r="289" spans="1:26">
      <c r="A289" s="26"/>
      <c r="B289" s="26"/>
      <c r="C289" s="25"/>
      <c r="D289" s="26"/>
      <c r="E289" s="26"/>
      <c r="F289" s="26"/>
      <c r="G289" s="26"/>
      <c r="H289" s="26"/>
      <c r="I289" s="26"/>
      <c r="J289" s="26"/>
      <c r="K289" s="26"/>
      <c r="L289" s="26"/>
      <c r="M289" s="26"/>
      <c r="N289" s="26"/>
      <c r="O289" s="26"/>
      <c r="P289" s="26"/>
      <c r="Q289" s="26"/>
      <c r="R289" s="26"/>
      <c r="S289" s="26"/>
      <c r="T289" s="26"/>
      <c r="U289" s="26"/>
      <c r="V289" s="36">
        <f t="shared" si="4"/>
        <v>1096</v>
      </c>
      <c r="W28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89" t="str">
        <f>IF(Table1[[#This Row],[Days Past 3rd Birthday Calculated]]&lt;1,"OnTime",IF(Table1[[#This Row],[Days Past 3rd Birthday Calculated]]&lt;16,"1-15 Cal Days",IF(Table1[[#This Row],[Days Past 3rd Birthday Calculated]]&gt;29,"30+ Cal Days","16-29 Cal Days")))</f>
        <v>OnTime</v>
      </c>
      <c r="Y289" s="37">
        <f>_xlfn.NUMBERVALUE(Table1[[#This Row],[School Days to Complete Initial Evaluation (U08)]])</f>
        <v>0</v>
      </c>
      <c r="Z289" t="str">
        <f>IF(Table1[[#This Row],[School Days to Complete Initial Evaluation Converted]]&lt;36,"OnTime",IF(Table1[[#This Row],[School Days to Complete Initial Evaluation Converted]]&gt;50,"16+ Sch Days","1-15 Sch Days"))</f>
        <v>OnTime</v>
      </c>
    </row>
    <row r="290" spans="1:26">
      <c r="A290" s="26"/>
      <c r="B290" s="26"/>
      <c r="C290" s="25"/>
      <c r="D290" s="26"/>
      <c r="E290" s="26"/>
      <c r="F290" s="26"/>
      <c r="G290" s="26"/>
      <c r="H290" s="26"/>
      <c r="I290" s="26"/>
      <c r="J290" s="26"/>
      <c r="K290" s="26"/>
      <c r="L290" s="26"/>
      <c r="M290" s="26"/>
      <c r="N290" s="26"/>
      <c r="O290" s="26"/>
      <c r="P290" s="26"/>
      <c r="Q290" s="26"/>
      <c r="R290" s="26"/>
      <c r="S290" s="26"/>
      <c r="T290" s="26"/>
      <c r="U290" s="26"/>
      <c r="V290" s="36">
        <f t="shared" si="4"/>
        <v>1096</v>
      </c>
      <c r="W29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90" t="str">
        <f>IF(Table1[[#This Row],[Days Past 3rd Birthday Calculated]]&lt;1,"OnTime",IF(Table1[[#This Row],[Days Past 3rd Birthday Calculated]]&lt;16,"1-15 Cal Days",IF(Table1[[#This Row],[Days Past 3rd Birthday Calculated]]&gt;29,"30+ Cal Days","16-29 Cal Days")))</f>
        <v>OnTime</v>
      </c>
      <c r="Y290" s="37">
        <f>_xlfn.NUMBERVALUE(Table1[[#This Row],[School Days to Complete Initial Evaluation (U08)]])</f>
        <v>0</v>
      </c>
      <c r="Z290" t="str">
        <f>IF(Table1[[#This Row],[School Days to Complete Initial Evaluation Converted]]&lt;36,"OnTime",IF(Table1[[#This Row],[School Days to Complete Initial Evaluation Converted]]&gt;50,"16+ Sch Days","1-15 Sch Days"))</f>
        <v>OnTime</v>
      </c>
    </row>
    <row r="291" spans="1:26">
      <c r="A291" s="26"/>
      <c r="B291" s="26"/>
      <c r="C291" s="25"/>
      <c r="D291" s="26"/>
      <c r="E291" s="26"/>
      <c r="F291" s="26"/>
      <c r="G291" s="26"/>
      <c r="H291" s="26"/>
      <c r="I291" s="26"/>
      <c r="J291" s="26"/>
      <c r="K291" s="26"/>
      <c r="L291" s="26"/>
      <c r="M291" s="26"/>
      <c r="N291" s="26"/>
      <c r="O291" s="26"/>
      <c r="P291" s="26"/>
      <c r="Q291" s="26"/>
      <c r="R291" s="26"/>
      <c r="S291" s="26"/>
      <c r="T291" s="26"/>
      <c r="U291" s="26"/>
      <c r="V291" s="36">
        <f t="shared" si="4"/>
        <v>1096</v>
      </c>
      <c r="W29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91" t="str">
        <f>IF(Table1[[#This Row],[Days Past 3rd Birthday Calculated]]&lt;1,"OnTime",IF(Table1[[#This Row],[Days Past 3rd Birthday Calculated]]&lt;16,"1-15 Cal Days",IF(Table1[[#This Row],[Days Past 3rd Birthday Calculated]]&gt;29,"30+ Cal Days","16-29 Cal Days")))</f>
        <v>OnTime</v>
      </c>
      <c r="Y291" s="37">
        <f>_xlfn.NUMBERVALUE(Table1[[#This Row],[School Days to Complete Initial Evaluation (U08)]])</f>
        <v>0</v>
      </c>
      <c r="Z291" t="str">
        <f>IF(Table1[[#This Row],[School Days to Complete Initial Evaluation Converted]]&lt;36,"OnTime",IF(Table1[[#This Row],[School Days to Complete Initial Evaluation Converted]]&gt;50,"16+ Sch Days","1-15 Sch Days"))</f>
        <v>OnTime</v>
      </c>
    </row>
    <row r="292" spans="1:26">
      <c r="A292" s="26"/>
      <c r="B292" s="26"/>
      <c r="C292" s="25"/>
      <c r="D292" s="26"/>
      <c r="E292" s="26"/>
      <c r="F292" s="26"/>
      <c r="G292" s="26"/>
      <c r="H292" s="26"/>
      <c r="I292" s="26"/>
      <c r="J292" s="26"/>
      <c r="K292" s="26"/>
      <c r="L292" s="26"/>
      <c r="M292" s="26"/>
      <c r="N292" s="26"/>
      <c r="O292" s="26"/>
      <c r="P292" s="26"/>
      <c r="Q292" s="26"/>
      <c r="R292" s="26"/>
      <c r="S292" s="26"/>
      <c r="T292" s="26"/>
      <c r="U292" s="26"/>
      <c r="V292" s="36">
        <f t="shared" si="4"/>
        <v>1096</v>
      </c>
      <c r="W29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92" t="str">
        <f>IF(Table1[[#This Row],[Days Past 3rd Birthday Calculated]]&lt;1,"OnTime",IF(Table1[[#This Row],[Days Past 3rd Birthday Calculated]]&lt;16,"1-15 Cal Days",IF(Table1[[#This Row],[Days Past 3rd Birthday Calculated]]&gt;29,"30+ Cal Days","16-29 Cal Days")))</f>
        <v>OnTime</v>
      </c>
      <c r="Y292" s="37">
        <f>_xlfn.NUMBERVALUE(Table1[[#This Row],[School Days to Complete Initial Evaluation (U08)]])</f>
        <v>0</v>
      </c>
      <c r="Z292" t="str">
        <f>IF(Table1[[#This Row],[School Days to Complete Initial Evaluation Converted]]&lt;36,"OnTime",IF(Table1[[#This Row],[School Days to Complete Initial Evaluation Converted]]&gt;50,"16+ Sch Days","1-15 Sch Days"))</f>
        <v>OnTime</v>
      </c>
    </row>
    <row r="293" spans="1:26">
      <c r="A293" s="26"/>
      <c r="B293" s="26"/>
      <c r="C293" s="26"/>
      <c r="D293" s="26"/>
      <c r="E293" s="26"/>
      <c r="F293" s="26"/>
      <c r="G293" s="26"/>
      <c r="H293" s="26"/>
      <c r="I293" s="26"/>
      <c r="J293" s="26"/>
      <c r="K293" s="26"/>
      <c r="L293" s="26"/>
      <c r="M293" s="26"/>
      <c r="N293" s="26"/>
      <c r="O293" s="26"/>
      <c r="P293" s="26"/>
      <c r="Q293" s="26"/>
      <c r="R293" s="26"/>
      <c r="S293" s="26"/>
      <c r="T293" s="26"/>
      <c r="U293" s="26"/>
      <c r="V293" s="36">
        <f t="shared" si="4"/>
        <v>1096</v>
      </c>
      <c r="W29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93" t="str">
        <f>IF(Table1[[#This Row],[Days Past 3rd Birthday Calculated]]&lt;1,"OnTime",IF(Table1[[#This Row],[Days Past 3rd Birthday Calculated]]&lt;16,"1-15 Cal Days",IF(Table1[[#This Row],[Days Past 3rd Birthday Calculated]]&gt;29,"30+ Cal Days","16-29 Cal Days")))</f>
        <v>OnTime</v>
      </c>
      <c r="Y293" s="37">
        <f>_xlfn.NUMBERVALUE(Table1[[#This Row],[School Days to Complete Initial Evaluation (U08)]])</f>
        <v>0</v>
      </c>
      <c r="Z293" t="str">
        <f>IF(Table1[[#This Row],[School Days to Complete Initial Evaluation Converted]]&lt;36,"OnTime",IF(Table1[[#This Row],[School Days to Complete Initial Evaluation Converted]]&gt;50,"16+ Sch Days","1-15 Sch Days"))</f>
        <v>OnTime</v>
      </c>
    </row>
    <row r="294" spans="1:26">
      <c r="A294" s="26"/>
      <c r="B294" s="26"/>
      <c r="C294" s="26"/>
      <c r="D294" s="26"/>
      <c r="E294" s="26"/>
      <c r="F294" s="26"/>
      <c r="G294" s="26"/>
      <c r="H294" s="26"/>
      <c r="I294" s="26"/>
      <c r="J294" s="26"/>
      <c r="K294" s="26"/>
      <c r="L294" s="26"/>
      <c r="M294" s="26"/>
      <c r="N294" s="26"/>
      <c r="O294" s="26"/>
      <c r="P294" s="26"/>
      <c r="Q294" s="26"/>
      <c r="R294" s="26"/>
      <c r="S294" s="26"/>
      <c r="T294" s="26"/>
      <c r="U294" s="26"/>
      <c r="V294" s="36">
        <f t="shared" si="4"/>
        <v>1096</v>
      </c>
      <c r="W29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94" t="str">
        <f>IF(Table1[[#This Row],[Days Past 3rd Birthday Calculated]]&lt;1,"OnTime",IF(Table1[[#This Row],[Days Past 3rd Birthday Calculated]]&lt;16,"1-15 Cal Days",IF(Table1[[#This Row],[Days Past 3rd Birthday Calculated]]&gt;29,"30+ Cal Days","16-29 Cal Days")))</f>
        <v>OnTime</v>
      </c>
      <c r="Y294" s="37">
        <f>_xlfn.NUMBERVALUE(Table1[[#This Row],[School Days to Complete Initial Evaluation (U08)]])</f>
        <v>0</v>
      </c>
      <c r="Z294" t="str">
        <f>IF(Table1[[#This Row],[School Days to Complete Initial Evaluation Converted]]&lt;36,"OnTime",IF(Table1[[#This Row],[School Days to Complete Initial Evaluation Converted]]&gt;50,"16+ Sch Days","1-15 Sch Days"))</f>
        <v>OnTime</v>
      </c>
    </row>
    <row r="295" spans="1:26">
      <c r="A295" s="26"/>
      <c r="B295" s="26"/>
      <c r="C295" s="26"/>
      <c r="D295" s="26"/>
      <c r="E295" s="26"/>
      <c r="F295" s="26"/>
      <c r="G295" s="26"/>
      <c r="H295" s="26"/>
      <c r="I295" s="26"/>
      <c r="J295" s="26"/>
      <c r="K295" s="26"/>
      <c r="L295" s="26"/>
      <c r="M295" s="26"/>
      <c r="N295" s="26"/>
      <c r="O295" s="26"/>
      <c r="P295" s="26"/>
      <c r="Q295" s="26"/>
      <c r="R295" s="26"/>
      <c r="S295" s="26"/>
      <c r="T295" s="26"/>
      <c r="U295" s="26"/>
      <c r="V295" s="36">
        <f t="shared" si="4"/>
        <v>1096</v>
      </c>
      <c r="W29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95" t="str">
        <f>IF(Table1[[#This Row],[Days Past 3rd Birthday Calculated]]&lt;1,"OnTime",IF(Table1[[#This Row],[Days Past 3rd Birthday Calculated]]&lt;16,"1-15 Cal Days",IF(Table1[[#This Row],[Days Past 3rd Birthday Calculated]]&gt;29,"30+ Cal Days","16-29 Cal Days")))</f>
        <v>OnTime</v>
      </c>
      <c r="Y295" s="37">
        <f>_xlfn.NUMBERVALUE(Table1[[#This Row],[School Days to Complete Initial Evaluation (U08)]])</f>
        <v>0</v>
      </c>
      <c r="Z295" t="str">
        <f>IF(Table1[[#This Row],[School Days to Complete Initial Evaluation Converted]]&lt;36,"OnTime",IF(Table1[[#This Row],[School Days to Complete Initial Evaluation Converted]]&gt;50,"16+ Sch Days","1-15 Sch Days"))</f>
        <v>OnTime</v>
      </c>
    </row>
    <row r="296" spans="1:26">
      <c r="A296" s="26"/>
      <c r="B296" s="26"/>
      <c r="C296" s="26"/>
      <c r="D296" s="26"/>
      <c r="E296" s="26"/>
      <c r="F296" s="26"/>
      <c r="G296" s="26"/>
      <c r="H296" s="26"/>
      <c r="I296" s="26"/>
      <c r="J296" s="26"/>
      <c r="K296" s="26"/>
      <c r="L296" s="26"/>
      <c r="M296" s="26"/>
      <c r="N296" s="26"/>
      <c r="O296" s="26"/>
      <c r="P296" s="26"/>
      <c r="Q296" s="26"/>
      <c r="R296" s="26"/>
      <c r="S296" s="26"/>
      <c r="T296" s="26"/>
      <c r="U296" s="26"/>
      <c r="V296" s="36">
        <f t="shared" si="4"/>
        <v>1096</v>
      </c>
      <c r="W29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96" t="str">
        <f>IF(Table1[[#This Row],[Days Past 3rd Birthday Calculated]]&lt;1,"OnTime",IF(Table1[[#This Row],[Days Past 3rd Birthday Calculated]]&lt;16,"1-15 Cal Days",IF(Table1[[#This Row],[Days Past 3rd Birthday Calculated]]&gt;29,"30+ Cal Days","16-29 Cal Days")))</f>
        <v>OnTime</v>
      </c>
      <c r="Y296" s="37">
        <f>_xlfn.NUMBERVALUE(Table1[[#This Row],[School Days to Complete Initial Evaluation (U08)]])</f>
        <v>0</v>
      </c>
      <c r="Z296" t="str">
        <f>IF(Table1[[#This Row],[School Days to Complete Initial Evaluation Converted]]&lt;36,"OnTime",IF(Table1[[#This Row],[School Days to Complete Initial Evaluation Converted]]&gt;50,"16+ Sch Days","1-15 Sch Days"))</f>
        <v>OnTime</v>
      </c>
    </row>
    <row r="297" spans="1:26">
      <c r="A297" s="26"/>
      <c r="B297" s="26"/>
      <c r="C297" s="26"/>
      <c r="D297" s="26"/>
      <c r="E297" s="26"/>
      <c r="F297" s="26"/>
      <c r="G297" s="26"/>
      <c r="H297" s="26"/>
      <c r="I297" s="26"/>
      <c r="J297" s="26"/>
      <c r="K297" s="26"/>
      <c r="L297" s="26"/>
      <c r="M297" s="26"/>
      <c r="N297" s="26"/>
      <c r="O297" s="26"/>
      <c r="P297" s="26"/>
      <c r="Q297" s="26"/>
      <c r="R297" s="26"/>
      <c r="S297" s="26"/>
      <c r="T297" s="26"/>
      <c r="U297" s="26"/>
      <c r="V297" s="36">
        <f t="shared" si="4"/>
        <v>1096</v>
      </c>
      <c r="W29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97" t="str">
        <f>IF(Table1[[#This Row],[Days Past 3rd Birthday Calculated]]&lt;1,"OnTime",IF(Table1[[#This Row],[Days Past 3rd Birthday Calculated]]&lt;16,"1-15 Cal Days",IF(Table1[[#This Row],[Days Past 3rd Birthday Calculated]]&gt;29,"30+ Cal Days","16-29 Cal Days")))</f>
        <v>OnTime</v>
      </c>
      <c r="Y297" s="37">
        <f>_xlfn.NUMBERVALUE(Table1[[#This Row],[School Days to Complete Initial Evaluation (U08)]])</f>
        <v>0</v>
      </c>
      <c r="Z297" t="str">
        <f>IF(Table1[[#This Row],[School Days to Complete Initial Evaluation Converted]]&lt;36,"OnTime",IF(Table1[[#This Row],[School Days to Complete Initial Evaluation Converted]]&gt;50,"16+ Sch Days","1-15 Sch Days"))</f>
        <v>OnTime</v>
      </c>
    </row>
    <row r="298" spans="1:26">
      <c r="A298" s="26"/>
      <c r="B298" s="26"/>
      <c r="C298" s="26"/>
      <c r="D298" s="26"/>
      <c r="E298" s="26"/>
      <c r="F298" s="26"/>
      <c r="G298" s="26"/>
      <c r="H298" s="26"/>
      <c r="I298" s="26"/>
      <c r="J298" s="26"/>
      <c r="K298" s="26"/>
      <c r="L298" s="26"/>
      <c r="M298" s="26"/>
      <c r="N298" s="26"/>
      <c r="O298" s="26"/>
      <c r="P298" s="26"/>
      <c r="Q298" s="26"/>
      <c r="R298" s="26"/>
      <c r="S298" s="26"/>
      <c r="T298" s="26"/>
      <c r="U298" s="26"/>
      <c r="V298" s="36">
        <f t="shared" si="4"/>
        <v>1096</v>
      </c>
      <c r="W29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98" t="str">
        <f>IF(Table1[[#This Row],[Days Past 3rd Birthday Calculated]]&lt;1,"OnTime",IF(Table1[[#This Row],[Days Past 3rd Birthday Calculated]]&lt;16,"1-15 Cal Days",IF(Table1[[#This Row],[Days Past 3rd Birthday Calculated]]&gt;29,"30+ Cal Days","16-29 Cal Days")))</f>
        <v>OnTime</v>
      </c>
      <c r="Y298" s="37">
        <f>_xlfn.NUMBERVALUE(Table1[[#This Row],[School Days to Complete Initial Evaluation (U08)]])</f>
        <v>0</v>
      </c>
      <c r="Z298" t="str">
        <f>IF(Table1[[#This Row],[School Days to Complete Initial Evaluation Converted]]&lt;36,"OnTime",IF(Table1[[#This Row],[School Days to Complete Initial Evaluation Converted]]&gt;50,"16+ Sch Days","1-15 Sch Days"))</f>
        <v>OnTime</v>
      </c>
    </row>
    <row r="299" spans="1:26">
      <c r="A299" s="26"/>
      <c r="B299" s="26"/>
      <c r="C299" s="26"/>
      <c r="D299" s="26"/>
      <c r="E299" s="26"/>
      <c r="F299" s="26"/>
      <c r="G299" s="26"/>
      <c r="H299" s="26"/>
      <c r="I299" s="26"/>
      <c r="J299" s="26"/>
      <c r="K299" s="26"/>
      <c r="L299" s="26"/>
      <c r="M299" s="26"/>
      <c r="N299" s="26"/>
      <c r="O299" s="26"/>
      <c r="P299" s="26"/>
      <c r="Q299" s="26"/>
      <c r="R299" s="26"/>
      <c r="S299" s="26"/>
      <c r="T299" s="26"/>
      <c r="U299" s="26"/>
      <c r="V299" s="36">
        <f t="shared" si="4"/>
        <v>1096</v>
      </c>
      <c r="W29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99" t="str">
        <f>IF(Table1[[#This Row],[Days Past 3rd Birthday Calculated]]&lt;1,"OnTime",IF(Table1[[#This Row],[Days Past 3rd Birthday Calculated]]&lt;16,"1-15 Cal Days",IF(Table1[[#This Row],[Days Past 3rd Birthday Calculated]]&gt;29,"30+ Cal Days","16-29 Cal Days")))</f>
        <v>OnTime</v>
      </c>
      <c r="Y299" s="37">
        <f>_xlfn.NUMBERVALUE(Table1[[#This Row],[School Days to Complete Initial Evaluation (U08)]])</f>
        <v>0</v>
      </c>
      <c r="Z299" t="str">
        <f>IF(Table1[[#This Row],[School Days to Complete Initial Evaluation Converted]]&lt;36,"OnTime",IF(Table1[[#This Row],[School Days to Complete Initial Evaluation Converted]]&gt;50,"16+ Sch Days","1-15 Sch Days"))</f>
        <v>OnTime</v>
      </c>
    </row>
    <row r="300" spans="1:26">
      <c r="A300" s="26"/>
      <c r="B300" s="26"/>
      <c r="C300" s="26"/>
      <c r="D300" s="26"/>
      <c r="E300" s="26"/>
      <c r="F300" s="26"/>
      <c r="G300" s="26"/>
      <c r="H300" s="26"/>
      <c r="I300" s="26"/>
      <c r="J300" s="26"/>
      <c r="K300" s="26"/>
      <c r="L300" s="26"/>
      <c r="M300" s="26"/>
      <c r="N300" s="26"/>
      <c r="O300" s="26"/>
      <c r="P300" s="26"/>
      <c r="Q300" s="26"/>
      <c r="R300" s="26"/>
      <c r="S300" s="26"/>
      <c r="T300" s="26"/>
      <c r="U300" s="26"/>
      <c r="V300" s="36">
        <f t="shared" si="4"/>
        <v>1096</v>
      </c>
      <c r="W30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00" t="str">
        <f>IF(Table1[[#This Row],[Days Past 3rd Birthday Calculated]]&lt;1,"OnTime",IF(Table1[[#This Row],[Days Past 3rd Birthday Calculated]]&lt;16,"1-15 Cal Days",IF(Table1[[#This Row],[Days Past 3rd Birthday Calculated]]&gt;29,"30+ Cal Days","16-29 Cal Days")))</f>
        <v>OnTime</v>
      </c>
      <c r="Y300" s="37">
        <f>_xlfn.NUMBERVALUE(Table1[[#This Row],[School Days to Complete Initial Evaluation (U08)]])</f>
        <v>0</v>
      </c>
      <c r="Z300" t="str">
        <f>IF(Table1[[#This Row],[School Days to Complete Initial Evaluation Converted]]&lt;36,"OnTime",IF(Table1[[#This Row],[School Days to Complete Initial Evaluation Converted]]&gt;50,"16+ Sch Days","1-15 Sch Days"))</f>
        <v>OnTime</v>
      </c>
    </row>
    <row r="301" spans="1:26">
      <c r="A301" s="26"/>
      <c r="B301" s="26"/>
      <c r="C301" s="26"/>
      <c r="D301" s="26"/>
      <c r="E301" s="26"/>
      <c r="F301" s="26"/>
      <c r="G301" s="26"/>
      <c r="H301" s="26"/>
      <c r="I301" s="26"/>
      <c r="J301" s="26"/>
      <c r="K301" s="26"/>
      <c r="L301" s="26"/>
      <c r="M301" s="26"/>
      <c r="N301" s="26"/>
      <c r="O301" s="26"/>
      <c r="P301" s="26"/>
      <c r="Q301" s="26"/>
      <c r="R301" s="26"/>
      <c r="S301" s="26"/>
      <c r="T301" s="26"/>
      <c r="U301" s="26"/>
      <c r="V301" s="36">
        <f t="shared" si="4"/>
        <v>1096</v>
      </c>
      <c r="W30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01" t="str">
        <f>IF(Table1[[#This Row],[Days Past 3rd Birthday Calculated]]&lt;1,"OnTime",IF(Table1[[#This Row],[Days Past 3rd Birthday Calculated]]&lt;16,"1-15 Cal Days",IF(Table1[[#This Row],[Days Past 3rd Birthday Calculated]]&gt;29,"30+ Cal Days","16-29 Cal Days")))</f>
        <v>OnTime</v>
      </c>
      <c r="Y301" s="37">
        <f>_xlfn.NUMBERVALUE(Table1[[#This Row],[School Days to Complete Initial Evaluation (U08)]])</f>
        <v>0</v>
      </c>
      <c r="Z301" t="str">
        <f>IF(Table1[[#This Row],[School Days to Complete Initial Evaluation Converted]]&lt;36,"OnTime",IF(Table1[[#This Row],[School Days to Complete Initial Evaluation Converted]]&gt;50,"16+ Sch Days","1-15 Sch Days"))</f>
        <v>OnTime</v>
      </c>
    </row>
    <row r="302" spans="1:26">
      <c r="A302" s="26"/>
      <c r="B302" s="26"/>
      <c r="C302" s="26"/>
      <c r="D302" s="26"/>
      <c r="E302" s="26"/>
      <c r="F302" s="26"/>
      <c r="G302" s="26"/>
      <c r="H302" s="26"/>
      <c r="I302" s="26"/>
      <c r="J302" s="26"/>
      <c r="K302" s="26"/>
      <c r="L302" s="26"/>
      <c r="M302" s="26"/>
      <c r="N302" s="26"/>
      <c r="O302" s="26"/>
      <c r="P302" s="26"/>
      <c r="Q302" s="26"/>
      <c r="R302" s="26"/>
      <c r="S302" s="26"/>
      <c r="T302" s="26"/>
      <c r="U302" s="26"/>
      <c r="V302" s="36">
        <f t="shared" si="4"/>
        <v>1096</v>
      </c>
      <c r="W30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02" t="str">
        <f>IF(Table1[[#This Row],[Days Past 3rd Birthday Calculated]]&lt;1,"OnTime",IF(Table1[[#This Row],[Days Past 3rd Birthday Calculated]]&lt;16,"1-15 Cal Days",IF(Table1[[#This Row],[Days Past 3rd Birthday Calculated]]&gt;29,"30+ Cal Days","16-29 Cal Days")))</f>
        <v>OnTime</v>
      </c>
      <c r="Y302" s="37">
        <f>_xlfn.NUMBERVALUE(Table1[[#This Row],[School Days to Complete Initial Evaluation (U08)]])</f>
        <v>0</v>
      </c>
      <c r="Z302" t="str">
        <f>IF(Table1[[#This Row],[School Days to Complete Initial Evaluation Converted]]&lt;36,"OnTime",IF(Table1[[#This Row],[School Days to Complete Initial Evaluation Converted]]&gt;50,"16+ Sch Days","1-15 Sch Days"))</f>
        <v>OnTime</v>
      </c>
    </row>
    <row r="303" spans="1:26">
      <c r="A303" s="26"/>
      <c r="B303" s="26"/>
      <c r="C303" s="26"/>
      <c r="D303" s="26"/>
      <c r="E303" s="26"/>
      <c r="F303" s="26"/>
      <c r="G303" s="26"/>
      <c r="H303" s="26"/>
      <c r="I303" s="26"/>
      <c r="J303" s="26"/>
      <c r="K303" s="26"/>
      <c r="L303" s="26"/>
      <c r="M303" s="26"/>
      <c r="N303" s="26"/>
      <c r="O303" s="26"/>
      <c r="P303" s="26"/>
      <c r="Q303" s="26"/>
      <c r="R303" s="26"/>
      <c r="S303" s="26"/>
      <c r="T303" s="26"/>
      <c r="U303" s="26"/>
      <c r="V303" s="36">
        <f t="shared" si="4"/>
        <v>1096</v>
      </c>
      <c r="W30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03" t="str">
        <f>IF(Table1[[#This Row],[Days Past 3rd Birthday Calculated]]&lt;1,"OnTime",IF(Table1[[#This Row],[Days Past 3rd Birthday Calculated]]&lt;16,"1-15 Cal Days",IF(Table1[[#This Row],[Days Past 3rd Birthday Calculated]]&gt;29,"30+ Cal Days","16-29 Cal Days")))</f>
        <v>OnTime</v>
      </c>
      <c r="Y303" s="37">
        <f>_xlfn.NUMBERVALUE(Table1[[#This Row],[School Days to Complete Initial Evaluation (U08)]])</f>
        <v>0</v>
      </c>
      <c r="Z303" t="str">
        <f>IF(Table1[[#This Row],[School Days to Complete Initial Evaluation Converted]]&lt;36,"OnTime",IF(Table1[[#This Row],[School Days to Complete Initial Evaluation Converted]]&gt;50,"16+ Sch Days","1-15 Sch Days"))</f>
        <v>OnTime</v>
      </c>
    </row>
    <row r="304" spans="1:26">
      <c r="A304" s="26"/>
      <c r="B304" s="26"/>
      <c r="C304" s="26"/>
      <c r="D304" s="26"/>
      <c r="E304" s="26"/>
      <c r="F304" s="26"/>
      <c r="G304" s="26"/>
      <c r="H304" s="26"/>
      <c r="I304" s="26"/>
      <c r="J304" s="26"/>
      <c r="K304" s="26"/>
      <c r="L304" s="26"/>
      <c r="M304" s="26"/>
      <c r="N304" s="26"/>
      <c r="O304" s="26"/>
      <c r="P304" s="26"/>
      <c r="Q304" s="26"/>
      <c r="R304" s="26"/>
      <c r="S304" s="26"/>
      <c r="T304" s="26"/>
      <c r="U304" s="26"/>
      <c r="V304" s="36">
        <f t="shared" si="4"/>
        <v>1096</v>
      </c>
      <c r="W30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04" t="str">
        <f>IF(Table1[[#This Row],[Days Past 3rd Birthday Calculated]]&lt;1,"OnTime",IF(Table1[[#This Row],[Days Past 3rd Birthday Calculated]]&lt;16,"1-15 Cal Days",IF(Table1[[#This Row],[Days Past 3rd Birthday Calculated]]&gt;29,"30+ Cal Days","16-29 Cal Days")))</f>
        <v>OnTime</v>
      </c>
      <c r="Y304" s="37">
        <f>_xlfn.NUMBERVALUE(Table1[[#This Row],[School Days to Complete Initial Evaluation (U08)]])</f>
        <v>0</v>
      </c>
      <c r="Z304" t="str">
        <f>IF(Table1[[#This Row],[School Days to Complete Initial Evaluation Converted]]&lt;36,"OnTime",IF(Table1[[#This Row],[School Days to Complete Initial Evaluation Converted]]&gt;50,"16+ Sch Days","1-15 Sch Days"))</f>
        <v>OnTime</v>
      </c>
    </row>
    <row r="305" spans="1:26">
      <c r="A305" s="26"/>
      <c r="B305" s="26"/>
      <c r="C305" s="26"/>
      <c r="D305" s="26"/>
      <c r="E305" s="26"/>
      <c r="F305" s="26"/>
      <c r="G305" s="26"/>
      <c r="H305" s="26"/>
      <c r="I305" s="26"/>
      <c r="J305" s="26"/>
      <c r="K305" s="26"/>
      <c r="L305" s="26"/>
      <c r="M305" s="26"/>
      <c r="N305" s="26"/>
      <c r="O305" s="26"/>
      <c r="P305" s="26"/>
      <c r="Q305" s="26"/>
      <c r="R305" s="26"/>
      <c r="S305" s="26"/>
      <c r="T305" s="26"/>
      <c r="U305" s="26"/>
      <c r="V305" s="36">
        <f t="shared" si="4"/>
        <v>1096</v>
      </c>
      <c r="W30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05" t="str">
        <f>IF(Table1[[#This Row],[Days Past 3rd Birthday Calculated]]&lt;1,"OnTime",IF(Table1[[#This Row],[Days Past 3rd Birthday Calculated]]&lt;16,"1-15 Cal Days",IF(Table1[[#This Row],[Days Past 3rd Birthday Calculated]]&gt;29,"30+ Cal Days","16-29 Cal Days")))</f>
        <v>OnTime</v>
      </c>
      <c r="Y305" s="37">
        <f>_xlfn.NUMBERVALUE(Table1[[#This Row],[School Days to Complete Initial Evaluation (U08)]])</f>
        <v>0</v>
      </c>
      <c r="Z305" t="str">
        <f>IF(Table1[[#This Row],[School Days to Complete Initial Evaluation Converted]]&lt;36,"OnTime",IF(Table1[[#This Row],[School Days to Complete Initial Evaluation Converted]]&gt;50,"16+ Sch Days","1-15 Sch Days"))</f>
        <v>OnTime</v>
      </c>
    </row>
    <row r="306" spans="1:26">
      <c r="A306" s="26"/>
      <c r="B306" s="26"/>
      <c r="C306" s="26"/>
      <c r="D306" s="26"/>
      <c r="E306" s="26"/>
      <c r="F306" s="26"/>
      <c r="G306" s="26"/>
      <c r="H306" s="26"/>
      <c r="I306" s="26"/>
      <c r="J306" s="26"/>
      <c r="K306" s="26"/>
      <c r="L306" s="26"/>
      <c r="M306" s="26"/>
      <c r="N306" s="26"/>
      <c r="O306" s="26"/>
      <c r="P306" s="26"/>
      <c r="Q306" s="26"/>
      <c r="R306" s="26"/>
      <c r="S306" s="26"/>
      <c r="T306" s="26"/>
      <c r="U306" s="26"/>
      <c r="V306" s="36">
        <f t="shared" si="4"/>
        <v>1096</v>
      </c>
      <c r="W30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06" t="str">
        <f>IF(Table1[[#This Row],[Days Past 3rd Birthday Calculated]]&lt;1,"OnTime",IF(Table1[[#This Row],[Days Past 3rd Birthday Calculated]]&lt;16,"1-15 Cal Days",IF(Table1[[#This Row],[Days Past 3rd Birthday Calculated]]&gt;29,"30+ Cal Days","16-29 Cal Days")))</f>
        <v>OnTime</v>
      </c>
      <c r="Y306" s="37">
        <f>_xlfn.NUMBERVALUE(Table1[[#This Row],[School Days to Complete Initial Evaluation (U08)]])</f>
        <v>0</v>
      </c>
      <c r="Z306" t="str">
        <f>IF(Table1[[#This Row],[School Days to Complete Initial Evaluation Converted]]&lt;36,"OnTime",IF(Table1[[#This Row],[School Days to Complete Initial Evaluation Converted]]&gt;50,"16+ Sch Days","1-15 Sch Days"))</f>
        <v>OnTime</v>
      </c>
    </row>
    <row r="307" spans="1:26">
      <c r="A307" s="26"/>
      <c r="B307" s="26"/>
      <c r="C307" s="26"/>
      <c r="D307" s="26"/>
      <c r="E307" s="26"/>
      <c r="F307" s="26"/>
      <c r="G307" s="26"/>
      <c r="H307" s="26"/>
      <c r="I307" s="26"/>
      <c r="J307" s="26"/>
      <c r="K307" s="26"/>
      <c r="L307" s="26"/>
      <c r="M307" s="26"/>
      <c r="N307" s="26"/>
      <c r="O307" s="26"/>
      <c r="P307" s="26"/>
      <c r="Q307" s="26"/>
      <c r="R307" s="26"/>
      <c r="S307" s="26"/>
      <c r="T307" s="26"/>
      <c r="U307" s="26"/>
      <c r="V307" s="36">
        <f t="shared" si="4"/>
        <v>1096</v>
      </c>
      <c r="W30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07" t="str">
        <f>IF(Table1[[#This Row],[Days Past 3rd Birthday Calculated]]&lt;1,"OnTime",IF(Table1[[#This Row],[Days Past 3rd Birthday Calculated]]&lt;16,"1-15 Cal Days",IF(Table1[[#This Row],[Days Past 3rd Birthday Calculated]]&gt;29,"30+ Cal Days","16-29 Cal Days")))</f>
        <v>OnTime</v>
      </c>
      <c r="Y307" s="37">
        <f>_xlfn.NUMBERVALUE(Table1[[#This Row],[School Days to Complete Initial Evaluation (U08)]])</f>
        <v>0</v>
      </c>
      <c r="Z307" t="str">
        <f>IF(Table1[[#This Row],[School Days to Complete Initial Evaluation Converted]]&lt;36,"OnTime",IF(Table1[[#This Row],[School Days to Complete Initial Evaluation Converted]]&gt;50,"16+ Sch Days","1-15 Sch Days"))</f>
        <v>OnTime</v>
      </c>
    </row>
    <row r="308" spans="1:26">
      <c r="A308" s="26"/>
      <c r="B308" s="26"/>
      <c r="C308" s="26"/>
      <c r="D308" s="26"/>
      <c r="E308" s="26"/>
      <c r="F308" s="26"/>
      <c r="G308" s="26"/>
      <c r="H308" s="26"/>
      <c r="I308" s="26"/>
      <c r="J308" s="26"/>
      <c r="K308" s="26"/>
      <c r="L308" s="26"/>
      <c r="M308" s="26"/>
      <c r="N308" s="26"/>
      <c r="O308" s="26"/>
      <c r="P308" s="26"/>
      <c r="Q308" s="26"/>
      <c r="R308" s="26"/>
      <c r="S308" s="26"/>
      <c r="T308" s="26"/>
      <c r="U308" s="26"/>
      <c r="V308" s="36">
        <f t="shared" si="4"/>
        <v>1096</v>
      </c>
      <c r="W30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08" t="str">
        <f>IF(Table1[[#This Row],[Days Past 3rd Birthday Calculated]]&lt;1,"OnTime",IF(Table1[[#This Row],[Days Past 3rd Birthday Calculated]]&lt;16,"1-15 Cal Days",IF(Table1[[#This Row],[Days Past 3rd Birthday Calculated]]&gt;29,"30+ Cal Days","16-29 Cal Days")))</f>
        <v>OnTime</v>
      </c>
      <c r="Y308" s="37">
        <f>_xlfn.NUMBERVALUE(Table1[[#This Row],[School Days to Complete Initial Evaluation (U08)]])</f>
        <v>0</v>
      </c>
      <c r="Z308" t="str">
        <f>IF(Table1[[#This Row],[School Days to Complete Initial Evaluation Converted]]&lt;36,"OnTime",IF(Table1[[#This Row],[School Days to Complete Initial Evaluation Converted]]&gt;50,"16+ Sch Days","1-15 Sch Days"))</f>
        <v>OnTime</v>
      </c>
    </row>
    <row r="309" spans="1:26">
      <c r="A309" s="26"/>
      <c r="B309" s="26"/>
      <c r="C309" s="25"/>
      <c r="D309" s="26"/>
      <c r="E309" s="26"/>
      <c r="F309" s="26"/>
      <c r="G309" s="26"/>
      <c r="H309" s="26"/>
      <c r="I309" s="26"/>
      <c r="J309" s="26"/>
      <c r="K309" s="26"/>
      <c r="L309" s="26"/>
      <c r="M309" s="26"/>
      <c r="N309" s="26"/>
      <c r="O309" s="26"/>
      <c r="P309" s="26"/>
      <c r="Q309" s="26"/>
      <c r="R309" s="26"/>
      <c r="S309" s="26"/>
      <c r="T309" s="26"/>
      <c r="U309" s="26"/>
      <c r="V309" s="36">
        <f t="shared" si="4"/>
        <v>1096</v>
      </c>
      <c r="W30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09" t="str">
        <f>IF(Table1[[#This Row],[Days Past 3rd Birthday Calculated]]&lt;1,"OnTime",IF(Table1[[#This Row],[Days Past 3rd Birthday Calculated]]&lt;16,"1-15 Cal Days",IF(Table1[[#This Row],[Days Past 3rd Birthday Calculated]]&gt;29,"30+ Cal Days","16-29 Cal Days")))</f>
        <v>OnTime</v>
      </c>
      <c r="Y309" s="37">
        <f>_xlfn.NUMBERVALUE(Table1[[#This Row],[School Days to Complete Initial Evaluation (U08)]])</f>
        <v>0</v>
      </c>
      <c r="Z309" t="str">
        <f>IF(Table1[[#This Row],[School Days to Complete Initial Evaluation Converted]]&lt;36,"OnTime",IF(Table1[[#This Row],[School Days to Complete Initial Evaluation Converted]]&gt;50,"16+ Sch Days","1-15 Sch Days"))</f>
        <v>OnTime</v>
      </c>
    </row>
    <row r="310" spans="1:26">
      <c r="A310" s="26"/>
      <c r="B310" s="26"/>
      <c r="C310" s="25"/>
      <c r="D310" s="26"/>
      <c r="E310" s="26"/>
      <c r="F310" s="26"/>
      <c r="G310" s="26"/>
      <c r="H310" s="26"/>
      <c r="I310" s="26"/>
      <c r="J310" s="26"/>
      <c r="K310" s="26"/>
      <c r="L310" s="26"/>
      <c r="M310" s="26"/>
      <c r="N310" s="26"/>
      <c r="O310" s="26"/>
      <c r="P310" s="26"/>
      <c r="Q310" s="26"/>
      <c r="R310" s="26"/>
      <c r="S310" s="26"/>
      <c r="T310" s="26"/>
      <c r="U310" s="26"/>
      <c r="V310" s="36">
        <f t="shared" si="4"/>
        <v>1096</v>
      </c>
      <c r="W31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10" t="str">
        <f>IF(Table1[[#This Row],[Days Past 3rd Birthday Calculated]]&lt;1,"OnTime",IF(Table1[[#This Row],[Days Past 3rd Birthday Calculated]]&lt;16,"1-15 Cal Days",IF(Table1[[#This Row],[Days Past 3rd Birthday Calculated]]&gt;29,"30+ Cal Days","16-29 Cal Days")))</f>
        <v>OnTime</v>
      </c>
      <c r="Y310" s="37">
        <f>_xlfn.NUMBERVALUE(Table1[[#This Row],[School Days to Complete Initial Evaluation (U08)]])</f>
        <v>0</v>
      </c>
      <c r="Z310" t="str">
        <f>IF(Table1[[#This Row],[School Days to Complete Initial Evaluation Converted]]&lt;36,"OnTime",IF(Table1[[#This Row],[School Days to Complete Initial Evaluation Converted]]&gt;50,"16+ Sch Days","1-15 Sch Days"))</f>
        <v>OnTime</v>
      </c>
    </row>
    <row r="311" spans="1:26">
      <c r="A311" s="26"/>
      <c r="B311" s="26"/>
      <c r="C311" s="25"/>
      <c r="D311" s="26"/>
      <c r="E311" s="26"/>
      <c r="F311" s="26"/>
      <c r="G311" s="26"/>
      <c r="H311" s="26"/>
      <c r="I311" s="26"/>
      <c r="J311" s="26"/>
      <c r="K311" s="26"/>
      <c r="L311" s="26"/>
      <c r="M311" s="26"/>
      <c r="N311" s="26"/>
      <c r="O311" s="26"/>
      <c r="P311" s="26"/>
      <c r="Q311" s="26"/>
      <c r="R311" s="26"/>
      <c r="S311" s="26"/>
      <c r="T311" s="26"/>
      <c r="U311" s="26"/>
      <c r="V311" s="36">
        <f t="shared" si="4"/>
        <v>1096</v>
      </c>
      <c r="W31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11" t="str">
        <f>IF(Table1[[#This Row],[Days Past 3rd Birthday Calculated]]&lt;1,"OnTime",IF(Table1[[#This Row],[Days Past 3rd Birthday Calculated]]&lt;16,"1-15 Cal Days",IF(Table1[[#This Row],[Days Past 3rd Birthday Calculated]]&gt;29,"30+ Cal Days","16-29 Cal Days")))</f>
        <v>OnTime</v>
      </c>
      <c r="Y311" s="37">
        <f>_xlfn.NUMBERVALUE(Table1[[#This Row],[School Days to Complete Initial Evaluation (U08)]])</f>
        <v>0</v>
      </c>
      <c r="Z311" t="str">
        <f>IF(Table1[[#This Row],[School Days to Complete Initial Evaluation Converted]]&lt;36,"OnTime",IF(Table1[[#This Row],[School Days to Complete Initial Evaluation Converted]]&gt;50,"16+ Sch Days","1-15 Sch Days"))</f>
        <v>OnTime</v>
      </c>
    </row>
    <row r="312" spans="1:26">
      <c r="A312" s="26"/>
      <c r="B312" s="26"/>
      <c r="C312" s="25"/>
      <c r="D312" s="26"/>
      <c r="E312" s="26"/>
      <c r="F312" s="26"/>
      <c r="G312" s="26"/>
      <c r="H312" s="26"/>
      <c r="I312" s="26"/>
      <c r="J312" s="26"/>
      <c r="K312" s="26"/>
      <c r="L312" s="26"/>
      <c r="M312" s="26"/>
      <c r="N312" s="26"/>
      <c r="O312" s="26"/>
      <c r="P312" s="26"/>
      <c r="Q312" s="26"/>
      <c r="R312" s="26"/>
      <c r="S312" s="26"/>
      <c r="T312" s="26"/>
      <c r="U312" s="26"/>
      <c r="V312" s="36">
        <f t="shared" si="4"/>
        <v>1096</v>
      </c>
      <c r="W31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12" t="str">
        <f>IF(Table1[[#This Row],[Days Past 3rd Birthday Calculated]]&lt;1,"OnTime",IF(Table1[[#This Row],[Days Past 3rd Birthday Calculated]]&lt;16,"1-15 Cal Days",IF(Table1[[#This Row],[Days Past 3rd Birthday Calculated]]&gt;29,"30+ Cal Days","16-29 Cal Days")))</f>
        <v>OnTime</v>
      </c>
      <c r="Y312" s="37">
        <f>_xlfn.NUMBERVALUE(Table1[[#This Row],[School Days to Complete Initial Evaluation (U08)]])</f>
        <v>0</v>
      </c>
      <c r="Z312" t="str">
        <f>IF(Table1[[#This Row],[School Days to Complete Initial Evaluation Converted]]&lt;36,"OnTime",IF(Table1[[#This Row],[School Days to Complete Initial Evaluation Converted]]&gt;50,"16+ Sch Days","1-15 Sch Days"))</f>
        <v>OnTime</v>
      </c>
    </row>
    <row r="313" spans="1:26">
      <c r="A313" s="26"/>
      <c r="B313" s="26"/>
      <c r="C313" s="25"/>
      <c r="D313" s="26"/>
      <c r="E313" s="26"/>
      <c r="F313" s="26"/>
      <c r="G313" s="26"/>
      <c r="H313" s="26"/>
      <c r="I313" s="26"/>
      <c r="J313" s="26"/>
      <c r="K313" s="26"/>
      <c r="L313" s="26"/>
      <c r="M313" s="26"/>
      <c r="N313" s="26"/>
      <c r="O313" s="26"/>
      <c r="P313" s="26"/>
      <c r="Q313" s="26"/>
      <c r="R313" s="26"/>
      <c r="S313" s="26"/>
      <c r="T313" s="26"/>
      <c r="U313" s="26"/>
      <c r="V313" s="36">
        <f t="shared" si="4"/>
        <v>1096</v>
      </c>
      <c r="W31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13" t="str">
        <f>IF(Table1[[#This Row],[Days Past 3rd Birthday Calculated]]&lt;1,"OnTime",IF(Table1[[#This Row],[Days Past 3rd Birthday Calculated]]&lt;16,"1-15 Cal Days",IF(Table1[[#This Row],[Days Past 3rd Birthday Calculated]]&gt;29,"30+ Cal Days","16-29 Cal Days")))</f>
        <v>OnTime</v>
      </c>
      <c r="Y313" s="37">
        <f>_xlfn.NUMBERVALUE(Table1[[#This Row],[School Days to Complete Initial Evaluation (U08)]])</f>
        <v>0</v>
      </c>
      <c r="Z313" t="str">
        <f>IF(Table1[[#This Row],[School Days to Complete Initial Evaluation Converted]]&lt;36,"OnTime",IF(Table1[[#This Row],[School Days to Complete Initial Evaluation Converted]]&gt;50,"16+ Sch Days","1-15 Sch Days"))</f>
        <v>OnTime</v>
      </c>
    </row>
    <row r="314" spans="1:26">
      <c r="A314" s="26"/>
      <c r="B314" s="26"/>
      <c r="C314" s="25"/>
      <c r="D314" s="26"/>
      <c r="E314" s="26"/>
      <c r="F314" s="26"/>
      <c r="G314" s="26"/>
      <c r="H314" s="26"/>
      <c r="I314" s="26"/>
      <c r="J314" s="26"/>
      <c r="K314" s="26"/>
      <c r="L314" s="26"/>
      <c r="M314" s="26"/>
      <c r="N314" s="26"/>
      <c r="O314" s="26"/>
      <c r="P314" s="26"/>
      <c r="Q314" s="26"/>
      <c r="R314" s="26"/>
      <c r="S314" s="26"/>
      <c r="T314" s="26"/>
      <c r="U314" s="26"/>
      <c r="V314" s="36">
        <f t="shared" si="4"/>
        <v>1096</v>
      </c>
      <c r="W31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14" t="str">
        <f>IF(Table1[[#This Row],[Days Past 3rd Birthday Calculated]]&lt;1,"OnTime",IF(Table1[[#This Row],[Days Past 3rd Birthday Calculated]]&lt;16,"1-15 Cal Days",IF(Table1[[#This Row],[Days Past 3rd Birthday Calculated]]&gt;29,"30+ Cal Days","16-29 Cal Days")))</f>
        <v>OnTime</v>
      </c>
      <c r="Y314" s="37">
        <f>_xlfn.NUMBERVALUE(Table1[[#This Row],[School Days to Complete Initial Evaluation (U08)]])</f>
        <v>0</v>
      </c>
      <c r="Z314" t="str">
        <f>IF(Table1[[#This Row],[School Days to Complete Initial Evaluation Converted]]&lt;36,"OnTime",IF(Table1[[#This Row],[School Days to Complete Initial Evaluation Converted]]&gt;50,"16+ Sch Days","1-15 Sch Days"))</f>
        <v>OnTime</v>
      </c>
    </row>
    <row r="315" spans="1:26">
      <c r="A315" s="26"/>
      <c r="B315" s="26"/>
      <c r="C315" s="26"/>
      <c r="D315" s="26"/>
      <c r="E315" s="26"/>
      <c r="F315" s="26"/>
      <c r="G315" s="26"/>
      <c r="H315" s="26"/>
      <c r="I315" s="26"/>
      <c r="J315" s="26"/>
      <c r="K315" s="26"/>
      <c r="L315" s="26"/>
      <c r="M315" s="26"/>
      <c r="N315" s="26"/>
      <c r="O315" s="26"/>
      <c r="P315" s="26"/>
      <c r="Q315" s="26"/>
      <c r="R315" s="26"/>
      <c r="S315" s="26"/>
      <c r="T315" s="26"/>
      <c r="U315" s="26"/>
      <c r="V315" s="36">
        <f t="shared" si="4"/>
        <v>1096</v>
      </c>
      <c r="W31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15" t="str">
        <f>IF(Table1[[#This Row],[Days Past 3rd Birthday Calculated]]&lt;1,"OnTime",IF(Table1[[#This Row],[Days Past 3rd Birthday Calculated]]&lt;16,"1-15 Cal Days",IF(Table1[[#This Row],[Days Past 3rd Birthday Calculated]]&gt;29,"30+ Cal Days","16-29 Cal Days")))</f>
        <v>OnTime</v>
      </c>
      <c r="Y315" s="37">
        <f>_xlfn.NUMBERVALUE(Table1[[#This Row],[School Days to Complete Initial Evaluation (U08)]])</f>
        <v>0</v>
      </c>
      <c r="Z315" t="str">
        <f>IF(Table1[[#This Row],[School Days to Complete Initial Evaluation Converted]]&lt;36,"OnTime",IF(Table1[[#This Row],[School Days to Complete Initial Evaluation Converted]]&gt;50,"16+ Sch Days","1-15 Sch Days"))</f>
        <v>OnTime</v>
      </c>
    </row>
    <row r="316" spans="1:26">
      <c r="A316" s="26"/>
      <c r="B316" s="26"/>
      <c r="C316" s="26"/>
      <c r="D316" s="26"/>
      <c r="E316" s="26"/>
      <c r="F316" s="26"/>
      <c r="G316" s="26"/>
      <c r="H316" s="26"/>
      <c r="I316" s="26"/>
      <c r="J316" s="26"/>
      <c r="K316" s="26"/>
      <c r="L316" s="26"/>
      <c r="M316" s="26"/>
      <c r="N316" s="26"/>
      <c r="O316" s="26"/>
      <c r="P316" s="26"/>
      <c r="Q316" s="26"/>
      <c r="R316" s="26"/>
      <c r="S316" s="26"/>
      <c r="T316" s="26"/>
      <c r="U316" s="26"/>
      <c r="V316" s="36">
        <f t="shared" si="4"/>
        <v>1096</v>
      </c>
      <c r="W31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16" t="str">
        <f>IF(Table1[[#This Row],[Days Past 3rd Birthday Calculated]]&lt;1,"OnTime",IF(Table1[[#This Row],[Days Past 3rd Birthday Calculated]]&lt;16,"1-15 Cal Days",IF(Table1[[#This Row],[Days Past 3rd Birthday Calculated]]&gt;29,"30+ Cal Days","16-29 Cal Days")))</f>
        <v>OnTime</v>
      </c>
      <c r="Y316" s="37">
        <f>_xlfn.NUMBERVALUE(Table1[[#This Row],[School Days to Complete Initial Evaluation (U08)]])</f>
        <v>0</v>
      </c>
      <c r="Z316" t="str">
        <f>IF(Table1[[#This Row],[School Days to Complete Initial Evaluation Converted]]&lt;36,"OnTime",IF(Table1[[#This Row],[School Days to Complete Initial Evaluation Converted]]&gt;50,"16+ Sch Days","1-15 Sch Days"))</f>
        <v>OnTime</v>
      </c>
    </row>
    <row r="317" spans="1:26">
      <c r="A317" s="26"/>
      <c r="B317" s="26"/>
      <c r="C317" s="26"/>
      <c r="D317" s="26"/>
      <c r="E317" s="26"/>
      <c r="F317" s="26"/>
      <c r="G317" s="26"/>
      <c r="H317" s="26"/>
      <c r="I317" s="26"/>
      <c r="J317" s="26"/>
      <c r="K317" s="26"/>
      <c r="L317" s="26"/>
      <c r="M317" s="26"/>
      <c r="N317" s="26"/>
      <c r="O317" s="26"/>
      <c r="P317" s="26"/>
      <c r="Q317" s="26"/>
      <c r="R317" s="26"/>
      <c r="S317" s="26"/>
      <c r="T317" s="26"/>
      <c r="U317" s="26"/>
      <c r="V317" s="36">
        <f t="shared" si="4"/>
        <v>1096</v>
      </c>
      <c r="W31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17" t="str">
        <f>IF(Table1[[#This Row],[Days Past 3rd Birthday Calculated]]&lt;1,"OnTime",IF(Table1[[#This Row],[Days Past 3rd Birthday Calculated]]&lt;16,"1-15 Cal Days",IF(Table1[[#This Row],[Days Past 3rd Birthday Calculated]]&gt;29,"30+ Cal Days","16-29 Cal Days")))</f>
        <v>OnTime</v>
      </c>
      <c r="Y317" s="37">
        <f>_xlfn.NUMBERVALUE(Table1[[#This Row],[School Days to Complete Initial Evaluation (U08)]])</f>
        <v>0</v>
      </c>
      <c r="Z317" t="str">
        <f>IF(Table1[[#This Row],[School Days to Complete Initial Evaluation Converted]]&lt;36,"OnTime",IF(Table1[[#This Row],[School Days to Complete Initial Evaluation Converted]]&gt;50,"16+ Sch Days","1-15 Sch Days"))</f>
        <v>OnTime</v>
      </c>
    </row>
    <row r="318" spans="1:26">
      <c r="A318" s="26"/>
      <c r="B318" s="26"/>
      <c r="C318" s="26"/>
      <c r="D318" s="26"/>
      <c r="E318" s="26"/>
      <c r="F318" s="26"/>
      <c r="G318" s="26"/>
      <c r="H318" s="26"/>
      <c r="I318" s="26"/>
      <c r="J318" s="26"/>
      <c r="K318" s="26"/>
      <c r="L318" s="26"/>
      <c r="M318" s="26"/>
      <c r="N318" s="26"/>
      <c r="O318" s="26"/>
      <c r="P318" s="26"/>
      <c r="Q318" s="26"/>
      <c r="R318" s="26"/>
      <c r="S318" s="26"/>
      <c r="T318" s="26"/>
      <c r="U318" s="26"/>
      <c r="V318" s="36">
        <f t="shared" si="4"/>
        <v>1096</v>
      </c>
      <c r="W31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18" t="str">
        <f>IF(Table1[[#This Row],[Days Past 3rd Birthday Calculated]]&lt;1,"OnTime",IF(Table1[[#This Row],[Days Past 3rd Birthday Calculated]]&lt;16,"1-15 Cal Days",IF(Table1[[#This Row],[Days Past 3rd Birthday Calculated]]&gt;29,"30+ Cal Days","16-29 Cal Days")))</f>
        <v>OnTime</v>
      </c>
      <c r="Y318" s="37">
        <f>_xlfn.NUMBERVALUE(Table1[[#This Row],[School Days to Complete Initial Evaluation (U08)]])</f>
        <v>0</v>
      </c>
      <c r="Z318" t="str">
        <f>IF(Table1[[#This Row],[School Days to Complete Initial Evaluation Converted]]&lt;36,"OnTime",IF(Table1[[#This Row],[School Days to Complete Initial Evaluation Converted]]&gt;50,"16+ Sch Days","1-15 Sch Days"))</f>
        <v>OnTime</v>
      </c>
    </row>
    <row r="319" spans="1:26">
      <c r="A319" s="26"/>
      <c r="B319" s="26"/>
      <c r="C319" s="26"/>
      <c r="D319" s="26"/>
      <c r="E319" s="26"/>
      <c r="F319" s="26"/>
      <c r="G319" s="26"/>
      <c r="H319" s="26"/>
      <c r="I319" s="26"/>
      <c r="J319" s="26"/>
      <c r="K319" s="26"/>
      <c r="L319" s="26"/>
      <c r="M319" s="26"/>
      <c r="N319" s="26"/>
      <c r="O319" s="26"/>
      <c r="P319" s="26"/>
      <c r="Q319" s="26"/>
      <c r="R319" s="26"/>
      <c r="S319" s="26"/>
      <c r="T319" s="26"/>
      <c r="U319" s="26"/>
      <c r="V319" s="36">
        <f t="shared" si="4"/>
        <v>1096</v>
      </c>
      <c r="W31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19" t="str">
        <f>IF(Table1[[#This Row],[Days Past 3rd Birthday Calculated]]&lt;1,"OnTime",IF(Table1[[#This Row],[Days Past 3rd Birthday Calculated]]&lt;16,"1-15 Cal Days",IF(Table1[[#This Row],[Days Past 3rd Birthday Calculated]]&gt;29,"30+ Cal Days","16-29 Cal Days")))</f>
        <v>OnTime</v>
      </c>
      <c r="Y319" s="37">
        <f>_xlfn.NUMBERVALUE(Table1[[#This Row],[School Days to Complete Initial Evaluation (U08)]])</f>
        <v>0</v>
      </c>
      <c r="Z319" t="str">
        <f>IF(Table1[[#This Row],[School Days to Complete Initial Evaluation Converted]]&lt;36,"OnTime",IF(Table1[[#This Row],[School Days to Complete Initial Evaluation Converted]]&gt;50,"16+ Sch Days","1-15 Sch Days"))</f>
        <v>OnTime</v>
      </c>
    </row>
    <row r="320" spans="1:26">
      <c r="A320" s="26"/>
      <c r="B320" s="26"/>
      <c r="C320" s="26"/>
      <c r="D320" s="26"/>
      <c r="E320" s="26"/>
      <c r="F320" s="26"/>
      <c r="G320" s="26"/>
      <c r="H320" s="26"/>
      <c r="I320" s="26"/>
      <c r="J320" s="26"/>
      <c r="K320" s="26"/>
      <c r="L320" s="26"/>
      <c r="M320" s="26"/>
      <c r="N320" s="26"/>
      <c r="O320" s="26"/>
      <c r="P320" s="26"/>
      <c r="Q320" s="26"/>
      <c r="R320" s="26"/>
      <c r="S320" s="26"/>
      <c r="T320" s="26"/>
      <c r="U320" s="26"/>
      <c r="V320" s="36">
        <f t="shared" si="4"/>
        <v>1096</v>
      </c>
      <c r="W32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20" t="str">
        <f>IF(Table1[[#This Row],[Days Past 3rd Birthday Calculated]]&lt;1,"OnTime",IF(Table1[[#This Row],[Days Past 3rd Birthday Calculated]]&lt;16,"1-15 Cal Days",IF(Table1[[#This Row],[Days Past 3rd Birthday Calculated]]&gt;29,"30+ Cal Days","16-29 Cal Days")))</f>
        <v>OnTime</v>
      </c>
      <c r="Y320" s="37">
        <f>_xlfn.NUMBERVALUE(Table1[[#This Row],[School Days to Complete Initial Evaluation (U08)]])</f>
        <v>0</v>
      </c>
      <c r="Z320" t="str">
        <f>IF(Table1[[#This Row],[School Days to Complete Initial Evaluation Converted]]&lt;36,"OnTime",IF(Table1[[#This Row],[School Days to Complete Initial Evaluation Converted]]&gt;50,"16+ Sch Days","1-15 Sch Days"))</f>
        <v>OnTime</v>
      </c>
    </row>
    <row r="321" spans="1:26">
      <c r="A321" s="26"/>
      <c r="B321" s="26"/>
      <c r="C321" s="26"/>
      <c r="D321" s="26"/>
      <c r="E321" s="26"/>
      <c r="F321" s="26"/>
      <c r="G321" s="26"/>
      <c r="H321" s="26"/>
      <c r="I321" s="26"/>
      <c r="J321" s="26"/>
      <c r="K321" s="26"/>
      <c r="L321" s="26"/>
      <c r="M321" s="26"/>
      <c r="N321" s="26"/>
      <c r="O321" s="26"/>
      <c r="P321" s="26"/>
      <c r="Q321" s="26"/>
      <c r="R321" s="26"/>
      <c r="S321" s="26"/>
      <c r="T321" s="26"/>
      <c r="U321" s="26"/>
      <c r="V321" s="36">
        <f t="shared" si="4"/>
        <v>1096</v>
      </c>
      <c r="W32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21" t="str">
        <f>IF(Table1[[#This Row],[Days Past 3rd Birthday Calculated]]&lt;1,"OnTime",IF(Table1[[#This Row],[Days Past 3rd Birthday Calculated]]&lt;16,"1-15 Cal Days",IF(Table1[[#This Row],[Days Past 3rd Birthday Calculated]]&gt;29,"30+ Cal Days","16-29 Cal Days")))</f>
        <v>OnTime</v>
      </c>
      <c r="Y321" s="37">
        <f>_xlfn.NUMBERVALUE(Table1[[#This Row],[School Days to Complete Initial Evaluation (U08)]])</f>
        <v>0</v>
      </c>
      <c r="Z321" t="str">
        <f>IF(Table1[[#This Row],[School Days to Complete Initial Evaluation Converted]]&lt;36,"OnTime",IF(Table1[[#This Row],[School Days to Complete Initial Evaluation Converted]]&gt;50,"16+ Sch Days","1-15 Sch Days"))</f>
        <v>OnTime</v>
      </c>
    </row>
    <row r="322" spans="1:26">
      <c r="A322" s="26"/>
      <c r="B322" s="26"/>
      <c r="C322" s="26"/>
      <c r="D322" s="26"/>
      <c r="E322" s="26"/>
      <c r="F322" s="26"/>
      <c r="G322" s="26"/>
      <c r="H322" s="26"/>
      <c r="I322" s="26"/>
      <c r="J322" s="26"/>
      <c r="K322" s="26"/>
      <c r="L322" s="26"/>
      <c r="M322" s="26"/>
      <c r="N322" s="26"/>
      <c r="O322" s="26"/>
      <c r="P322" s="26"/>
      <c r="Q322" s="26"/>
      <c r="R322" s="26"/>
      <c r="S322" s="26"/>
      <c r="T322" s="26"/>
      <c r="U322" s="26"/>
      <c r="V322" s="36">
        <f t="shared" ref="V322:V385" si="5">EDATE(Q322,36)</f>
        <v>1096</v>
      </c>
      <c r="W32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22" t="str">
        <f>IF(Table1[[#This Row],[Days Past 3rd Birthday Calculated]]&lt;1,"OnTime",IF(Table1[[#This Row],[Days Past 3rd Birthday Calculated]]&lt;16,"1-15 Cal Days",IF(Table1[[#This Row],[Days Past 3rd Birthday Calculated]]&gt;29,"30+ Cal Days","16-29 Cal Days")))</f>
        <v>OnTime</v>
      </c>
      <c r="Y322" s="37">
        <f>_xlfn.NUMBERVALUE(Table1[[#This Row],[School Days to Complete Initial Evaluation (U08)]])</f>
        <v>0</v>
      </c>
      <c r="Z322" t="str">
        <f>IF(Table1[[#This Row],[School Days to Complete Initial Evaluation Converted]]&lt;36,"OnTime",IF(Table1[[#This Row],[School Days to Complete Initial Evaluation Converted]]&gt;50,"16+ Sch Days","1-15 Sch Days"))</f>
        <v>OnTime</v>
      </c>
    </row>
    <row r="323" spans="1:26">
      <c r="A323" s="26"/>
      <c r="B323" s="26"/>
      <c r="C323" s="26"/>
      <c r="D323" s="26"/>
      <c r="E323" s="26"/>
      <c r="F323" s="26"/>
      <c r="G323" s="26"/>
      <c r="H323" s="26"/>
      <c r="I323" s="26"/>
      <c r="J323" s="26"/>
      <c r="K323" s="26"/>
      <c r="L323" s="26"/>
      <c r="M323" s="26"/>
      <c r="N323" s="26"/>
      <c r="O323" s="26"/>
      <c r="P323" s="26"/>
      <c r="Q323" s="26"/>
      <c r="R323" s="26"/>
      <c r="S323" s="26"/>
      <c r="T323" s="26"/>
      <c r="U323" s="26"/>
      <c r="V323" s="36">
        <f t="shared" si="5"/>
        <v>1096</v>
      </c>
      <c r="W32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23" t="str">
        <f>IF(Table1[[#This Row],[Days Past 3rd Birthday Calculated]]&lt;1,"OnTime",IF(Table1[[#This Row],[Days Past 3rd Birthday Calculated]]&lt;16,"1-15 Cal Days",IF(Table1[[#This Row],[Days Past 3rd Birthday Calculated]]&gt;29,"30+ Cal Days","16-29 Cal Days")))</f>
        <v>OnTime</v>
      </c>
      <c r="Y323" s="37">
        <f>_xlfn.NUMBERVALUE(Table1[[#This Row],[School Days to Complete Initial Evaluation (U08)]])</f>
        <v>0</v>
      </c>
      <c r="Z323" t="str">
        <f>IF(Table1[[#This Row],[School Days to Complete Initial Evaluation Converted]]&lt;36,"OnTime",IF(Table1[[#This Row],[School Days to Complete Initial Evaluation Converted]]&gt;50,"16+ Sch Days","1-15 Sch Days"))</f>
        <v>OnTime</v>
      </c>
    </row>
    <row r="324" spans="1:26">
      <c r="A324" s="26"/>
      <c r="B324" s="26"/>
      <c r="C324" s="25"/>
      <c r="D324" s="26"/>
      <c r="E324" s="26"/>
      <c r="F324" s="26"/>
      <c r="G324" s="26"/>
      <c r="H324" s="26"/>
      <c r="I324" s="26"/>
      <c r="J324" s="26"/>
      <c r="K324" s="26"/>
      <c r="L324" s="26"/>
      <c r="M324" s="26"/>
      <c r="N324" s="26"/>
      <c r="O324" s="26"/>
      <c r="P324" s="26"/>
      <c r="Q324" s="26"/>
      <c r="R324" s="26"/>
      <c r="S324" s="26"/>
      <c r="T324" s="26"/>
      <c r="U324" s="26"/>
      <c r="V324" s="36">
        <f t="shared" si="5"/>
        <v>1096</v>
      </c>
      <c r="W32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24" t="str">
        <f>IF(Table1[[#This Row],[Days Past 3rd Birthday Calculated]]&lt;1,"OnTime",IF(Table1[[#This Row],[Days Past 3rd Birthday Calculated]]&lt;16,"1-15 Cal Days",IF(Table1[[#This Row],[Days Past 3rd Birthday Calculated]]&gt;29,"30+ Cal Days","16-29 Cal Days")))</f>
        <v>OnTime</v>
      </c>
      <c r="Y324" s="37">
        <f>_xlfn.NUMBERVALUE(Table1[[#This Row],[School Days to Complete Initial Evaluation (U08)]])</f>
        <v>0</v>
      </c>
      <c r="Z324" t="str">
        <f>IF(Table1[[#This Row],[School Days to Complete Initial Evaluation Converted]]&lt;36,"OnTime",IF(Table1[[#This Row],[School Days to Complete Initial Evaluation Converted]]&gt;50,"16+ Sch Days","1-15 Sch Days"))</f>
        <v>OnTime</v>
      </c>
    </row>
    <row r="325" spans="1:26">
      <c r="A325" s="26"/>
      <c r="B325" s="26"/>
      <c r="C325" s="26"/>
      <c r="D325" s="26"/>
      <c r="E325" s="26"/>
      <c r="F325" s="26"/>
      <c r="G325" s="26"/>
      <c r="H325" s="26"/>
      <c r="I325" s="26"/>
      <c r="J325" s="26"/>
      <c r="K325" s="26"/>
      <c r="L325" s="26"/>
      <c r="M325" s="26"/>
      <c r="N325" s="26"/>
      <c r="O325" s="26"/>
      <c r="P325" s="26"/>
      <c r="Q325" s="26"/>
      <c r="R325" s="26"/>
      <c r="S325" s="26"/>
      <c r="T325" s="26"/>
      <c r="U325" s="26"/>
      <c r="V325" s="36">
        <f t="shared" si="5"/>
        <v>1096</v>
      </c>
      <c r="W32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25" t="str">
        <f>IF(Table1[[#This Row],[Days Past 3rd Birthday Calculated]]&lt;1,"OnTime",IF(Table1[[#This Row],[Days Past 3rd Birthday Calculated]]&lt;16,"1-15 Cal Days",IF(Table1[[#This Row],[Days Past 3rd Birthday Calculated]]&gt;29,"30+ Cal Days","16-29 Cal Days")))</f>
        <v>OnTime</v>
      </c>
      <c r="Y325" s="37">
        <f>_xlfn.NUMBERVALUE(Table1[[#This Row],[School Days to Complete Initial Evaluation (U08)]])</f>
        <v>0</v>
      </c>
      <c r="Z325" t="str">
        <f>IF(Table1[[#This Row],[School Days to Complete Initial Evaluation Converted]]&lt;36,"OnTime",IF(Table1[[#This Row],[School Days to Complete Initial Evaluation Converted]]&gt;50,"16+ Sch Days","1-15 Sch Days"))</f>
        <v>OnTime</v>
      </c>
    </row>
    <row r="326" spans="1:26">
      <c r="A326" s="26"/>
      <c r="B326" s="26"/>
      <c r="C326" s="26"/>
      <c r="D326" s="26"/>
      <c r="E326" s="26"/>
      <c r="F326" s="26"/>
      <c r="G326" s="26"/>
      <c r="H326" s="26"/>
      <c r="I326" s="26"/>
      <c r="J326" s="26"/>
      <c r="K326" s="26"/>
      <c r="L326" s="26"/>
      <c r="M326" s="26"/>
      <c r="N326" s="26"/>
      <c r="O326" s="26"/>
      <c r="P326" s="26"/>
      <c r="Q326" s="26"/>
      <c r="R326" s="26"/>
      <c r="S326" s="26"/>
      <c r="T326" s="26"/>
      <c r="U326" s="26"/>
      <c r="V326" s="36">
        <f t="shared" si="5"/>
        <v>1096</v>
      </c>
      <c r="W32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26" t="str">
        <f>IF(Table1[[#This Row],[Days Past 3rd Birthday Calculated]]&lt;1,"OnTime",IF(Table1[[#This Row],[Days Past 3rd Birthday Calculated]]&lt;16,"1-15 Cal Days",IF(Table1[[#This Row],[Days Past 3rd Birthday Calculated]]&gt;29,"30+ Cal Days","16-29 Cal Days")))</f>
        <v>OnTime</v>
      </c>
      <c r="Y326" s="37">
        <f>_xlfn.NUMBERVALUE(Table1[[#This Row],[School Days to Complete Initial Evaluation (U08)]])</f>
        <v>0</v>
      </c>
      <c r="Z326" t="str">
        <f>IF(Table1[[#This Row],[School Days to Complete Initial Evaluation Converted]]&lt;36,"OnTime",IF(Table1[[#This Row],[School Days to Complete Initial Evaluation Converted]]&gt;50,"16+ Sch Days","1-15 Sch Days"))</f>
        <v>OnTime</v>
      </c>
    </row>
    <row r="327" spans="1:26">
      <c r="A327" s="26"/>
      <c r="B327" s="26"/>
      <c r="C327" s="26"/>
      <c r="D327" s="26"/>
      <c r="E327" s="26"/>
      <c r="F327" s="26"/>
      <c r="G327" s="26"/>
      <c r="H327" s="26"/>
      <c r="I327" s="26"/>
      <c r="J327" s="26"/>
      <c r="K327" s="26"/>
      <c r="L327" s="26"/>
      <c r="M327" s="26"/>
      <c r="N327" s="26"/>
      <c r="O327" s="26"/>
      <c r="P327" s="26"/>
      <c r="Q327" s="26"/>
      <c r="R327" s="26"/>
      <c r="S327" s="26"/>
      <c r="T327" s="26"/>
      <c r="U327" s="26"/>
      <c r="V327" s="36">
        <f t="shared" si="5"/>
        <v>1096</v>
      </c>
      <c r="W32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27" t="str">
        <f>IF(Table1[[#This Row],[Days Past 3rd Birthday Calculated]]&lt;1,"OnTime",IF(Table1[[#This Row],[Days Past 3rd Birthday Calculated]]&lt;16,"1-15 Cal Days",IF(Table1[[#This Row],[Days Past 3rd Birthday Calculated]]&gt;29,"30+ Cal Days","16-29 Cal Days")))</f>
        <v>OnTime</v>
      </c>
      <c r="Y327" s="37">
        <f>_xlfn.NUMBERVALUE(Table1[[#This Row],[School Days to Complete Initial Evaluation (U08)]])</f>
        <v>0</v>
      </c>
      <c r="Z327" t="str">
        <f>IF(Table1[[#This Row],[School Days to Complete Initial Evaluation Converted]]&lt;36,"OnTime",IF(Table1[[#This Row],[School Days to Complete Initial Evaluation Converted]]&gt;50,"16+ Sch Days","1-15 Sch Days"))</f>
        <v>OnTime</v>
      </c>
    </row>
    <row r="328" spans="1:26">
      <c r="A328" s="26"/>
      <c r="B328" s="26"/>
      <c r="C328" s="26"/>
      <c r="D328" s="26"/>
      <c r="E328" s="26"/>
      <c r="F328" s="26"/>
      <c r="G328" s="26"/>
      <c r="H328" s="26"/>
      <c r="I328" s="26"/>
      <c r="J328" s="26"/>
      <c r="K328" s="26"/>
      <c r="L328" s="26"/>
      <c r="M328" s="26"/>
      <c r="N328" s="26"/>
      <c r="O328" s="26"/>
      <c r="P328" s="26"/>
      <c r="Q328" s="26"/>
      <c r="R328" s="26"/>
      <c r="S328" s="26"/>
      <c r="T328" s="26"/>
      <c r="U328" s="26"/>
      <c r="V328" s="36">
        <f t="shared" si="5"/>
        <v>1096</v>
      </c>
      <c r="W32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28" t="str">
        <f>IF(Table1[[#This Row],[Days Past 3rd Birthday Calculated]]&lt;1,"OnTime",IF(Table1[[#This Row],[Days Past 3rd Birthday Calculated]]&lt;16,"1-15 Cal Days",IF(Table1[[#This Row],[Days Past 3rd Birthday Calculated]]&gt;29,"30+ Cal Days","16-29 Cal Days")))</f>
        <v>OnTime</v>
      </c>
      <c r="Y328" s="37">
        <f>_xlfn.NUMBERVALUE(Table1[[#This Row],[School Days to Complete Initial Evaluation (U08)]])</f>
        <v>0</v>
      </c>
      <c r="Z328" t="str">
        <f>IF(Table1[[#This Row],[School Days to Complete Initial Evaluation Converted]]&lt;36,"OnTime",IF(Table1[[#This Row],[School Days to Complete Initial Evaluation Converted]]&gt;50,"16+ Sch Days","1-15 Sch Days"))</f>
        <v>OnTime</v>
      </c>
    </row>
    <row r="329" spans="1:26">
      <c r="A329" s="26"/>
      <c r="B329" s="26"/>
      <c r="C329" s="26"/>
      <c r="D329" s="26"/>
      <c r="E329" s="26"/>
      <c r="F329" s="26"/>
      <c r="G329" s="26"/>
      <c r="H329" s="26"/>
      <c r="I329" s="26"/>
      <c r="J329" s="26"/>
      <c r="K329" s="26"/>
      <c r="L329" s="26"/>
      <c r="M329" s="26"/>
      <c r="N329" s="26"/>
      <c r="O329" s="26"/>
      <c r="P329" s="26"/>
      <c r="Q329" s="26"/>
      <c r="R329" s="26"/>
      <c r="S329" s="26"/>
      <c r="T329" s="26"/>
      <c r="U329" s="26"/>
      <c r="V329" s="36">
        <f t="shared" si="5"/>
        <v>1096</v>
      </c>
      <c r="W32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29" t="str">
        <f>IF(Table1[[#This Row],[Days Past 3rd Birthday Calculated]]&lt;1,"OnTime",IF(Table1[[#This Row],[Days Past 3rd Birthday Calculated]]&lt;16,"1-15 Cal Days",IF(Table1[[#This Row],[Days Past 3rd Birthday Calculated]]&gt;29,"30+ Cal Days","16-29 Cal Days")))</f>
        <v>OnTime</v>
      </c>
      <c r="Y329" s="37">
        <f>_xlfn.NUMBERVALUE(Table1[[#This Row],[School Days to Complete Initial Evaluation (U08)]])</f>
        <v>0</v>
      </c>
      <c r="Z329" t="str">
        <f>IF(Table1[[#This Row],[School Days to Complete Initial Evaluation Converted]]&lt;36,"OnTime",IF(Table1[[#This Row],[School Days to Complete Initial Evaluation Converted]]&gt;50,"16+ Sch Days","1-15 Sch Days"))</f>
        <v>OnTime</v>
      </c>
    </row>
    <row r="330" spans="1:26">
      <c r="A330" s="26"/>
      <c r="B330" s="26"/>
      <c r="C330" s="26"/>
      <c r="D330" s="26"/>
      <c r="E330" s="26"/>
      <c r="F330" s="26"/>
      <c r="G330" s="26"/>
      <c r="H330" s="26"/>
      <c r="I330" s="26"/>
      <c r="J330" s="26"/>
      <c r="K330" s="26"/>
      <c r="L330" s="26"/>
      <c r="M330" s="26"/>
      <c r="N330" s="26"/>
      <c r="O330" s="26"/>
      <c r="P330" s="26"/>
      <c r="Q330" s="26"/>
      <c r="R330" s="26"/>
      <c r="S330" s="26"/>
      <c r="T330" s="26"/>
      <c r="U330" s="26"/>
      <c r="V330" s="36">
        <f t="shared" si="5"/>
        <v>1096</v>
      </c>
      <c r="W33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30" t="str">
        <f>IF(Table1[[#This Row],[Days Past 3rd Birthday Calculated]]&lt;1,"OnTime",IF(Table1[[#This Row],[Days Past 3rd Birthday Calculated]]&lt;16,"1-15 Cal Days",IF(Table1[[#This Row],[Days Past 3rd Birthday Calculated]]&gt;29,"30+ Cal Days","16-29 Cal Days")))</f>
        <v>OnTime</v>
      </c>
      <c r="Y330" s="37">
        <f>_xlfn.NUMBERVALUE(Table1[[#This Row],[School Days to Complete Initial Evaluation (U08)]])</f>
        <v>0</v>
      </c>
      <c r="Z330" t="str">
        <f>IF(Table1[[#This Row],[School Days to Complete Initial Evaluation Converted]]&lt;36,"OnTime",IF(Table1[[#This Row],[School Days to Complete Initial Evaluation Converted]]&gt;50,"16+ Sch Days","1-15 Sch Days"))</f>
        <v>OnTime</v>
      </c>
    </row>
    <row r="331" spans="1:26">
      <c r="A331" s="25"/>
      <c r="B331" s="25"/>
      <c r="C331" s="25"/>
      <c r="D331" s="25"/>
      <c r="E331" s="25"/>
      <c r="F331" s="25"/>
      <c r="G331" s="25"/>
      <c r="H331" s="25"/>
      <c r="I331" s="25"/>
      <c r="J331" s="25"/>
      <c r="K331" s="25"/>
      <c r="L331" s="25"/>
      <c r="M331" s="25"/>
      <c r="N331" s="25"/>
      <c r="O331" s="25"/>
      <c r="P331" s="25"/>
      <c r="Q331" s="25"/>
      <c r="R331" s="25"/>
      <c r="S331" s="25"/>
      <c r="T331" s="25"/>
      <c r="U331" s="25"/>
      <c r="V331" s="36">
        <f t="shared" si="5"/>
        <v>1096</v>
      </c>
      <c r="W33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31" t="str">
        <f>IF(Table1[[#This Row],[Days Past 3rd Birthday Calculated]]&lt;1,"OnTime",IF(Table1[[#This Row],[Days Past 3rd Birthday Calculated]]&lt;16,"1-15 Cal Days",IF(Table1[[#This Row],[Days Past 3rd Birthday Calculated]]&gt;29,"30+ Cal Days","16-29 Cal Days")))</f>
        <v>OnTime</v>
      </c>
      <c r="Y331" s="37">
        <f>_xlfn.NUMBERVALUE(Table1[[#This Row],[School Days to Complete Initial Evaluation (U08)]])</f>
        <v>0</v>
      </c>
      <c r="Z331" t="str">
        <f>IF(Table1[[#This Row],[School Days to Complete Initial Evaluation Converted]]&lt;36,"OnTime",IF(Table1[[#This Row],[School Days to Complete Initial Evaluation Converted]]&gt;50,"16+ Sch Days","1-15 Sch Days"))</f>
        <v>OnTime</v>
      </c>
    </row>
    <row r="332" spans="1:26">
      <c r="A332" s="26"/>
      <c r="B332" s="26"/>
      <c r="C332" s="26"/>
      <c r="D332" s="26"/>
      <c r="E332" s="26"/>
      <c r="F332" s="26"/>
      <c r="G332" s="26"/>
      <c r="H332" s="26"/>
      <c r="I332" s="26"/>
      <c r="J332" s="26"/>
      <c r="K332" s="26"/>
      <c r="L332" s="26"/>
      <c r="M332" s="26"/>
      <c r="N332" s="26"/>
      <c r="O332" s="26"/>
      <c r="P332" s="26"/>
      <c r="Q332" s="26"/>
      <c r="R332" s="26"/>
      <c r="S332" s="26"/>
      <c r="T332" s="26"/>
      <c r="U332" s="26"/>
      <c r="V332" s="36">
        <f t="shared" si="5"/>
        <v>1096</v>
      </c>
      <c r="W33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32" t="str">
        <f>IF(Table1[[#This Row],[Days Past 3rd Birthday Calculated]]&lt;1,"OnTime",IF(Table1[[#This Row],[Days Past 3rd Birthday Calculated]]&lt;16,"1-15 Cal Days",IF(Table1[[#This Row],[Days Past 3rd Birthday Calculated]]&gt;29,"30+ Cal Days","16-29 Cal Days")))</f>
        <v>OnTime</v>
      </c>
      <c r="Y332" s="37">
        <f>_xlfn.NUMBERVALUE(Table1[[#This Row],[School Days to Complete Initial Evaluation (U08)]])</f>
        <v>0</v>
      </c>
      <c r="Z332" t="str">
        <f>IF(Table1[[#This Row],[School Days to Complete Initial Evaluation Converted]]&lt;36,"OnTime",IF(Table1[[#This Row],[School Days to Complete Initial Evaluation Converted]]&gt;50,"16+ Sch Days","1-15 Sch Days"))</f>
        <v>OnTime</v>
      </c>
    </row>
    <row r="333" spans="1:26">
      <c r="A333" s="26"/>
      <c r="B333" s="26"/>
      <c r="C333" s="26"/>
      <c r="D333" s="26"/>
      <c r="E333" s="26"/>
      <c r="F333" s="26"/>
      <c r="G333" s="26"/>
      <c r="H333" s="26"/>
      <c r="I333" s="26"/>
      <c r="J333" s="26"/>
      <c r="K333" s="26"/>
      <c r="L333" s="26"/>
      <c r="M333" s="26"/>
      <c r="N333" s="26"/>
      <c r="O333" s="26"/>
      <c r="P333" s="26"/>
      <c r="Q333" s="26"/>
      <c r="R333" s="26"/>
      <c r="S333" s="26"/>
      <c r="T333" s="26"/>
      <c r="U333" s="26"/>
      <c r="V333" s="36">
        <f t="shared" si="5"/>
        <v>1096</v>
      </c>
      <c r="W33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33" t="str">
        <f>IF(Table1[[#This Row],[Days Past 3rd Birthday Calculated]]&lt;1,"OnTime",IF(Table1[[#This Row],[Days Past 3rd Birthday Calculated]]&lt;16,"1-15 Cal Days",IF(Table1[[#This Row],[Days Past 3rd Birthday Calculated]]&gt;29,"30+ Cal Days","16-29 Cal Days")))</f>
        <v>OnTime</v>
      </c>
      <c r="Y333" s="37">
        <f>_xlfn.NUMBERVALUE(Table1[[#This Row],[School Days to Complete Initial Evaluation (U08)]])</f>
        <v>0</v>
      </c>
      <c r="Z333" t="str">
        <f>IF(Table1[[#This Row],[School Days to Complete Initial Evaluation Converted]]&lt;36,"OnTime",IF(Table1[[#This Row],[School Days to Complete Initial Evaluation Converted]]&gt;50,"16+ Sch Days","1-15 Sch Days"))</f>
        <v>OnTime</v>
      </c>
    </row>
    <row r="334" spans="1:26">
      <c r="A334" s="26"/>
      <c r="B334" s="26"/>
      <c r="C334" s="26"/>
      <c r="D334" s="26"/>
      <c r="E334" s="26"/>
      <c r="F334" s="26"/>
      <c r="G334" s="26"/>
      <c r="H334" s="26"/>
      <c r="I334" s="26"/>
      <c r="J334" s="26"/>
      <c r="K334" s="26"/>
      <c r="L334" s="26"/>
      <c r="M334" s="26"/>
      <c r="N334" s="26"/>
      <c r="O334" s="26"/>
      <c r="P334" s="26"/>
      <c r="Q334" s="26"/>
      <c r="R334" s="26"/>
      <c r="S334" s="26"/>
      <c r="T334" s="26"/>
      <c r="U334" s="26"/>
      <c r="V334" s="36">
        <f t="shared" si="5"/>
        <v>1096</v>
      </c>
      <c r="W33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34" t="str">
        <f>IF(Table1[[#This Row],[Days Past 3rd Birthday Calculated]]&lt;1,"OnTime",IF(Table1[[#This Row],[Days Past 3rd Birthday Calculated]]&lt;16,"1-15 Cal Days",IF(Table1[[#This Row],[Days Past 3rd Birthday Calculated]]&gt;29,"30+ Cal Days","16-29 Cal Days")))</f>
        <v>OnTime</v>
      </c>
      <c r="Y334" s="37">
        <f>_xlfn.NUMBERVALUE(Table1[[#This Row],[School Days to Complete Initial Evaluation (U08)]])</f>
        <v>0</v>
      </c>
      <c r="Z334" t="str">
        <f>IF(Table1[[#This Row],[School Days to Complete Initial Evaluation Converted]]&lt;36,"OnTime",IF(Table1[[#This Row],[School Days to Complete Initial Evaluation Converted]]&gt;50,"16+ Sch Days","1-15 Sch Days"))</f>
        <v>OnTime</v>
      </c>
    </row>
    <row r="335" spans="1:26">
      <c r="A335" s="26"/>
      <c r="B335" s="26"/>
      <c r="C335" s="26"/>
      <c r="D335" s="26"/>
      <c r="E335" s="26"/>
      <c r="F335" s="26"/>
      <c r="G335" s="26"/>
      <c r="H335" s="26"/>
      <c r="I335" s="26"/>
      <c r="J335" s="26"/>
      <c r="K335" s="26"/>
      <c r="L335" s="26"/>
      <c r="M335" s="26"/>
      <c r="N335" s="26"/>
      <c r="O335" s="26"/>
      <c r="P335" s="26"/>
      <c r="Q335" s="26"/>
      <c r="R335" s="26"/>
      <c r="S335" s="26"/>
      <c r="T335" s="26"/>
      <c r="U335" s="26"/>
      <c r="V335" s="36">
        <f t="shared" si="5"/>
        <v>1096</v>
      </c>
      <c r="W33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35" t="str">
        <f>IF(Table1[[#This Row],[Days Past 3rd Birthday Calculated]]&lt;1,"OnTime",IF(Table1[[#This Row],[Days Past 3rd Birthday Calculated]]&lt;16,"1-15 Cal Days",IF(Table1[[#This Row],[Days Past 3rd Birthday Calculated]]&gt;29,"30+ Cal Days","16-29 Cal Days")))</f>
        <v>OnTime</v>
      </c>
      <c r="Y335" s="37">
        <f>_xlfn.NUMBERVALUE(Table1[[#This Row],[School Days to Complete Initial Evaluation (U08)]])</f>
        <v>0</v>
      </c>
      <c r="Z335" t="str">
        <f>IF(Table1[[#This Row],[School Days to Complete Initial Evaluation Converted]]&lt;36,"OnTime",IF(Table1[[#This Row],[School Days to Complete Initial Evaluation Converted]]&gt;50,"16+ Sch Days","1-15 Sch Days"))</f>
        <v>OnTime</v>
      </c>
    </row>
    <row r="336" spans="1:26">
      <c r="A336" s="26"/>
      <c r="B336" s="26"/>
      <c r="C336" s="25"/>
      <c r="D336" s="26"/>
      <c r="E336" s="26"/>
      <c r="F336" s="26"/>
      <c r="G336" s="26"/>
      <c r="H336" s="26"/>
      <c r="I336" s="26"/>
      <c r="J336" s="26"/>
      <c r="K336" s="26"/>
      <c r="L336" s="26"/>
      <c r="M336" s="26"/>
      <c r="N336" s="26"/>
      <c r="O336" s="26"/>
      <c r="P336" s="26"/>
      <c r="Q336" s="26"/>
      <c r="R336" s="26"/>
      <c r="S336" s="26"/>
      <c r="T336" s="26"/>
      <c r="U336" s="26"/>
      <c r="V336" s="36">
        <f t="shared" si="5"/>
        <v>1096</v>
      </c>
      <c r="W33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36" t="str">
        <f>IF(Table1[[#This Row],[Days Past 3rd Birthday Calculated]]&lt;1,"OnTime",IF(Table1[[#This Row],[Days Past 3rd Birthday Calculated]]&lt;16,"1-15 Cal Days",IF(Table1[[#This Row],[Days Past 3rd Birthday Calculated]]&gt;29,"30+ Cal Days","16-29 Cal Days")))</f>
        <v>OnTime</v>
      </c>
      <c r="Y336" s="37">
        <f>_xlfn.NUMBERVALUE(Table1[[#This Row],[School Days to Complete Initial Evaluation (U08)]])</f>
        <v>0</v>
      </c>
      <c r="Z336" t="str">
        <f>IF(Table1[[#This Row],[School Days to Complete Initial Evaluation Converted]]&lt;36,"OnTime",IF(Table1[[#This Row],[School Days to Complete Initial Evaluation Converted]]&gt;50,"16+ Sch Days","1-15 Sch Days"))</f>
        <v>OnTime</v>
      </c>
    </row>
    <row r="337" spans="1:26">
      <c r="A337" s="26"/>
      <c r="B337" s="26"/>
      <c r="C337" s="26"/>
      <c r="D337" s="26"/>
      <c r="E337" s="26"/>
      <c r="F337" s="26"/>
      <c r="G337" s="26"/>
      <c r="H337" s="26"/>
      <c r="I337" s="26"/>
      <c r="J337" s="26"/>
      <c r="K337" s="26"/>
      <c r="L337" s="26"/>
      <c r="M337" s="26"/>
      <c r="N337" s="26"/>
      <c r="O337" s="26"/>
      <c r="P337" s="26"/>
      <c r="Q337" s="26"/>
      <c r="R337" s="26"/>
      <c r="S337" s="26"/>
      <c r="T337" s="26"/>
      <c r="U337" s="26"/>
      <c r="V337" s="36">
        <f t="shared" si="5"/>
        <v>1096</v>
      </c>
      <c r="W33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37" t="str">
        <f>IF(Table1[[#This Row],[Days Past 3rd Birthday Calculated]]&lt;1,"OnTime",IF(Table1[[#This Row],[Days Past 3rd Birthday Calculated]]&lt;16,"1-15 Cal Days",IF(Table1[[#This Row],[Days Past 3rd Birthday Calculated]]&gt;29,"30+ Cal Days","16-29 Cal Days")))</f>
        <v>OnTime</v>
      </c>
      <c r="Y337" s="37">
        <f>_xlfn.NUMBERVALUE(Table1[[#This Row],[School Days to Complete Initial Evaluation (U08)]])</f>
        <v>0</v>
      </c>
      <c r="Z337" t="str">
        <f>IF(Table1[[#This Row],[School Days to Complete Initial Evaluation Converted]]&lt;36,"OnTime",IF(Table1[[#This Row],[School Days to Complete Initial Evaluation Converted]]&gt;50,"16+ Sch Days","1-15 Sch Days"))</f>
        <v>OnTime</v>
      </c>
    </row>
    <row r="338" spans="1:26">
      <c r="A338" s="26"/>
      <c r="B338" s="26"/>
      <c r="C338" s="26"/>
      <c r="D338" s="26"/>
      <c r="E338" s="26"/>
      <c r="F338" s="26"/>
      <c r="G338" s="26"/>
      <c r="H338" s="26"/>
      <c r="I338" s="26"/>
      <c r="J338" s="26"/>
      <c r="K338" s="26"/>
      <c r="L338" s="26"/>
      <c r="M338" s="26"/>
      <c r="N338" s="26"/>
      <c r="O338" s="26"/>
      <c r="P338" s="26"/>
      <c r="Q338" s="26"/>
      <c r="R338" s="26"/>
      <c r="S338" s="26"/>
      <c r="T338" s="26"/>
      <c r="U338" s="26"/>
      <c r="V338" s="36">
        <f t="shared" si="5"/>
        <v>1096</v>
      </c>
      <c r="W33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38" t="str">
        <f>IF(Table1[[#This Row],[Days Past 3rd Birthday Calculated]]&lt;1,"OnTime",IF(Table1[[#This Row],[Days Past 3rd Birthday Calculated]]&lt;16,"1-15 Cal Days",IF(Table1[[#This Row],[Days Past 3rd Birthday Calculated]]&gt;29,"30+ Cal Days","16-29 Cal Days")))</f>
        <v>OnTime</v>
      </c>
      <c r="Y338" s="37">
        <f>_xlfn.NUMBERVALUE(Table1[[#This Row],[School Days to Complete Initial Evaluation (U08)]])</f>
        <v>0</v>
      </c>
      <c r="Z338" t="str">
        <f>IF(Table1[[#This Row],[School Days to Complete Initial Evaluation Converted]]&lt;36,"OnTime",IF(Table1[[#This Row],[School Days to Complete Initial Evaluation Converted]]&gt;50,"16+ Sch Days","1-15 Sch Days"))</f>
        <v>OnTime</v>
      </c>
    </row>
    <row r="339" spans="1:26">
      <c r="A339" s="26"/>
      <c r="B339" s="26"/>
      <c r="C339" s="26"/>
      <c r="D339" s="26"/>
      <c r="E339" s="26"/>
      <c r="F339" s="26"/>
      <c r="G339" s="26"/>
      <c r="H339" s="26"/>
      <c r="I339" s="26"/>
      <c r="J339" s="26"/>
      <c r="K339" s="26"/>
      <c r="L339" s="26"/>
      <c r="M339" s="26"/>
      <c r="N339" s="26"/>
      <c r="O339" s="26"/>
      <c r="P339" s="26"/>
      <c r="Q339" s="26"/>
      <c r="R339" s="26"/>
      <c r="S339" s="26"/>
      <c r="T339" s="26"/>
      <c r="U339" s="26"/>
      <c r="V339" s="36">
        <f t="shared" si="5"/>
        <v>1096</v>
      </c>
      <c r="W33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39" t="str">
        <f>IF(Table1[[#This Row],[Days Past 3rd Birthday Calculated]]&lt;1,"OnTime",IF(Table1[[#This Row],[Days Past 3rd Birthday Calculated]]&lt;16,"1-15 Cal Days",IF(Table1[[#This Row],[Days Past 3rd Birthday Calculated]]&gt;29,"30+ Cal Days","16-29 Cal Days")))</f>
        <v>OnTime</v>
      </c>
      <c r="Y339" s="37">
        <f>_xlfn.NUMBERVALUE(Table1[[#This Row],[School Days to Complete Initial Evaluation (U08)]])</f>
        <v>0</v>
      </c>
      <c r="Z339" t="str">
        <f>IF(Table1[[#This Row],[School Days to Complete Initial Evaluation Converted]]&lt;36,"OnTime",IF(Table1[[#This Row],[School Days to Complete Initial Evaluation Converted]]&gt;50,"16+ Sch Days","1-15 Sch Days"))</f>
        <v>OnTime</v>
      </c>
    </row>
    <row r="340" spans="1:26">
      <c r="A340" s="26"/>
      <c r="B340" s="26"/>
      <c r="C340" s="26"/>
      <c r="D340" s="26"/>
      <c r="E340" s="26"/>
      <c r="F340" s="26"/>
      <c r="G340" s="26"/>
      <c r="H340" s="26"/>
      <c r="I340" s="26"/>
      <c r="J340" s="26"/>
      <c r="K340" s="26"/>
      <c r="L340" s="26"/>
      <c r="M340" s="26"/>
      <c r="N340" s="26"/>
      <c r="O340" s="26"/>
      <c r="P340" s="26"/>
      <c r="Q340" s="26"/>
      <c r="R340" s="26"/>
      <c r="S340" s="26"/>
      <c r="T340" s="26"/>
      <c r="U340" s="26"/>
      <c r="V340" s="36">
        <f t="shared" si="5"/>
        <v>1096</v>
      </c>
      <c r="W34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40" t="str">
        <f>IF(Table1[[#This Row],[Days Past 3rd Birthday Calculated]]&lt;1,"OnTime",IF(Table1[[#This Row],[Days Past 3rd Birthday Calculated]]&lt;16,"1-15 Cal Days",IF(Table1[[#This Row],[Days Past 3rd Birthday Calculated]]&gt;29,"30+ Cal Days","16-29 Cal Days")))</f>
        <v>OnTime</v>
      </c>
      <c r="Y340" s="37">
        <f>_xlfn.NUMBERVALUE(Table1[[#This Row],[School Days to Complete Initial Evaluation (U08)]])</f>
        <v>0</v>
      </c>
      <c r="Z340" t="str">
        <f>IF(Table1[[#This Row],[School Days to Complete Initial Evaluation Converted]]&lt;36,"OnTime",IF(Table1[[#This Row],[School Days to Complete Initial Evaluation Converted]]&gt;50,"16+ Sch Days","1-15 Sch Days"))</f>
        <v>OnTime</v>
      </c>
    </row>
    <row r="341" spans="1:26">
      <c r="A341" s="26"/>
      <c r="B341" s="26"/>
      <c r="C341" s="26"/>
      <c r="D341" s="26"/>
      <c r="E341" s="26"/>
      <c r="F341" s="26"/>
      <c r="G341" s="26"/>
      <c r="H341" s="26"/>
      <c r="I341" s="26"/>
      <c r="J341" s="26"/>
      <c r="K341" s="26"/>
      <c r="L341" s="26"/>
      <c r="M341" s="26"/>
      <c r="N341" s="26"/>
      <c r="O341" s="26"/>
      <c r="P341" s="26"/>
      <c r="Q341" s="26"/>
      <c r="R341" s="26"/>
      <c r="S341" s="26"/>
      <c r="T341" s="26"/>
      <c r="U341" s="26"/>
      <c r="V341" s="36">
        <f t="shared" si="5"/>
        <v>1096</v>
      </c>
      <c r="W34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41" t="str">
        <f>IF(Table1[[#This Row],[Days Past 3rd Birthday Calculated]]&lt;1,"OnTime",IF(Table1[[#This Row],[Days Past 3rd Birthday Calculated]]&lt;16,"1-15 Cal Days",IF(Table1[[#This Row],[Days Past 3rd Birthday Calculated]]&gt;29,"30+ Cal Days","16-29 Cal Days")))</f>
        <v>OnTime</v>
      </c>
      <c r="Y341" s="37">
        <f>_xlfn.NUMBERVALUE(Table1[[#This Row],[School Days to Complete Initial Evaluation (U08)]])</f>
        <v>0</v>
      </c>
      <c r="Z341" t="str">
        <f>IF(Table1[[#This Row],[School Days to Complete Initial Evaluation Converted]]&lt;36,"OnTime",IF(Table1[[#This Row],[School Days to Complete Initial Evaluation Converted]]&gt;50,"16+ Sch Days","1-15 Sch Days"))</f>
        <v>OnTime</v>
      </c>
    </row>
    <row r="342" spans="1:26">
      <c r="A342" s="26"/>
      <c r="B342" s="26"/>
      <c r="C342" s="26"/>
      <c r="D342" s="26"/>
      <c r="E342" s="26"/>
      <c r="F342" s="26"/>
      <c r="G342" s="26"/>
      <c r="H342" s="26"/>
      <c r="I342" s="26"/>
      <c r="J342" s="26"/>
      <c r="K342" s="26"/>
      <c r="L342" s="26"/>
      <c r="M342" s="26"/>
      <c r="N342" s="26"/>
      <c r="O342" s="26"/>
      <c r="P342" s="26"/>
      <c r="Q342" s="26"/>
      <c r="R342" s="26"/>
      <c r="S342" s="26"/>
      <c r="T342" s="26"/>
      <c r="U342" s="26"/>
      <c r="V342" s="36">
        <f t="shared" si="5"/>
        <v>1096</v>
      </c>
      <c r="W34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42" t="str">
        <f>IF(Table1[[#This Row],[Days Past 3rd Birthday Calculated]]&lt;1,"OnTime",IF(Table1[[#This Row],[Days Past 3rd Birthday Calculated]]&lt;16,"1-15 Cal Days",IF(Table1[[#This Row],[Days Past 3rd Birthday Calculated]]&gt;29,"30+ Cal Days","16-29 Cal Days")))</f>
        <v>OnTime</v>
      </c>
      <c r="Y342" s="37">
        <f>_xlfn.NUMBERVALUE(Table1[[#This Row],[School Days to Complete Initial Evaluation (U08)]])</f>
        <v>0</v>
      </c>
      <c r="Z342" t="str">
        <f>IF(Table1[[#This Row],[School Days to Complete Initial Evaluation Converted]]&lt;36,"OnTime",IF(Table1[[#This Row],[School Days to Complete Initial Evaluation Converted]]&gt;50,"16+ Sch Days","1-15 Sch Days"))</f>
        <v>OnTime</v>
      </c>
    </row>
    <row r="343" spans="1:26">
      <c r="A343" s="26"/>
      <c r="B343" s="26"/>
      <c r="C343" s="26"/>
      <c r="D343" s="26"/>
      <c r="E343" s="26"/>
      <c r="F343" s="26"/>
      <c r="G343" s="26"/>
      <c r="H343" s="26"/>
      <c r="I343" s="26"/>
      <c r="J343" s="26"/>
      <c r="K343" s="26"/>
      <c r="L343" s="26"/>
      <c r="M343" s="26"/>
      <c r="N343" s="26"/>
      <c r="O343" s="26"/>
      <c r="P343" s="26"/>
      <c r="Q343" s="26"/>
      <c r="R343" s="26"/>
      <c r="S343" s="26"/>
      <c r="T343" s="26"/>
      <c r="U343" s="26"/>
      <c r="V343" s="36">
        <f t="shared" si="5"/>
        <v>1096</v>
      </c>
      <c r="W34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43" t="str">
        <f>IF(Table1[[#This Row],[Days Past 3rd Birthday Calculated]]&lt;1,"OnTime",IF(Table1[[#This Row],[Days Past 3rd Birthday Calculated]]&lt;16,"1-15 Cal Days",IF(Table1[[#This Row],[Days Past 3rd Birthday Calculated]]&gt;29,"30+ Cal Days","16-29 Cal Days")))</f>
        <v>OnTime</v>
      </c>
      <c r="Y343" s="37">
        <f>_xlfn.NUMBERVALUE(Table1[[#This Row],[School Days to Complete Initial Evaluation (U08)]])</f>
        <v>0</v>
      </c>
      <c r="Z343" t="str">
        <f>IF(Table1[[#This Row],[School Days to Complete Initial Evaluation Converted]]&lt;36,"OnTime",IF(Table1[[#This Row],[School Days to Complete Initial Evaluation Converted]]&gt;50,"16+ Sch Days","1-15 Sch Days"))</f>
        <v>OnTime</v>
      </c>
    </row>
    <row r="344" spans="1:26">
      <c r="A344" s="26"/>
      <c r="B344" s="26"/>
      <c r="C344" s="26"/>
      <c r="D344" s="26"/>
      <c r="E344" s="26"/>
      <c r="F344" s="26"/>
      <c r="G344" s="26"/>
      <c r="H344" s="26"/>
      <c r="I344" s="26"/>
      <c r="J344" s="26"/>
      <c r="K344" s="26"/>
      <c r="L344" s="26"/>
      <c r="M344" s="26"/>
      <c r="N344" s="26"/>
      <c r="O344" s="26"/>
      <c r="P344" s="26"/>
      <c r="Q344" s="26"/>
      <c r="R344" s="26"/>
      <c r="S344" s="26"/>
      <c r="T344" s="26"/>
      <c r="U344" s="26"/>
      <c r="V344" s="36">
        <f t="shared" si="5"/>
        <v>1096</v>
      </c>
      <c r="W34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44" t="str">
        <f>IF(Table1[[#This Row],[Days Past 3rd Birthday Calculated]]&lt;1,"OnTime",IF(Table1[[#This Row],[Days Past 3rd Birthday Calculated]]&lt;16,"1-15 Cal Days",IF(Table1[[#This Row],[Days Past 3rd Birthday Calculated]]&gt;29,"30+ Cal Days","16-29 Cal Days")))</f>
        <v>OnTime</v>
      </c>
      <c r="Y344" s="37">
        <f>_xlfn.NUMBERVALUE(Table1[[#This Row],[School Days to Complete Initial Evaluation (U08)]])</f>
        <v>0</v>
      </c>
      <c r="Z344" t="str">
        <f>IF(Table1[[#This Row],[School Days to Complete Initial Evaluation Converted]]&lt;36,"OnTime",IF(Table1[[#This Row],[School Days to Complete Initial Evaluation Converted]]&gt;50,"16+ Sch Days","1-15 Sch Days"))</f>
        <v>OnTime</v>
      </c>
    </row>
    <row r="345" spans="1:26">
      <c r="A345" s="26"/>
      <c r="B345" s="26"/>
      <c r="C345" s="26"/>
      <c r="D345" s="26"/>
      <c r="E345" s="26"/>
      <c r="F345" s="26"/>
      <c r="G345" s="26"/>
      <c r="H345" s="26"/>
      <c r="I345" s="26"/>
      <c r="J345" s="26"/>
      <c r="K345" s="26"/>
      <c r="L345" s="26"/>
      <c r="M345" s="26"/>
      <c r="N345" s="26"/>
      <c r="O345" s="26"/>
      <c r="P345" s="26"/>
      <c r="Q345" s="26"/>
      <c r="R345" s="26"/>
      <c r="S345" s="26"/>
      <c r="T345" s="26"/>
      <c r="U345" s="26"/>
      <c r="V345" s="36">
        <f t="shared" si="5"/>
        <v>1096</v>
      </c>
      <c r="W34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45" t="str">
        <f>IF(Table1[[#This Row],[Days Past 3rd Birthday Calculated]]&lt;1,"OnTime",IF(Table1[[#This Row],[Days Past 3rd Birthday Calculated]]&lt;16,"1-15 Cal Days",IF(Table1[[#This Row],[Days Past 3rd Birthday Calculated]]&gt;29,"30+ Cal Days","16-29 Cal Days")))</f>
        <v>OnTime</v>
      </c>
      <c r="Y345" s="37">
        <f>_xlfn.NUMBERVALUE(Table1[[#This Row],[School Days to Complete Initial Evaluation (U08)]])</f>
        <v>0</v>
      </c>
      <c r="Z345" t="str">
        <f>IF(Table1[[#This Row],[School Days to Complete Initial Evaluation Converted]]&lt;36,"OnTime",IF(Table1[[#This Row],[School Days to Complete Initial Evaluation Converted]]&gt;50,"16+ Sch Days","1-15 Sch Days"))</f>
        <v>OnTime</v>
      </c>
    </row>
    <row r="346" spans="1:26">
      <c r="A346" s="26"/>
      <c r="B346" s="26"/>
      <c r="C346" s="26"/>
      <c r="D346" s="26"/>
      <c r="E346" s="26"/>
      <c r="F346" s="26"/>
      <c r="G346" s="26"/>
      <c r="H346" s="26"/>
      <c r="I346" s="26"/>
      <c r="J346" s="26"/>
      <c r="K346" s="26"/>
      <c r="L346" s="26"/>
      <c r="M346" s="26"/>
      <c r="N346" s="26"/>
      <c r="O346" s="26"/>
      <c r="P346" s="26"/>
      <c r="Q346" s="26"/>
      <c r="R346" s="26"/>
      <c r="S346" s="26"/>
      <c r="T346" s="26"/>
      <c r="U346" s="26"/>
      <c r="V346" s="36">
        <f t="shared" si="5"/>
        <v>1096</v>
      </c>
      <c r="W34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46" t="str">
        <f>IF(Table1[[#This Row],[Days Past 3rd Birthday Calculated]]&lt;1,"OnTime",IF(Table1[[#This Row],[Days Past 3rd Birthday Calculated]]&lt;16,"1-15 Cal Days",IF(Table1[[#This Row],[Days Past 3rd Birthday Calculated]]&gt;29,"30+ Cal Days","16-29 Cal Days")))</f>
        <v>OnTime</v>
      </c>
      <c r="Y346" s="37">
        <f>_xlfn.NUMBERVALUE(Table1[[#This Row],[School Days to Complete Initial Evaluation (U08)]])</f>
        <v>0</v>
      </c>
      <c r="Z346" t="str">
        <f>IF(Table1[[#This Row],[School Days to Complete Initial Evaluation Converted]]&lt;36,"OnTime",IF(Table1[[#This Row],[School Days to Complete Initial Evaluation Converted]]&gt;50,"16+ Sch Days","1-15 Sch Days"))</f>
        <v>OnTime</v>
      </c>
    </row>
    <row r="347" spans="1:26">
      <c r="A347" s="26"/>
      <c r="B347" s="26"/>
      <c r="C347" s="26"/>
      <c r="D347" s="26"/>
      <c r="E347" s="26"/>
      <c r="F347" s="26"/>
      <c r="G347" s="26"/>
      <c r="H347" s="26"/>
      <c r="I347" s="26"/>
      <c r="J347" s="26"/>
      <c r="K347" s="26"/>
      <c r="L347" s="26"/>
      <c r="M347" s="26"/>
      <c r="N347" s="26"/>
      <c r="O347" s="26"/>
      <c r="P347" s="26"/>
      <c r="Q347" s="26"/>
      <c r="R347" s="26"/>
      <c r="S347" s="26"/>
      <c r="T347" s="26"/>
      <c r="U347" s="26"/>
      <c r="V347" s="36">
        <f t="shared" si="5"/>
        <v>1096</v>
      </c>
      <c r="W34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47" t="str">
        <f>IF(Table1[[#This Row],[Days Past 3rd Birthday Calculated]]&lt;1,"OnTime",IF(Table1[[#This Row],[Days Past 3rd Birthday Calculated]]&lt;16,"1-15 Cal Days",IF(Table1[[#This Row],[Days Past 3rd Birthday Calculated]]&gt;29,"30+ Cal Days","16-29 Cal Days")))</f>
        <v>OnTime</v>
      </c>
      <c r="Y347" s="37">
        <f>_xlfn.NUMBERVALUE(Table1[[#This Row],[School Days to Complete Initial Evaluation (U08)]])</f>
        <v>0</v>
      </c>
      <c r="Z347" t="str">
        <f>IF(Table1[[#This Row],[School Days to Complete Initial Evaluation Converted]]&lt;36,"OnTime",IF(Table1[[#This Row],[School Days to Complete Initial Evaluation Converted]]&gt;50,"16+ Sch Days","1-15 Sch Days"))</f>
        <v>OnTime</v>
      </c>
    </row>
    <row r="348" spans="1:26">
      <c r="A348" s="26"/>
      <c r="B348" s="26"/>
      <c r="C348" s="26"/>
      <c r="D348" s="26"/>
      <c r="E348" s="26"/>
      <c r="F348" s="26"/>
      <c r="G348" s="26"/>
      <c r="H348" s="26"/>
      <c r="I348" s="26"/>
      <c r="J348" s="26"/>
      <c r="K348" s="26"/>
      <c r="L348" s="26"/>
      <c r="M348" s="26"/>
      <c r="N348" s="26"/>
      <c r="O348" s="26"/>
      <c r="P348" s="26"/>
      <c r="Q348" s="26"/>
      <c r="R348" s="26"/>
      <c r="S348" s="26"/>
      <c r="T348" s="26"/>
      <c r="U348" s="26"/>
      <c r="V348" s="36">
        <f t="shared" si="5"/>
        <v>1096</v>
      </c>
      <c r="W34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48" t="str">
        <f>IF(Table1[[#This Row],[Days Past 3rd Birthday Calculated]]&lt;1,"OnTime",IF(Table1[[#This Row],[Days Past 3rd Birthday Calculated]]&lt;16,"1-15 Cal Days",IF(Table1[[#This Row],[Days Past 3rd Birthday Calculated]]&gt;29,"30+ Cal Days","16-29 Cal Days")))</f>
        <v>OnTime</v>
      </c>
      <c r="Y348" s="37">
        <f>_xlfn.NUMBERVALUE(Table1[[#This Row],[School Days to Complete Initial Evaluation (U08)]])</f>
        <v>0</v>
      </c>
      <c r="Z348" t="str">
        <f>IF(Table1[[#This Row],[School Days to Complete Initial Evaluation Converted]]&lt;36,"OnTime",IF(Table1[[#This Row],[School Days to Complete Initial Evaluation Converted]]&gt;50,"16+ Sch Days","1-15 Sch Days"))</f>
        <v>OnTime</v>
      </c>
    </row>
    <row r="349" spans="1:26">
      <c r="A349" s="26"/>
      <c r="B349" s="26"/>
      <c r="C349" s="26"/>
      <c r="D349" s="26"/>
      <c r="E349" s="26"/>
      <c r="F349" s="26"/>
      <c r="G349" s="26"/>
      <c r="H349" s="26"/>
      <c r="I349" s="26"/>
      <c r="J349" s="26"/>
      <c r="K349" s="26"/>
      <c r="L349" s="26"/>
      <c r="M349" s="26"/>
      <c r="N349" s="26"/>
      <c r="O349" s="26"/>
      <c r="P349" s="26"/>
      <c r="Q349" s="26"/>
      <c r="R349" s="26"/>
      <c r="S349" s="26"/>
      <c r="T349" s="26"/>
      <c r="U349" s="26"/>
      <c r="V349" s="36">
        <f t="shared" si="5"/>
        <v>1096</v>
      </c>
      <c r="W34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49" t="str">
        <f>IF(Table1[[#This Row],[Days Past 3rd Birthday Calculated]]&lt;1,"OnTime",IF(Table1[[#This Row],[Days Past 3rd Birthday Calculated]]&lt;16,"1-15 Cal Days",IF(Table1[[#This Row],[Days Past 3rd Birthday Calculated]]&gt;29,"30+ Cal Days","16-29 Cal Days")))</f>
        <v>OnTime</v>
      </c>
      <c r="Y349" s="37">
        <f>_xlfn.NUMBERVALUE(Table1[[#This Row],[School Days to Complete Initial Evaluation (U08)]])</f>
        <v>0</v>
      </c>
      <c r="Z349" t="str">
        <f>IF(Table1[[#This Row],[School Days to Complete Initial Evaluation Converted]]&lt;36,"OnTime",IF(Table1[[#This Row],[School Days to Complete Initial Evaluation Converted]]&gt;50,"16+ Sch Days","1-15 Sch Days"))</f>
        <v>OnTime</v>
      </c>
    </row>
    <row r="350" spans="1:26">
      <c r="A350" s="26"/>
      <c r="B350" s="26"/>
      <c r="C350" s="26"/>
      <c r="D350" s="26"/>
      <c r="E350" s="26"/>
      <c r="F350" s="26"/>
      <c r="G350" s="26"/>
      <c r="H350" s="26"/>
      <c r="I350" s="26"/>
      <c r="J350" s="26"/>
      <c r="K350" s="26"/>
      <c r="L350" s="26"/>
      <c r="M350" s="26"/>
      <c r="N350" s="26"/>
      <c r="O350" s="26"/>
      <c r="P350" s="26"/>
      <c r="Q350" s="26"/>
      <c r="R350" s="26"/>
      <c r="S350" s="26"/>
      <c r="T350" s="26"/>
      <c r="U350" s="26"/>
      <c r="V350" s="36">
        <f t="shared" si="5"/>
        <v>1096</v>
      </c>
      <c r="W35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50" t="str">
        <f>IF(Table1[[#This Row],[Days Past 3rd Birthday Calculated]]&lt;1,"OnTime",IF(Table1[[#This Row],[Days Past 3rd Birthday Calculated]]&lt;16,"1-15 Cal Days",IF(Table1[[#This Row],[Days Past 3rd Birthday Calculated]]&gt;29,"30+ Cal Days","16-29 Cal Days")))</f>
        <v>OnTime</v>
      </c>
      <c r="Y350" s="37">
        <f>_xlfn.NUMBERVALUE(Table1[[#This Row],[School Days to Complete Initial Evaluation (U08)]])</f>
        <v>0</v>
      </c>
      <c r="Z350" t="str">
        <f>IF(Table1[[#This Row],[School Days to Complete Initial Evaluation Converted]]&lt;36,"OnTime",IF(Table1[[#This Row],[School Days to Complete Initial Evaluation Converted]]&gt;50,"16+ Sch Days","1-15 Sch Days"))</f>
        <v>OnTime</v>
      </c>
    </row>
    <row r="351" spans="1:26">
      <c r="A351" s="26"/>
      <c r="B351" s="26"/>
      <c r="C351" s="25"/>
      <c r="D351" s="26"/>
      <c r="E351" s="26"/>
      <c r="F351" s="26"/>
      <c r="G351" s="26"/>
      <c r="H351" s="26"/>
      <c r="I351" s="26"/>
      <c r="J351" s="26"/>
      <c r="K351" s="26"/>
      <c r="L351" s="26"/>
      <c r="M351" s="26"/>
      <c r="N351" s="26"/>
      <c r="O351" s="26"/>
      <c r="P351" s="26"/>
      <c r="Q351" s="26"/>
      <c r="R351" s="26"/>
      <c r="S351" s="26"/>
      <c r="T351" s="26"/>
      <c r="U351" s="26"/>
      <c r="V351" s="36">
        <f t="shared" si="5"/>
        <v>1096</v>
      </c>
      <c r="W35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51" t="str">
        <f>IF(Table1[[#This Row],[Days Past 3rd Birthday Calculated]]&lt;1,"OnTime",IF(Table1[[#This Row],[Days Past 3rd Birthday Calculated]]&lt;16,"1-15 Cal Days",IF(Table1[[#This Row],[Days Past 3rd Birthday Calculated]]&gt;29,"30+ Cal Days","16-29 Cal Days")))</f>
        <v>OnTime</v>
      </c>
      <c r="Y351" s="37">
        <f>_xlfn.NUMBERVALUE(Table1[[#This Row],[School Days to Complete Initial Evaluation (U08)]])</f>
        <v>0</v>
      </c>
      <c r="Z351" t="str">
        <f>IF(Table1[[#This Row],[School Days to Complete Initial Evaluation Converted]]&lt;36,"OnTime",IF(Table1[[#This Row],[School Days to Complete Initial Evaluation Converted]]&gt;50,"16+ Sch Days","1-15 Sch Days"))</f>
        <v>OnTime</v>
      </c>
    </row>
    <row r="352" spans="1:26">
      <c r="A352" s="26"/>
      <c r="B352" s="26"/>
      <c r="C352" s="26"/>
      <c r="D352" s="26"/>
      <c r="E352" s="26"/>
      <c r="F352" s="26"/>
      <c r="G352" s="26"/>
      <c r="H352" s="26"/>
      <c r="I352" s="26"/>
      <c r="J352" s="26"/>
      <c r="K352" s="26"/>
      <c r="L352" s="26"/>
      <c r="M352" s="26"/>
      <c r="N352" s="26"/>
      <c r="O352" s="26"/>
      <c r="P352" s="26"/>
      <c r="Q352" s="26"/>
      <c r="R352" s="26"/>
      <c r="S352" s="26"/>
      <c r="T352" s="26"/>
      <c r="U352" s="26"/>
      <c r="V352" s="36">
        <f t="shared" si="5"/>
        <v>1096</v>
      </c>
      <c r="W35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52" t="str">
        <f>IF(Table1[[#This Row],[Days Past 3rd Birthday Calculated]]&lt;1,"OnTime",IF(Table1[[#This Row],[Days Past 3rd Birthday Calculated]]&lt;16,"1-15 Cal Days",IF(Table1[[#This Row],[Days Past 3rd Birthday Calculated]]&gt;29,"30+ Cal Days","16-29 Cal Days")))</f>
        <v>OnTime</v>
      </c>
      <c r="Y352" s="37">
        <f>_xlfn.NUMBERVALUE(Table1[[#This Row],[School Days to Complete Initial Evaluation (U08)]])</f>
        <v>0</v>
      </c>
      <c r="Z352" t="str">
        <f>IF(Table1[[#This Row],[School Days to Complete Initial Evaluation Converted]]&lt;36,"OnTime",IF(Table1[[#This Row],[School Days to Complete Initial Evaluation Converted]]&gt;50,"16+ Sch Days","1-15 Sch Days"))</f>
        <v>OnTime</v>
      </c>
    </row>
    <row r="353" spans="1:26">
      <c r="A353" s="26"/>
      <c r="B353" s="26"/>
      <c r="C353" s="26"/>
      <c r="D353" s="26"/>
      <c r="E353" s="26"/>
      <c r="F353" s="26"/>
      <c r="G353" s="26"/>
      <c r="H353" s="26"/>
      <c r="I353" s="26"/>
      <c r="J353" s="26"/>
      <c r="K353" s="26"/>
      <c r="L353" s="26"/>
      <c r="M353" s="26"/>
      <c r="N353" s="26"/>
      <c r="O353" s="26"/>
      <c r="P353" s="26"/>
      <c r="Q353" s="26"/>
      <c r="R353" s="26"/>
      <c r="S353" s="26"/>
      <c r="T353" s="26"/>
      <c r="U353" s="26"/>
      <c r="V353" s="36">
        <f t="shared" si="5"/>
        <v>1096</v>
      </c>
      <c r="W35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53" t="str">
        <f>IF(Table1[[#This Row],[Days Past 3rd Birthday Calculated]]&lt;1,"OnTime",IF(Table1[[#This Row],[Days Past 3rd Birthday Calculated]]&lt;16,"1-15 Cal Days",IF(Table1[[#This Row],[Days Past 3rd Birthday Calculated]]&gt;29,"30+ Cal Days","16-29 Cal Days")))</f>
        <v>OnTime</v>
      </c>
      <c r="Y353" s="37">
        <f>_xlfn.NUMBERVALUE(Table1[[#This Row],[School Days to Complete Initial Evaluation (U08)]])</f>
        <v>0</v>
      </c>
      <c r="Z353" t="str">
        <f>IF(Table1[[#This Row],[School Days to Complete Initial Evaluation Converted]]&lt;36,"OnTime",IF(Table1[[#This Row],[School Days to Complete Initial Evaluation Converted]]&gt;50,"16+ Sch Days","1-15 Sch Days"))</f>
        <v>OnTime</v>
      </c>
    </row>
    <row r="354" spans="1:26">
      <c r="A354" s="26"/>
      <c r="B354" s="26"/>
      <c r="C354" s="26"/>
      <c r="D354" s="26"/>
      <c r="E354" s="26"/>
      <c r="F354" s="26"/>
      <c r="G354" s="26"/>
      <c r="H354" s="26"/>
      <c r="I354" s="26"/>
      <c r="J354" s="26"/>
      <c r="K354" s="26"/>
      <c r="L354" s="26"/>
      <c r="M354" s="26"/>
      <c r="N354" s="26"/>
      <c r="O354" s="26"/>
      <c r="P354" s="26"/>
      <c r="Q354" s="26"/>
      <c r="R354" s="26"/>
      <c r="S354" s="26"/>
      <c r="T354" s="26"/>
      <c r="U354" s="26"/>
      <c r="V354" s="36">
        <f t="shared" si="5"/>
        <v>1096</v>
      </c>
      <c r="W35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54" t="str">
        <f>IF(Table1[[#This Row],[Days Past 3rd Birthday Calculated]]&lt;1,"OnTime",IF(Table1[[#This Row],[Days Past 3rd Birthday Calculated]]&lt;16,"1-15 Cal Days",IF(Table1[[#This Row],[Days Past 3rd Birthday Calculated]]&gt;29,"30+ Cal Days","16-29 Cal Days")))</f>
        <v>OnTime</v>
      </c>
      <c r="Y354" s="37">
        <f>_xlfn.NUMBERVALUE(Table1[[#This Row],[School Days to Complete Initial Evaluation (U08)]])</f>
        <v>0</v>
      </c>
      <c r="Z354" t="str">
        <f>IF(Table1[[#This Row],[School Days to Complete Initial Evaluation Converted]]&lt;36,"OnTime",IF(Table1[[#This Row],[School Days to Complete Initial Evaluation Converted]]&gt;50,"16+ Sch Days","1-15 Sch Days"))</f>
        <v>OnTime</v>
      </c>
    </row>
    <row r="355" spans="1:26">
      <c r="A355" s="26"/>
      <c r="B355" s="26"/>
      <c r="C355" s="26"/>
      <c r="D355" s="26"/>
      <c r="E355" s="26"/>
      <c r="F355" s="26"/>
      <c r="G355" s="26"/>
      <c r="H355" s="26"/>
      <c r="I355" s="26"/>
      <c r="J355" s="26"/>
      <c r="K355" s="26"/>
      <c r="L355" s="26"/>
      <c r="M355" s="26"/>
      <c r="N355" s="26"/>
      <c r="O355" s="26"/>
      <c r="P355" s="26"/>
      <c r="Q355" s="26"/>
      <c r="R355" s="26"/>
      <c r="S355" s="26"/>
      <c r="T355" s="26"/>
      <c r="U355" s="26"/>
      <c r="V355" s="36">
        <f t="shared" si="5"/>
        <v>1096</v>
      </c>
      <c r="W35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55" t="str">
        <f>IF(Table1[[#This Row],[Days Past 3rd Birthday Calculated]]&lt;1,"OnTime",IF(Table1[[#This Row],[Days Past 3rd Birthday Calculated]]&lt;16,"1-15 Cal Days",IF(Table1[[#This Row],[Days Past 3rd Birthday Calculated]]&gt;29,"30+ Cal Days","16-29 Cal Days")))</f>
        <v>OnTime</v>
      </c>
      <c r="Y355" s="37">
        <f>_xlfn.NUMBERVALUE(Table1[[#This Row],[School Days to Complete Initial Evaluation (U08)]])</f>
        <v>0</v>
      </c>
      <c r="Z355" t="str">
        <f>IF(Table1[[#This Row],[School Days to Complete Initial Evaluation Converted]]&lt;36,"OnTime",IF(Table1[[#This Row],[School Days to Complete Initial Evaluation Converted]]&gt;50,"16+ Sch Days","1-15 Sch Days"))</f>
        <v>OnTime</v>
      </c>
    </row>
    <row r="356" spans="1:26">
      <c r="A356" s="26"/>
      <c r="B356" s="26"/>
      <c r="C356" s="26"/>
      <c r="D356" s="26"/>
      <c r="E356" s="26"/>
      <c r="F356" s="26"/>
      <c r="G356" s="26"/>
      <c r="H356" s="26"/>
      <c r="I356" s="26"/>
      <c r="J356" s="26"/>
      <c r="K356" s="26"/>
      <c r="L356" s="26"/>
      <c r="M356" s="26"/>
      <c r="N356" s="26"/>
      <c r="O356" s="26"/>
      <c r="P356" s="26"/>
      <c r="Q356" s="26"/>
      <c r="R356" s="26"/>
      <c r="S356" s="26"/>
      <c r="T356" s="26"/>
      <c r="U356" s="26"/>
      <c r="V356" s="36">
        <f t="shared" si="5"/>
        <v>1096</v>
      </c>
      <c r="W35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56" t="str">
        <f>IF(Table1[[#This Row],[Days Past 3rd Birthday Calculated]]&lt;1,"OnTime",IF(Table1[[#This Row],[Days Past 3rd Birthday Calculated]]&lt;16,"1-15 Cal Days",IF(Table1[[#This Row],[Days Past 3rd Birthday Calculated]]&gt;29,"30+ Cal Days","16-29 Cal Days")))</f>
        <v>OnTime</v>
      </c>
      <c r="Y356" s="37">
        <f>_xlfn.NUMBERVALUE(Table1[[#This Row],[School Days to Complete Initial Evaluation (U08)]])</f>
        <v>0</v>
      </c>
      <c r="Z356" t="str">
        <f>IF(Table1[[#This Row],[School Days to Complete Initial Evaluation Converted]]&lt;36,"OnTime",IF(Table1[[#This Row],[School Days to Complete Initial Evaluation Converted]]&gt;50,"16+ Sch Days","1-15 Sch Days"))</f>
        <v>OnTime</v>
      </c>
    </row>
    <row r="357" spans="1:26">
      <c r="A357" s="26"/>
      <c r="B357" s="26"/>
      <c r="C357" s="26"/>
      <c r="D357" s="26"/>
      <c r="E357" s="26"/>
      <c r="F357" s="26"/>
      <c r="G357" s="26"/>
      <c r="H357" s="26"/>
      <c r="I357" s="26"/>
      <c r="J357" s="26"/>
      <c r="K357" s="26"/>
      <c r="L357" s="26"/>
      <c r="M357" s="26"/>
      <c r="N357" s="26"/>
      <c r="O357" s="26"/>
      <c r="P357" s="26"/>
      <c r="Q357" s="26"/>
      <c r="R357" s="26"/>
      <c r="S357" s="26"/>
      <c r="T357" s="26"/>
      <c r="U357" s="26"/>
      <c r="V357" s="36">
        <f t="shared" si="5"/>
        <v>1096</v>
      </c>
      <c r="W35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57" t="str">
        <f>IF(Table1[[#This Row],[Days Past 3rd Birthday Calculated]]&lt;1,"OnTime",IF(Table1[[#This Row],[Days Past 3rd Birthday Calculated]]&lt;16,"1-15 Cal Days",IF(Table1[[#This Row],[Days Past 3rd Birthday Calculated]]&gt;29,"30+ Cal Days","16-29 Cal Days")))</f>
        <v>OnTime</v>
      </c>
      <c r="Y357" s="37">
        <f>_xlfn.NUMBERVALUE(Table1[[#This Row],[School Days to Complete Initial Evaluation (U08)]])</f>
        <v>0</v>
      </c>
      <c r="Z357" t="str">
        <f>IF(Table1[[#This Row],[School Days to Complete Initial Evaluation Converted]]&lt;36,"OnTime",IF(Table1[[#This Row],[School Days to Complete Initial Evaluation Converted]]&gt;50,"16+ Sch Days","1-15 Sch Days"))</f>
        <v>OnTime</v>
      </c>
    </row>
    <row r="358" spans="1:26">
      <c r="A358" s="26"/>
      <c r="B358" s="26"/>
      <c r="C358" s="26"/>
      <c r="D358" s="26"/>
      <c r="E358" s="26"/>
      <c r="F358" s="26"/>
      <c r="G358" s="26"/>
      <c r="H358" s="26"/>
      <c r="I358" s="26"/>
      <c r="J358" s="26"/>
      <c r="K358" s="26"/>
      <c r="L358" s="26"/>
      <c r="M358" s="26"/>
      <c r="N358" s="26"/>
      <c r="O358" s="26"/>
      <c r="P358" s="26"/>
      <c r="Q358" s="26"/>
      <c r="R358" s="26"/>
      <c r="S358" s="26"/>
      <c r="T358" s="26"/>
      <c r="U358" s="26"/>
      <c r="V358" s="36">
        <f t="shared" si="5"/>
        <v>1096</v>
      </c>
      <c r="W35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58" t="str">
        <f>IF(Table1[[#This Row],[Days Past 3rd Birthday Calculated]]&lt;1,"OnTime",IF(Table1[[#This Row],[Days Past 3rd Birthday Calculated]]&lt;16,"1-15 Cal Days",IF(Table1[[#This Row],[Days Past 3rd Birthday Calculated]]&gt;29,"30+ Cal Days","16-29 Cal Days")))</f>
        <v>OnTime</v>
      </c>
      <c r="Y358" s="37">
        <f>_xlfn.NUMBERVALUE(Table1[[#This Row],[School Days to Complete Initial Evaluation (U08)]])</f>
        <v>0</v>
      </c>
      <c r="Z358" t="str">
        <f>IF(Table1[[#This Row],[School Days to Complete Initial Evaluation Converted]]&lt;36,"OnTime",IF(Table1[[#This Row],[School Days to Complete Initial Evaluation Converted]]&gt;50,"16+ Sch Days","1-15 Sch Days"))</f>
        <v>OnTime</v>
      </c>
    </row>
    <row r="359" spans="1:26">
      <c r="A359" s="26"/>
      <c r="B359" s="26"/>
      <c r="C359" s="26"/>
      <c r="D359" s="26"/>
      <c r="E359" s="26"/>
      <c r="F359" s="26"/>
      <c r="G359" s="26"/>
      <c r="H359" s="26"/>
      <c r="I359" s="26"/>
      <c r="J359" s="26"/>
      <c r="K359" s="26"/>
      <c r="L359" s="26"/>
      <c r="M359" s="26"/>
      <c r="N359" s="26"/>
      <c r="O359" s="26"/>
      <c r="P359" s="26"/>
      <c r="Q359" s="26"/>
      <c r="R359" s="26"/>
      <c r="S359" s="26"/>
      <c r="T359" s="26"/>
      <c r="U359" s="26"/>
      <c r="V359" s="36">
        <f t="shared" si="5"/>
        <v>1096</v>
      </c>
      <c r="W35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59" t="str">
        <f>IF(Table1[[#This Row],[Days Past 3rd Birthday Calculated]]&lt;1,"OnTime",IF(Table1[[#This Row],[Days Past 3rd Birthday Calculated]]&lt;16,"1-15 Cal Days",IF(Table1[[#This Row],[Days Past 3rd Birthday Calculated]]&gt;29,"30+ Cal Days","16-29 Cal Days")))</f>
        <v>OnTime</v>
      </c>
      <c r="Y359" s="37">
        <f>_xlfn.NUMBERVALUE(Table1[[#This Row],[School Days to Complete Initial Evaluation (U08)]])</f>
        <v>0</v>
      </c>
      <c r="Z359" t="str">
        <f>IF(Table1[[#This Row],[School Days to Complete Initial Evaluation Converted]]&lt;36,"OnTime",IF(Table1[[#This Row],[School Days to Complete Initial Evaluation Converted]]&gt;50,"16+ Sch Days","1-15 Sch Days"))</f>
        <v>OnTime</v>
      </c>
    </row>
    <row r="360" spans="1:26">
      <c r="A360" s="26"/>
      <c r="B360" s="26"/>
      <c r="C360" s="26"/>
      <c r="D360" s="26"/>
      <c r="E360" s="26"/>
      <c r="F360" s="26"/>
      <c r="G360" s="26"/>
      <c r="H360" s="26"/>
      <c r="I360" s="26"/>
      <c r="J360" s="26"/>
      <c r="K360" s="26"/>
      <c r="L360" s="26"/>
      <c r="M360" s="26"/>
      <c r="N360" s="26"/>
      <c r="O360" s="26"/>
      <c r="P360" s="26"/>
      <c r="Q360" s="26"/>
      <c r="R360" s="26"/>
      <c r="S360" s="26"/>
      <c r="T360" s="26"/>
      <c r="U360" s="26"/>
      <c r="V360" s="36">
        <f t="shared" si="5"/>
        <v>1096</v>
      </c>
      <c r="W36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60" t="str">
        <f>IF(Table1[[#This Row],[Days Past 3rd Birthday Calculated]]&lt;1,"OnTime",IF(Table1[[#This Row],[Days Past 3rd Birthday Calculated]]&lt;16,"1-15 Cal Days",IF(Table1[[#This Row],[Days Past 3rd Birthday Calculated]]&gt;29,"30+ Cal Days","16-29 Cal Days")))</f>
        <v>OnTime</v>
      </c>
      <c r="Y360" s="37">
        <f>_xlfn.NUMBERVALUE(Table1[[#This Row],[School Days to Complete Initial Evaluation (U08)]])</f>
        <v>0</v>
      </c>
      <c r="Z360" t="str">
        <f>IF(Table1[[#This Row],[School Days to Complete Initial Evaluation Converted]]&lt;36,"OnTime",IF(Table1[[#This Row],[School Days to Complete Initial Evaluation Converted]]&gt;50,"16+ Sch Days","1-15 Sch Days"))</f>
        <v>OnTime</v>
      </c>
    </row>
    <row r="361" spans="1:26">
      <c r="A361" s="26"/>
      <c r="B361" s="26"/>
      <c r="C361" s="25"/>
      <c r="D361" s="26"/>
      <c r="E361" s="26"/>
      <c r="F361" s="26"/>
      <c r="G361" s="26"/>
      <c r="H361" s="26"/>
      <c r="I361" s="26"/>
      <c r="J361" s="26"/>
      <c r="K361" s="26"/>
      <c r="L361" s="26"/>
      <c r="M361" s="26"/>
      <c r="N361" s="26"/>
      <c r="O361" s="26"/>
      <c r="P361" s="26"/>
      <c r="Q361" s="26"/>
      <c r="R361" s="26"/>
      <c r="S361" s="26"/>
      <c r="T361" s="26"/>
      <c r="U361" s="26"/>
      <c r="V361" s="36">
        <f t="shared" si="5"/>
        <v>1096</v>
      </c>
      <c r="W36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61" t="str">
        <f>IF(Table1[[#This Row],[Days Past 3rd Birthday Calculated]]&lt;1,"OnTime",IF(Table1[[#This Row],[Days Past 3rd Birthday Calculated]]&lt;16,"1-15 Cal Days",IF(Table1[[#This Row],[Days Past 3rd Birthday Calculated]]&gt;29,"30+ Cal Days","16-29 Cal Days")))</f>
        <v>OnTime</v>
      </c>
      <c r="Y361" s="37">
        <f>_xlfn.NUMBERVALUE(Table1[[#This Row],[School Days to Complete Initial Evaluation (U08)]])</f>
        <v>0</v>
      </c>
      <c r="Z361" t="str">
        <f>IF(Table1[[#This Row],[School Days to Complete Initial Evaluation Converted]]&lt;36,"OnTime",IF(Table1[[#This Row],[School Days to Complete Initial Evaluation Converted]]&gt;50,"16+ Sch Days","1-15 Sch Days"))</f>
        <v>OnTime</v>
      </c>
    </row>
    <row r="362" spans="1:26">
      <c r="A362" s="26"/>
      <c r="B362" s="26"/>
      <c r="C362" s="26"/>
      <c r="D362" s="26"/>
      <c r="E362" s="26"/>
      <c r="F362" s="26"/>
      <c r="G362" s="26"/>
      <c r="H362" s="26"/>
      <c r="I362" s="26"/>
      <c r="J362" s="26"/>
      <c r="K362" s="26"/>
      <c r="L362" s="26"/>
      <c r="M362" s="26"/>
      <c r="N362" s="26"/>
      <c r="O362" s="26"/>
      <c r="P362" s="26"/>
      <c r="Q362" s="26"/>
      <c r="R362" s="26"/>
      <c r="S362" s="26"/>
      <c r="T362" s="26"/>
      <c r="U362" s="26"/>
      <c r="V362" s="36">
        <f t="shared" si="5"/>
        <v>1096</v>
      </c>
      <c r="W36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62" t="str">
        <f>IF(Table1[[#This Row],[Days Past 3rd Birthday Calculated]]&lt;1,"OnTime",IF(Table1[[#This Row],[Days Past 3rd Birthday Calculated]]&lt;16,"1-15 Cal Days",IF(Table1[[#This Row],[Days Past 3rd Birthday Calculated]]&gt;29,"30+ Cal Days","16-29 Cal Days")))</f>
        <v>OnTime</v>
      </c>
      <c r="Y362" s="37">
        <f>_xlfn.NUMBERVALUE(Table1[[#This Row],[School Days to Complete Initial Evaluation (U08)]])</f>
        <v>0</v>
      </c>
      <c r="Z362" t="str">
        <f>IF(Table1[[#This Row],[School Days to Complete Initial Evaluation Converted]]&lt;36,"OnTime",IF(Table1[[#This Row],[School Days to Complete Initial Evaluation Converted]]&gt;50,"16+ Sch Days","1-15 Sch Days"))</f>
        <v>OnTime</v>
      </c>
    </row>
    <row r="363" spans="1:26">
      <c r="A363" s="26"/>
      <c r="B363" s="26"/>
      <c r="C363" s="26"/>
      <c r="D363" s="26"/>
      <c r="E363" s="26"/>
      <c r="F363" s="26"/>
      <c r="G363" s="26"/>
      <c r="H363" s="26"/>
      <c r="I363" s="26"/>
      <c r="J363" s="26"/>
      <c r="K363" s="26"/>
      <c r="L363" s="26"/>
      <c r="M363" s="26"/>
      <c r="N363" s="26"/>
      <c r="O363" s="26"/>
      <c r="P363" s="26"/>
      <c r="Q363" s="26"/>
      <c r="R363" s="26"/>
      <c r="S363" s="26"/>
      <c r="T363" s="26"/>
      <c r="U363" s="26"/>
      <c r="V363" s="36">
        <f t="shared" si="5"/>
        <v>1096</v>
      </c>
      <c r="W36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63" t="str">
        <f>IF(Table1[[#This Row],[Days Past 3rd Birthday Calculated]]&lt;1,"OnTime",IF(Table1[[#This Row],[Days Past 3rd Birthday Calculated]]&lt;16,"1-15 Cal Days",IF(Table1[[#This Row],[Days Past 3rd Birthday Calculated]]&gt;29,"30+ Cal Days","16-29 Cal Days")))</f>
        <v>OnTime</v>
      </c>
      <c r="Y363" s="37">
        <f>_xlfn.NUMBERVALUE(Table1[[#This Row],[School Days to Complete Initial Evaluation (U08)]])</f>
        <v>0</v>
      </c>
      <c r="Z363" t="str">
        <f>IF(Table1[[#This Row],[School Days to Complete Initial Evaluation Converted]]&lt;36,"OnTime",IF(Table1[[#This Row],[School Days to Complete Initial Evaluation Converted]]&gt;50,"16+ Sch Days","1-15 Sch Days"))</f>
        <v>OnTime</v>
      </c>
    </row>
    <row r="364" spans="1:26">
      <c r="A364" s="26"/>
      <c r="B364" s="26"/>
      <c r="C364" s="26"/>
      <c r="D364" s="26"/>
      <c r="E364" s="26"/>
      <c r="F364" s="26"/>
      <c r="G364" s="26"/>
      <c r="H364" s="26"/>
      <c r="I364" s="26"/>
      <c r="J364" s="26"/>
      <c r="K364" s="26"/>
      <c r="L364" s="26"/>
      <c r="M364" s="26"/>
      <c r="N364" s="26"/>
      <c r="O364" s="26"/>
      <c r="P364" s="26"/>
      <c r="Q364" s="26"/>
      <c r="R364" s="26"/>
      <c r="S364" s="26"/>
      <c r="T364" s="26"/>
      <c r="U364" s="26"/>
      <c r="V364" s="36">
        <f t="shared" si="5"/>
        <v>1096</v>
      </c>
      <c r="W36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64" t="str">
        <f>IF(Table1[[#This Row],[Days Past 3rd Birthday Calculated]]&lt;1,"OnTime",IF(Table1[[#This Row],[Days Past 3rd Birthday Calculated]]&lt;16,"1-15 Cal Days",IF(Table1[[#This Row],[Days Past 3rd Birthday Calculated]]&gt;29,"30+ Cal Days","16-29 Cal Days")))</f>
        <v>OnTime</v>
      </c>
      <c r="Y364" s="37">
        <f>_xlfn.NUMBERVALUE(Table1[[#This Row],[School Days to Complete Initial Evaluation (U08)]])</f>
        <v>0</v>
      </c>
      <c r="Z364" t="str">
        <f>IF(Table1[[#This Row],[School Days to Complete Initial Evaluation Converted]]&lt;36,"OnTime",IF(Table1[[#This Row],[School Days to Complete Initial Evaluation Converted]]&gt;50,"16+ Sch Days","1-15 Sch Days"))</f>
        <v>OnTime</v>
      </c>
    </row>
    <row r="365" spans="1:26">
      <c r="A365" s="26"/>
      <c r="B365" s="26"/>
      <c r="C365" s="26"/>
      <c r="D365" s="26"/>
      <c r="E365" s="26"/>
      <c r="F365" s="26"/>
      <c r="G365" s="26"/>
      <c r="H365" s="26"/>
      <c r="I365" s="26"/>
      <c r="J365" s="26"/>
      <c r="K365" s="26"/>
      <c r="L365" s="26"/>
      <c r="M365" s="26"/>
      <c r="N365" s="26"/>
      <c r="O365" s="26"/>
      <c r="P365" s="26"/>
      <c r="Q365" s="26"/>
      <c r="R365" s="26"/>
      <c r="S365" s="26"/>
      <c r="T365" s="26"/>
      <c r="U365" s="26"/>
      <c r="V365" s="36">
        <f t="shared" si="5"/>
        <v>1096</v>
      </c>
      <c r="W36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65" t="str">
        <f>IF(Table1[[#This Row],[Days Past 3rd Birthday Calculated]]&lt;1,"OnTime",IF(Table1[[#This Row],[Days Past 3rd Birthday Calculated]]&lt;16,"1-15 Cal Days",IF(Table1[[#This Row],[Days Past 3rd Birthday Calculated]]&gt;29,"30+ Cal Days","16-29 Cal Days")))</f>
        <v>OnTime</v>
      </c>
      <c r="Y365" s="37">
        <f>_xlfn.NUMBERVALUE(Table1[[#This Row],[School Days to Complete Initial Evaluation (U08)]])</f>
        <v>0</v>
      </c>
      <c r="Z365" t="str">
        <f>IF(Table1[[#This Row],[School Days to Complete Initial Evaluation Converted]]&lt;36,"OnTime",IF(Table1[[#This Row],[School Days to Complete Initial Evaluation Converted]]&gt;50,"16+ Sch Days","1-15 Sch Days"))</f>
        <v>OnTime</v>
      </c>
    </row>
    <row r="366" spans="1:26">
      <c r="A366" s="26"/>
      <c r="B366" s="26"/>
      <c r="C366" s="26"/>
      <c r="D366" s="26"/>
      <c r="E366" s="26"/>
      <c r="F366" s="26"/>
      <c r="G366" s="26"/>
      <c r="H366" s="26"/>
      <c r="I366" s="26"/>
      <c r="J366" s="26"/>
      <c r="K366" s="26"/>
      <c r="L366" s="26"/>
      <c r="M366" s="26"/>
      <c r="N366" s="26"/>
      <c r="O366" s="26"/>
      <c r="P366" s="26"/>
      <c r="Q366" s="26"/>
      <c r="R366" s="26"/>
      <c r="S366" s="26"/>
      <c r="T366" s="26"/>
      <c r="U366" s="26"/>
      <c r="V366" s="36">
        <f t="shared" si="5"/>
        <v>1096</v>
      </c>
      <c r="W36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66" t="str">
        <f>IF(Table1[[#This Row],[Days Past 3rd Birthday Calculated]]&lt;1,"OnTime",IF(Table1[[#This Row],[Days Past 3rd Birthday Calculated]]&lt;16,"1-15 Cal Days",IF(Table1[[#This Row],[Days Past 3rd Birthday Calculated]]&gt;29,"30+ Cal Days","16-29 Cal Days")))</f>
        <v>OnTime</v>
      </c>
      <c r="Y366" s="37">
        <f>_xlfn.NUMBERVALUE(Table1[[#This Row],[School Days to Complete Initial Evaluation (U08)]])</f>
        <v>0</v>
      </c>
      <c r="Z366" t="str">
        <f>IF(Table1[[#This Row],[School Days to Complete Initial Evaluation Converted]]&lt;36,"OnTime",IF(Table1[[#This Row],[School Days to Complete Initial Evaluation Converted]]&gt;50,"16+ Sch Days","1-15 Sch Days"))</f>
        <v>OnTime</v>
      </c>
    </row>
    <row r="367" spans="1:26">
      <c r="A367" s="26"/>
      <c r="B367" s="26"/>
      <c r="C367" s="26"/>
      <c r="D367" s="26"/>
      <c r="E367" s="26"/>
      <c r="F367" s="26"/>
      <c r="G367" s="26"/>
      <c r="H367" s="26"/>
      <c r="I367" s="26"/>
      <c r="J367" s="26"/>
      <c r="K367" s="26"/>
      <c r="L367" s="26"/>
      <c r="M367" s="26"/>
      <c r="N367" s="26"/>
      <c r="O367" s="26"/>
      <c r="P367" s="26"/>
      <c r="Q367" s="26"/>
      <c r="R367" s="26"/>
      <c r="S367" s="26"/>
      <c r="T367" s="26"/>
      <c r="U367" s="26"/>
      <c r="V367" s="36">
        <f t="shared" si="5"/>
        <v>1096</v>
      </c>
      <c r="W36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67" t="str">
        <f>IF(Table1[[#This Row],[Days Past 3rd Birthday Calculated]]&lt;1,"OnTime",IF(Table1[[#This Row],[Days Past 3rd Birthday Calculated]]&lt;16,"1-15 Cal Days",IF(Table1[[#This Row],[Days Past 3rd Birthday Calculated]]&gt;29,"30+ Cal Days","16-29 Cal Days")))</f>
        <v>OnTime</v>
      </c>
      <c r="Y367" s="37">
        <f>_xlfn.NUMBERVALUE(Table1[[#This Row],[School Days to Complete Initial Evaluation (U08)]])</f>
        <v>0</v>
      </c>
      <c r="Z367" t="str">
        <f>IF(Table1[[#This Row],[School Days to Complete Initial Evaluation Converted]]&lt;36,"OnTime",IF(Table1[[#This Row],[School Days to Complete Initial Evaluation Converted]]&gt;50,"16+ Sch Days","1-15 Sch Days"))</f>
        <v>OnTime</v>
      </c>
    </row>
    <row r="368" spans="1:26">
      <c r="A368" s="26"/>
      <c r="B368" s="26"/>
      <c r="C368" s="26"/>
      <c r="D368" s="26"/>
      <c r="E368" s="26"/>
      <c r="F368" s="26"/>
      <c r="G368" s="26"/>
      <c r="H368" s="26"/>
      <c r="I368" s="26"/>
      <c r="J368" s="26"/>
      <c r="K368" s="26"/>
      <c r="L368" s="26"/>
      <c r="M368" s="26"/>
      <c r="N368" s="26"/>
      <c r="O368" s="26"/>
      <c r="P368" s="26"/>
      <c r="Q368" s="26"/>
      <c r="R368" s="26"/>
      <c r="S368" s="26"/>
      <c r="T368" s="26"/>
      <c r="U368" s="26"/>
      <c r="V368" s="36">
        <f t="shared" si="5"/>
        <v>1096</v>
      </c>
      <c r="W36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68" t="str">
        <f>IF(Table1[[#This Row],[Days Past 3rd Birthday Calculated]]&lt;1,"OnTime",IF(Table1[[#This Row],[Days Past 3rd Birthday Calculated]]&lt;16,"1-15 Cal Days",IF(Table1[[#This Row],[Days Past 3rd Birthday Calculated]]&gt;29,"30+ Cal Days","16-29 Cal Days")))</f>
        <v>OnTime</v>
      </c>
      <c r="Y368" s="37">
        <f>_xlfn.NUMBERVALUE(Table1[[#This Row],[School Days to Complete Initial Evaluation (U08)]])</f>
        <v>0</v>
      </c>
      <c r="Z368" t="str">
        <f>IF(Table1[[#This Row],[School Days to Complete Initial Evaluation Converted]]&lt;36,"OnTime",IF(Table1[[#This Row],[School Days to Complete Initial Evaluation Converted]]&gt;50,"16+ Sch Days","1-15 Sch Days"))</f>
        <v>OnTime</v>
      </c>
    </row>
    <row r="369" spans="1:26">
      <c r="A369" s="26"/>
      <c r="B369" s="26"/>
      <c r="C369" s="26"/>
      <c r="D369" s="26"/>
      <c r="E369" s="26"/>
      <c r="F369" s="26"/>
      <c r="G369" s="26"/>
      <c r="H369" s="26"/>
      <c r="I369" s="26"/>
      <c r="J369" s="26"/>
      <c r="K369" s="26"/>
      <c r="L369" s="26"/>
      <c r="M369" s="26"/>
      <c r="N369" s="26"/>
      <c r="O369" s="26"/>
      <c r="P369" s="26"/>
      <c r="Q369" s="26"/>
      <c r="R369" s="26"/>
      <c r="S369" s="26"/>
      <c r="T369" s="26"/>
      <c r="U369" s="26"/>
      <c r="V369" s="36">
        <f t="shared" si="5"/>
        <v>1096</v>
      </c>
      <c r="W36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69" t="str">
        <f>IF(Table1[[#This Row],[Days Past 3rd Birthday Calculated]]&lt;1,"OnTime",IF(Table1[[#This Row],[Days Past 3rd Birthday Calculated]]&lt;16,"1-15 Cal Days",IF(Table1[[#This Row],[Days Past 3rd Birthday Calculated]]&gt;29,"30+ Cal Days","16-29 Cal Days")))</f>
        <v>OnTime</v>
      </c>
      <c r="Y369" s="37">
        <f>_xlfn.NUMBERVALUE(Table1[[#This Row],[School Days to Complete Initial Evaluation (U08)]])</f>
        <v>0</v>
      </c>
      <c r="Z369" t="str">
        <f>IF(Table1[[#This Row],[School Days to Complete Initial Evaluation Converted]]&lt;36,"OnTime",IF(Table1[[#This Row],[School Days to Complete Initial Evaluation Converted]]&gt;50,"16+ Sch Days","1-15 Sch Days"))</f>
        <v>OnTime</v>
      </c>
    </row>
    <row r="370" spans="1:26">
      <c r="A370" s="26"/>
      <c r="B370" s="26"/>
      <c r="C370" s="26"/>
      <c r="D370" s="26"/>
      <c r="E370" s="26"/>
      <c r="F370" s="26"/>
      <c r="G370" s="26"/>
      <c r="H370" s="26"/>
      <c r="I370" s="26"/>
      <c r="J370" s="26"/>
      <c r="K370" s="26"/>
      <c r="L370" s="26"/>
      <c r="M370" s="26"/>
      <c r="N370" s="26"/>
      <c r="O370" s="26"/>
      <c r="P370" s="26"/>
      <c r="Q370" s="26"/>
      <c r="R370" s="26"/>
      <c r="S370" s="26"/>
      <c r="T370" s="26"/>
      <c r="U370" s="26"/>
      <c r="V370" s="36">
        <f t="shared" si="5"/>
        <v>1096</v>
      </c>
      <c r="W37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70" t="str">
        <f>IF(Table1[[#This Row],[Days Past 3rd Birthday Calculated]]&lt;1,"OnTime",IF(Table1[[#This Row],[Days Past 3rd Birthday Calculated]]&lt;16,"1-15 Cal Days",IF(Table1[[#This Row],[Days Past 3rd Birthday Calculated]]&gt;29,"30+ Cal Days","16-29 Cal Days")))</f>
        <v>OnTime</v>
      </c>
      <c r="Y370" s="37">
        <f>_xlfn.NUMBERVALUE(Table1[[#This Row],[School Days to Complete Initial Evaluation (U08)]])</f>
        <v>0</v>
      </c>
      <c r="Z370" t="str">
        <f>IF(Table1[[#This Row],[School Days to Complete Initial Evaluation Converted]]&lt;36,"OnTime",IF(Table1[[#This Row],[School Days to Complete Initial Evaluation Converted]]&gt;50,"16+ Sch Days","1-15 Sch Days"))</f>
        <v>OnTime</v>
      </c>
    </row>
    <row r="371" spans="1:26">
      <c r="A371" s="26"/>
      <c r="B371" s="26"/>
      <c r="C371" s="26"/>
      <c r="D371" s="26"/>
      <c r="E371" s="26"/>
      <c r="F371" s="26"/>
      <c r="G371" s="26"/>
      <c r="H371" s="26"/>
      <c r="I371" s="26"/>
      <c r="J371" s="26"/>
      <c r="K371" s="26"/>
      <c r="L371" s="26"/>
      <c r="M371" s="26"/>
      <c r="N371" s="26"/>
      <c r="O371" s="26"/>
      <c r="P371" s="26"/>
      <c r="Q371" s="26"/>
      <c r="R371" s="26"/>
      <c r="S371" s="26"/>
      <c r="T371" s="26"/>
      <c r="U371" s="26"/>
      <c r="V371" s="36">
        <f t="shared" si="5"/>
        <v>1096</v>
      </c>
      <c r="W37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71" t="str">
        <f>IF(Table1[[#This Row],[Days Past 3rd Birthday Calculated]]&lt;1,"OnTime",IF(Table1[[#This Row],[Days Past 3rd Birthday Calculated]]&lt;16,"1-15 Cal Days",IF(Table1[[#This Row],[Days Past 3rd Birthday Calculated]]&gt;29,"30+ Cal Days","16-29 Cal Days")))</f>
        <v>OnTime</v>
      </c>
      <c r="Y371" s="37">
        <f>_xlfn.NUMBERVALUE(Table1[[#This Row],[School Days to Complete Initial Evaluation (U08)]])</f>
        <v>0</v>
      </c>
      <c r="Z371" t="str">
        <f>IF(Table1[[#This Row],[School Days to Complete Initial Evaluation Converted]]&lt;36,"OnTime",IF(Table1[[#This Row],[School Days to Complete Initial Evaluation Converted]]&gt;50,"16+ Sch Days","1-15 Sch Days"))</f>
        <v>OnTime</v>
      </c>
    </row>
    <row r="372" spans="1:26">
      <c r="A372" s="26"/>
      <c r="B372" s="26"/>
      <c r="C372" s="25"/>
      <c r="D372" s="26"/>
      <c r="E372" s="26"/>
      <c r="F372" s="26"/>
      <c r="G372" s="26"/>
      <c r="H372" s="26"/>
      <c r="I372" s="26"/>
      <c r="J372" s="26"/>
      <c r="K372" s="26"/>
      <c r="L372" s="26"/>
      <c r="M372" s="26"/>
      <c r="N372" s="26"/>
      <c r="O372" s="26"/>
      <c r="P372" s="26"/>
      <c r="Q372" s="26"/>
      <c r="R372" s="26"/>
      <c r="S372" s="26"/>
      <c r="T372" s="26"/>
      <c r="U372" s="26"/>
      <c r="V372" s="36">
        <f t="shared" si="5"/>
        <v>1096</v>
      </c>
      <c r="W37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72" t="str">
        <f>IF(Table1[[#This Row],[Days Past 3rd Birthday Calculated]]&lt;1,"OnTime",IF(Table1[[#This Row],[Days Past 3rd Birthday Calculated]]&lt;16,"1-15 Cal Days",IF(Table1[[#This Row],[Days Past 3rd Birthday Calculated]]&gt;29,"30+ Cal Days","16-29 Cal Days")))</f>
        <v>OnTime</v>
      </c>
      <c r="Y372" s="37">
        <f>_xlfn.NUMBERVALUE(Table1[[#This Row],[School Days to Complete Initial Evaluation (U08)]])</f>
        <v>0</v>
      </c>
      <c r="Z372" t="str">
        <f>IF(Table1[[#This Row],[School Days to Complete Initial Evaluation Converted]]&lt;36,"OnTime",IF(Table1[[#This Row],[School Days to Complete Initial Evaluation Converted]]&gt;50,"16+ Sch Days","1-15 Sch Days"))</f>
        <v>OnTime</v>
      </c>
    </row>
    <row r="373" spans="1:26">
      <c r="A373" s="26"/>
      <c r="B373" s="26"/>
      <c r="C373" s="26"/>
      <c r="D373" s="26"/>
      <c r="E373" s="26"/>
      <c r="F373" s="26"/>
      <c r="G373" s="26"/>
      <c r="H373" s="26"/>
      <c r="I373" s="26"/>
      <c r="J373" s="26"/>
      <c r="K373" s="26"/>
      <c r="L373" s="26"/>
      <c r="M373" s="26"/>
      <c r="N373" s="26"/>
      <c r="O373" s="26"/>
      <c r="P373" s="26"/>
      <c r="Q373" s="26"/>
      <c r="R373" s="26"/>
      <c r="S373" s="26"/>
      <c r="T373" s="26"/>
      <c r="U373" s="26"/>
      <c r="V373" s="36">
        <f t="shared" si="5"/>
        <v>1096</v>
      </c>
      <c r="W37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73" t="str">
        <f>IF(Table1[[#This Row],[Days Past 3rd Birthday Calculated]]&lt;1,"OnTime",IF(Table1[[#This Row],[Days Past 3rd Birthday Calculated]]&lt;16,"1-15 Cal Days",IF(Table1[[#This Row],[Days Past 3rd Birthday Calculated]]&gt;29,"30+ Cal Days","16-29 Cal Days")))</f>
        <v>OnTime</v>
      </c>
      <c r="Y373" s="37">
        <f>_xlfn.NUMBERVALUE(Table1[[#This Row],[School Days to Complete Initial Evaluation (U08)]])</f>
        <v>0</v>
      </c>
      <c r="Z373" t="str">
        <f>IF(Table1[[#This Row],[School Days to Complete Initial Evaluation Converted]]&lt;36,"OnTime",IF(Table1[[#This Row],[School Days to Complete Initial Evaluation Converted]]&gt;50,"16+ Sch Days","1-15 Sch Days"))</f>
        <v>OnTime</v>
      </c>
    </row>
    <row r="374" spans="1:26">
      <c r="A374" s="26"/>
      <c r="B374" s="26"/>
      <c r="C374" s="26"/>
      <c r="D374" s="26"/>
      <c r="E374" s="26"/>
      <c r="F374" s="26"/>
      <c r="G374" s="26"/>
      <c r="H374" s="26"/>
      <c r="I374" s="26"/>
      <c r="J374" s="26"/>
      <c r="K374" s="26"/>
      <c r="L374" s="26"/>
      <c r="M374" s="26"/>
      <c r="N374" s="26"/>
      <c r="O374" s="26"/>
      <c r="P374" s="26"/>
      <c r="Q374" s="26"/>
      <c r="R374" s="26"/>
      <c r="S374" s="26"/>
      <c r="T374" s="26"/>
      <c r="U374" s="26"/>
      <c r="V374" s="36">
        <f t="shared" si="5"/>
        <v>1096</v>
      </c>
      <c r="W37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74" t="str">
        <f>IF(Table1[[#This Row],[Days Past 3rd Birthday Calculated]]&lt;1,"OnTime",IF(Table1[[#This Row],[Days Past 3rd Birthday Calculated]]&lt;16,"1-15 Cal Days",IF(Table1[[#This Row],[Days Past 3rd Birthday Calculated]]&gt;29,"30+ Cal Days","16-29 Cal Days")))</f>
        <v>OnTime</v>
      </c>
      <c r="Y374" s="37">
        <f>_xlfn.NUMBERVALUE(Table1[[#This Row],[School Days to Complete Initial Evaluation (U08)]])</f>
        <v>0</v>
      </c>
      <c r="Z374" t="str">
        <f>IF(Table1[[#This Row],[School Days to Complete Initial Evaluation Converted]]&lt;36,"OnTime",IF(Table1[[#This Row],[School Days to Complete Initial Evaluation Converted]]&gt;50,"16+ Sch Days","1-15 Sch Days"))</f>
        <v>OnTime</v>
      </c>
    </row>
    <row r="375" spans="1:26">
      <c r="A375" s="26"/>
      <c r="B375" s="26"/>
      <c r="C375" s="26"/>
      <c r="D375" s="26"/>
      <c r="E375" s="26"/>
      <c r="F375" s="26"/>
      <c r="G375" s="26"/>
      <c r="H375" s="26"/>
      <c r="I375" s="26"/>
      <c r="J375" s="26"/>
      <c r="K375" s="26"/>
      <c r="L375" s="26"/>
      <c r="M375" s="26"/>
      <c r="N375" s="26"/>
      <c r="O375" s="26"/>
      <c r="P375" s="26"/>
      <c r="Q375" s="26"/>
      <c r="R375" s="26"/>
      <c r="S375" s="26"/>
      <c r="T375" s="26"/>
      <c r="U375" s="26"/>
      <c r="V375" s="36">
        <f t="shared" si="5"/>
        <v>1096</v>
      </c>
      <c r="W37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75" t="str">
        <f>IF(Table1[[#This Row],[Days Past 3rd Birthday Calculated]]&lt;1,"OnTime",IF(Table1[[#This Row],[Days Past 3rd Birthday Calculated]]&lt;16,"1-15 Cal Days",IF(Table1[[#This Row],[Days Past 3rd Birthday Calculated]]&gt;29,"30+ Cal Days","16-29 Cal Days")))</f>
        <v>OnTime</v>
      </c>
      <c r="Y375" s="37">
        <f>_xlfn.NUMBERVALUE(Table1[[#This Row],[School Days to Complete Initial Evaluation (U08)]])</f>
        <v>0</v>
      </c>
      <c r="Z375" t="str">
        <f>IF(Table1[[#This Row],[School Days to Complete Initial Evaluation Converted]]&lt;36,"OnTime",IF(Table1[[#This Row],[School Days to Complete Initial Evaluation Converted]]&gt;50,"16+ Sch Days","1-15 Sch Days"))</f>
        <v>OnTime</v>
      </c>
    </row>
    <row r="376" spans="1:26">
      <c r="A376" s="26"/>
      <c r="B376" s="26"/>
      <c r="C376" s="26"/>
      <c r="D376" s="26"/>
      <c r="E376" s="26"/>
      <c r="F376" s="26"/>
      <c r="G376" s="26"/>
      <c r="H376" s="26"/>
      <c r="I376" s="26"/>
      <c r="J376" s="26"/>
      <c r="K376" s="26"/>
      <c r="L376" s="26"/>
      <c r="M376" s="26"/>
      <c r="N376" s="26"/>
      <c r="O376" s="26"/>
      <c r="P376" s="26"/>
      <c r="Q376" s="26"/>
      <c r="R376" s="26"/>
      <c r="S376" s="26"/>
      <c r="T376" s="26"/>
      <c r="U376" s="26"/>
      <c r="V376" s="36">
        <f t="shared" si="5"/>
        <v>1096</v>
      </c>
      <c r="W37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76" t="str">
        <f>IF(Table1[[#This Row],[Days Past 3rd Birthday Calculated]]&lt;1,"OnTime",IF(Table1[[#This Row],[Days Past 3rd Birthday Calculated]]&lt;16,"1-15 Cal Days",IF(Table1[[#This Row],[Days Past 3rd Birthday Calculated]]&gt;29,"30+ Cal Days","16-29 Cal Days")))</f>
        <v>OnTime</v>
      </c>
      <c r="Y376" s="37">
        <f>_xlfn.NUMBERVALUE(Table1[[#This Row],[School Days to Complete Initial Evaluation (U08)]])</f>
        <v>0</v>
      </c>
      <c r="Z376" t="str">
        <f>IF(Table1[[#This Row],[School Days to Complete Initial Evaluation Converted]]&lt;36,"OnTime",IF(Table1[[#This Row],[School Days to Complete Initial Evaluation Converted]]&gt;50,"16+ Sch Days","1-15 Sch Days"))</f>
        <v>OnTime</v>
      </c>
    </row>
    <row r="377" spans="1:26">
      <c r="A377" s="26"/>
      <c r="B377" s="26"/>
      <c r="C377" s="26"/>
      <c r="D377" s="26"/>
      <c r="E377" s="26"/>
      <c r="F377" s="26"/>
      <c r="G377" s="26"/>
      <c r="H377" s="26"/>
      <c r="I377" s="26"/>
      <c r="J377" s="26"/>
      <c r="K377" s="26"/>
      <c r="L377" s="26"/>
      <c r="M377" s="26"/>
      <c r="N377" s="26"/>
      <c r="O377" s="26"/>
      <c r="P377" s="26"/>
      <c r="Q377" s="26"/>
      <c r="R377" s="26"/>
      <c r="S377" s="26"/>
      <c r="T377" s="26"/>
      <c r="U377" s="26"/>
      <c r="V377" s="36">
        <f t="shared" si="5"/>
        <v>1096</v>
      </c>
      <c r="W37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77" t="str">
        <f>IF(Table1[[#This Row],[Days Past 3rd Birthday Calculated]]&lt;1,"OnTime",IF(Table1[[#This Row],[Days Past 3rd Birthday Calculated]]&lt;16,"1-15 Cal Days",IF(Table1[[#This Row],[Days Past 3rd Birthday Calculated]]&gt;29,"30+ Cal Days","16-29 Cal Days")))</f>
        <v>OnTime</v>
      </c>
      <c r="Y377" s="37">
        <f>_xlfn.NUMBERVALUE(Table1[[#This Row],[School Days to Complete Initial Evaluation (U08)]])</f>
        <v>0</v>
      </c>
      <c r="Z377" t="str">
        <f>IF(Table1[[#This Row],[School Days to Complete Initial Evaluation Converted]]&lt;36,"OnTime",IF(Table1[[#This Row],[School Days to Complete Initial Evaluation Converted]]&gt;50,"16+ Sch Days","1-15 Sch Days"))</f>
        <v>OnTime</v>
      </c>
    </row>
    <row r="378" spans="1:26">
      <c r="A378" s="26"/>
      <c r="B378" s="26"/>
      <c r="C378" s="26"/>
      <c r="D378" s="26"/>
      <c r="E378" s="26"/>
      <c r="F378" s="26"/>
      <c r="G378" s="26"/>
      <c r="H378" s="26"/>
      <c r="I378" s="26"/>
      <c r="J378" s="26"/>
      <c r="K378" s="26"/>
      <c r="L378" s="26"/>
      <c r="M378" s="26"/>
      <c r="N378" s="26"/>
      <c r="O378" s="26"/>
      <c r="P378" s="26"/>
      <c r="Q378" s="26"/>
      <c r="R378" s="26"/>
      <c r="S378" s="26"/>
      <c r="T378" s="26"/>
      <c r="U378" s="26"/>
      <c r="V378" s="36">
        <f t="shared" si="5"/>
        <v>1096</v>
      </c>
      <c r="W37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78" t="str">
        <f>IF(Table1[[#This Row],[Days Past 3rd Birthday Calculated]]&lt;1,"OnTime",IF(Table1[[#This Row],[Days Past 3rd Birthday Calculated]]&lt;16,"1-15 Cal Days",IF(Table1[[#This Row],[Days Past 3rd Birthday Calculated]]&gt;29,"30+ Cal Days","16-29 Cal Days")))</f>
        <v>OnTime</v>
      </c>
      <c r="Y378" s="37">
        <f>_xlfn.NUMBERVALUE(Table1[[#This Row],[School Days to Complete Initial Evaluation (U08)]])</f>
        <v>0</v>
      </c>
      <c r="Z378" t="str">
        <f>IF(Table1[[#This Row],[School Days to Complete Initial Evaluation Converted]]&lt;36,"OnTime",IF(Table1[[#This Row],[School Days to Complete Initial Evaluation Converted]]&gt;50,"16+ Sch Days","1-15 Sch Days"))</f>
        <v>OnTime</v>
      </c>
    </row>
    <row r="379" spans="1:26">
      <c r="A379" s="26"/>
      <c r="B379" s="26"/>
      <c r="C379" s="26"/>
      <c r="D379" s="26"/>
      <c r="E379" s="26"/>
      <c r="F379" s="26"/>
      <c r="G379" s="26"/>
      <c r="H379" s="26"/>
      <c r="I379" s="26"/>
      <c r="J379" s="26"/>
      <c r="K379" s="26"/>
      <c r="L379" s="26"/>
      <c r="M379" s="26"/>
      <c r="N379" s="26"/>
      <c r="O379" s="26"/>
      <c r="P379" s="26"/>
      <c r="Q379" s="26"/>
      <c r="R379" s="26"/>
      <c r="S379" s="26"/>
      <c r="T379" s="26"/>
      <c r="U379" s="26"/>
      <c r="V379" s="36">
        <f t="shared" si="5"/>
        <v>1096</v>
      </c>
      <c r="W37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79" t="str">
        <f>IF(Table1[[#This Row],[Days Past 3rd Birthday Calculated]]&lt;1,"OnTime",IF(Table1[[#This Row],[Days Past 3rd Birthday Calculated]]&lt;16,"1-15 Cal Days",IF(Table1[[#This Row],[Days Past 3rd Birthday Calculated]]&gt;29,"30+ Cal Days","16-29 Cal Days")))</f>
        <v>OnTime</v>
      </c>
      <c r="Y379" s="37">
        <f>_xlfn.NUMBERVALUE(Table1[[#This Row],[School Days to Complete Initial Evaluation (U08)]])</f>
        <v>0</v>
      </c>
      <c r="Z379" t="str">
        <f>IF(Table1[[#This Row],[School Days to Complete Initial Evaluation Converted]]&lt;36,"OnTime",IF(Table1[[#This Row],[School Days to Complete Initial Evaluation Converted]]&gt;50,"16+ Sch Days","1-15 Sch Days"))</f>
        <v>OnTime</v>
      </c>
    </row>
    <row r="380" spans="1:26">
      <c r="A380" s="26"/>
      <c r="B380" s="26"/>
      <c r="C380" s="25"/>
      <c r="D380" s="26"/>
      <c r="E380" s="26"/>
      <c r="F380" s="26"/>
      <c r="G380" s="26"/>
      <c r="H380" s="26"/>
      <c r="I380" s="26"/>
      <c r="J380" s="26"/>
      <c r="K380" s="26"/>
      <c r="L380" s="26"/>
      <c r="M380" s="26"/>
      <c r="N380" s="26"/>
      <c r="O380" s="26"/>
      <c r="P380" s="26"/>
      <c r="Q380" s="26"/>
      <c r="R380" s="26"/>
      <c r="S380" s="26"/>
      <c r="T380" s="26"/>
      <c r="U380" s="26"/>
      <c r="V380" s="36">
        <f t="shared" si="5"/>
        <v>1096</v>
      </c>
      <c r="W38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80" t="str">
        <f>IF(Table1[[#This Row],[Days Past 3rd Birthday Calculated]]&lt;1,"OnTime",IF(Table1[[#This Row],[Days Past 3rd Birthday Calculated]]&lt;16,"1-15 Cal Days",IF(Table1[[#This Row],[Days Past 3rd Birthday Calculated]]&gt;29,"30+ Cal Days","16-29 Cal Days")))</f>
        <v>OnTime</v>
      </c>
      <c r="Y380" s="37">
        <f>_xlfn.NUMBERVALUE(Table1[[#This Row],[School Days to Complete Initial Evaluation (U08)]])</f>
        <v>0</v>
      </c>
      <c r="Z380" t="str">
        <f>IF(Table1[[#This Row],[School Days to Complete Initial Evaluation Converted]]&lt;36,"OnTime",IF(Table1[[#This Row],[School Days to Complete Initial Evaluation Converted]]&gt;50,"16+ Sch Days","1-15 Sch Days"))</f>
        <v>OnTime</v>
      </c>
    </row>
    <row r="381" spans="1:26">
      <c r="A381" s="26"/>
      <c r="B381" s="26"/>
      <c r="C381" s="25"/>
      <c r="D381" s="26"/>
      <c r="E381" s="26"/>
      <c r="F381" s="26"/>
      <c r="G381" s="26"/>
      <c r="H381" s="26"/>
      <c r="I381" s="26"/>
      <c r="J381" s="26"/>
      <c r="K381" s="26"/>
      <c r="L381" s="26"/>
      <c r="M381" s="26"/>
      <c r="N381" s="26"/>
      <c r="O381" s="26"/>
      <c r="P381" s="26"/>
      <c r="Q381" s="26"/>
      <c r="R381" s="26"/>
      <c r="S381" s="26"/>
      <c r="T381" s="26"/>
      <c r="U381" s="26"/>
      <c r="V381" s="36">
        <f t="shared" si="5"/>
        <v>1096</v>
      </c>
      <c r="W38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81" t="str">
        <f>IF(Table1[[#This Row],[Days Past 3rd Birthday Calculated]]&lt;1,"OnTime",IF(Table1[[#This Row],[Days Past 3rd Birthday Calculated]]&lt;16,"1-15 Cal Days",IF(Table1[[#This Row],[Days Past 3rd Birthday Calculated]]&gt;29,"30+ Cal Days","16-29 Cal Days")))</f>
        <v>OnTime</v>
      </c>
      <c r="Y381" s="37">
        <f>_xlfn.NUMBERVALUE(Table1[[#This Row],[School Days to Complete Initial Evaluation (U08)]])</f>
        <v>0</v>
      </c>
      <c r="Z381" t="str">
        <f>IF(Table1[[#This Row],[School Days to Complete Initial Evaluation Converted]]&lt;36,"OnTime",IF(Table1[[#This Row],[School Days to Complete Initial Evaluation Converted]]&gt;50,"16+ Sch Days","1-15 Sch Days"))</f>
        <v>OnTime</v>
      </c>
    </row>
    <row r="382" spans="1:26">
      <c r="A382" s="26"/>
      <c r="B382" s="26"/>
      <c r="C382" s="25"/>
      <c r="D382" s="26"/>
      <c r="E382" s="26"/>
      <c r="F382" s="26"/>
      <c r="G382" s="26"/>
      <c r="H382" s="26"/>
      <c r="I382" s="26"/>
      <c r="J382" s="26"/>
      <c r="K382" s="26"/>
      <c r="L382" s="26"/>
      <c r="M382" s="26"/>
      <c r="N382" s="26"/>
      <c r="O382" s="26"/>
      <c r="P382" s="26"/>
      <c r="Q382" s="26"/>
      <c r="R382" s="26"/>
      <c r="S382" s="26"/>
      <c r="T382" s="26"/>
      <c r="U382" s="26"/>
      <c r="V382" s="36">
        <f t="shared" si="5"/>
        <v>1096</v>
      </c>
      <c r="W38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82" t="str">
        <f>IF(Table1[[#This Row],[Days Past 3rd Birthday Calculated]]&lt;1,"OnTime",IF(Table1[[#This Row],[Days Past 3rd Birthday Calculated]]&lt;16,"1-15 Cal Days",IF(Table1[[#This Row],[Days Past 3rd Birthday Calculated]]&gt;29,"30+ Cal Days","16-29 Cal Days")))</f>
        <v>OnTime</v>
      </c>
      <c r="Y382" s="37">
        <f>_xlfn.NUMBERVALUE(Table1[[#This Row],[School Days to Complete Initial Evaluation (U08)]])</f>
        <v>0</v>
      </c>
      <c r="Z382" t="str">
        <f>IF(Table1[[#This Row],[School Days to Complete Initial Evaluation Converted]]&lt;36,"OnTime",IF(Table1[[#This Row],[School Days to Complete Initial Evaluation Converted]]&gt;50,"16+ Sch Days","1-15 Sch Days"))</f>
        <v>OnTime</v>
      </c>
    </row>
    <row r="383" spans="1:26">
      <c r="A383" s="26"/>
      <c r="B383" s="26"/>
      <c r="C383" s="26"/>
      <c r="D383" s="26"/>
      <c r="E383" s="26"/>
      <c r="F383" s="26"/>
      <c r="G383" s="26"/>
      <c r="H383" s="26"/>
      <c r="I383" s="26"/>
      <c r="J383" s="26"/>
      <c r="K383" s="26"/>
      <c r="L383" s="26"/>
      <c r="M383" s="26"/>
      <c r="N383" s="26"/>
      <c r="O383" s="26"/>
      <c r="P383" s="26"/>
      <c r="Q383" s="26"/>
      <c r="R383" s="26"/>
      <c r="S383" s="26"/>
      <c r="T383" s="26"/>
      <c r="U383" s="26"/>
      <c r="V383" s="36">
        <f t="shared" si="5"/>
        <v>1096</v>
      </c>
      <c r="W38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83" t="str">
        <f>IF(Table1[[#This Row],[Days Past 3rd Birthday Calculated]]&lt;1,"OnTime",IF(Table1[[#This Row],[Days Past 3rd Birthday Calculated]]&lt;16,"1-15 Cal Days",IF(Table1[[#This Row],[Days Past 3rd Birthday Calculated]]&gt;29,"30+ Cal Days","16-29 Cal Days")))</f>
        <v>OnTime</v>
      </c>
      <c r="Y383" s="37">
        <f>_xlfn.NUMBERVALUE(Table1[[#This Row],[School Days to Complete Initial Evaluation (U08)]])</f>
        <v>0</v>
      </c>
      <c r="Z383" t="str">
        <f>IF(Table1[[#This Row],[School Days to Complete Initial Evaluation Converted]]&lt;36,"OnTime",IF(Table1[[#This Row],[School Days to Complete Initial Evaluation Converted]]&gt;50,"16+ Sch Days","1-15 Sch Days"))</f>
        <v>OnTime</v>
      </c>
    </row>
    <row r="384" spans="1:26">
      <c r="A384" s="26"/>
      <c r="B384" s="26"/>
      <c r="C384" s="26"/>
      <c r="D384" s="26"/>
      <c r="E384" s="26"/>
      <c r="F384" s="26"/>
      <c r="G384" s="26"/>
      <c r="H384" s="26"/>
      <c r="I384" s="26"/>
      <c r="J384" s="26"/>
      <c r="K384" s="26"/>
      <c r="L384" s="26"/>
      <c r="M384" s="26"/>
      <c r="N384" s="26"/>
      <c r="O384" s="26"/>
      <c r="P384" s="26"/>
      <c r="Q384" s="26"/>
      <c r="R384" s="26"/>
      <c r="S384" s="26"/>
      <c r="T384" s="26"/>
      <c r="U384" s="26"/>
      <c r="V384" s="36">
        <f t="shared" si="5"/>
        <v>1096</v>
      </c>
      <c r="W38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84" t="str">
        <f>IF(Table1[[#This Row],[Days Past 3rd Birthday Calculated]]&lt;1,"OnTime",IF(Table1[[#This Row],[Days Past 3rd Birthday Calculated]]&lt;16,"1-15 Cal Days",IF(Table1[[#This Row],[Days Past 3rd Birthday Calculated]]&gt;29,"30+ Cal Days","16-29 Cal Days")))</f>
        <v>OnTime</v>
      </c>
      <c r="Y384" s="37">
        <f>_xlfn.NUMBERVALUE(Table1[[#This Row],[School Days to Complete Initial Evaluation (U08)]])</f>
        <v>0</v>
      </c>
      <c r="Z384" t="str">
        <f>IF(Table1[[#This Row],[School Days to Complete Initial Evaluation Converted]]&lt;36,"OnTime",IF(Table1[[#This Row],[School Days to Complete Initial Evaluation Converted]]&gt;50,"16+ Sch Days","1-15 Sch Days"))</f>
        <v>OnTime</v>
      </c>
    </row>
    <row r="385" spans="1:26">
      <c r="A385" s="26"/>
      <c r="B385" s="26"/>
      <c r="C385" s="26"/>
      <c r="D385" s="26"/>
      <c r="E385" s="26"/>
      <c r="F385" s="26"/>
      <c r="G385" s="26"/>
      <c r="H385" s="26"/>
      <c r="I385" s="26"/>
      <c r="J385" s="26"/>
      <c r="K385" s="26"/>
      <c r="L385" s="26"/>
      <c r="M385" s="26"/>
      <c r="N385" s="26"/>
      <c r="O385" s="26"/>
      <c r="P385" s="26"/>
      <c r="Q385" s="26"/>
      <c r="R385" s="26"/>
      <c r="S385" s="26"/>
      <c r="T385" s="26"/>
      <c r="U385" s="26"/>
      <c r="V385" s="36">
        <f t="shared" si="5"/>
        <v>1096</v>
      </c>
      <c r="W38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85" t="str">
        <f>IF(Table1[[#This Row],[Days Past 3rd Birthday Calculated]]&lt;1,"OnTime",IF(Table1[[#This Row],[Days Past 3rd Birthday Calculated]]&lt;16,"1-15 Cal Days",IF(Table1[[#This Row],[Days Past 3rd Birthday Calculated]]&gt;29,"30+ Cal Days","16-29 Cal Days")))</f>
        <v>OnTime</v>
      </c>
      <c r="Y385" s="37">
        <f>_xlfn.NUMBERVALUE(Table1[[#This Row],[School Days to Complete Initial Evaluation (U08)]])</f>
        <v>0</v>
      </c>
      <c r="Z385" t="str">
        <f>IF(Table1[[#This Row],[School Days to Complete Initial Evaluation Converted]]&lt;36,"OnTime",IF(Table1[[#This Row],[School Days to Complete Initial Evaluation Converted]]&gt;50,"16+ Sch Days","1-15 Sch Days"))</f>
        <v>OnTime</v>
      </c>
    </row>
    <row r="386" spans="1:26">
      <c r="A386" s="26"/>
      <c r="B386" s="26"/>
      <c r="C386" s="26"/>
      <c r="D386" s="26"/>
      <c r="E386" s="26"/>
      <c r="F386" s="26"/>
      <c r="G386" s="26"/>
      <c r="H386" s="26"/>
      <c r="I386" s="26"/>
      <c r="J386" s="26"/>
      <c r="K386" s="26"/>
      <c r="L386" s="26"/>
      <c r="M386" s="26"/>
      <c r="N386" s="26"/>
      <c r="O386" s="26"/>
      <c r="P386" s="26"/>
      <c r="Q386" s="26"/>
      <c r="R386" s="26"/>
      <c r="S386" s="26"/>
      <c r="T386" s="26"/>
      <c r="U386" s="26"/>
      <c r="V386" s="36">
        <f t="shared" ref="V386:V449" si="6">EDATE(Q386,36)</f>
        <v>1096</v>
      </c>
      <c r="W38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86" t="str">
        <f>IF(Table1[[#This Row],[Days Past 3rd Birthday Calculated]]&lt;1,"OnTime",IF(Table1[[#This Row],[Days Past 3rd Birthday Calculated]]&lt;16,"1-15 Cal Days",IF(Table1[[#This Row],[Days Past 3rd Birthday Calculated]]&gt;29,"30+ Cal Days","16-29 Cal Days")))</f>
        <v>OnTime</v>
      </c>
      <c r="Y386" s="37">
        <f>_xlfn.NUMBERVALUE(Table1[[#This Row],[School Days to Complete Initial Evaluation (U08)]])</f>
        <v>0</v>
      </c>
      <c r="Z386" t="str">
        <f>IF(Table1[[#This Row],[School Days to Complete Initial Evaluation Converted]]&lt;36,"OnTime",IF(Table1[[#This Row],[School Days to Complete Initial Evaluation Converted]]&gt;50,"16+ Sch Days","1-15 Sch Days"))</f>
        <v>OnTime</v>
      </c>
    </row>
    <row r="387" spans="1:26">
      <c r="A387" s="26"/>
      <c r="B387" s="26"/>
      <c r="C387" s="25"/>
      <c r="D387" s="26"/>
      <c r="E387" s="26"/>
      <c r="F387" s="26"/>
      <c r="G387" s="26"/>
      <c r="H387" s="26"/>
      <c r="I387" s="26"/>
      <c r="J387" s="26"/>
      <c r="K387" s="26"/>
      <c r="L387" s="26"/>
      <c r="M387" s="26"/>
      <c r="N387" s="26"/>
      <c r="O387" s="26"/>
      <c r="P387" s="26"/>
      <c r="Q387" s="26"/>
      <c r="R387" s="26"/>
      <c r="S387" s="26"/>
      <c r="T387" s="26"/>
      <c r="U387" s="26"/>
      <c r="V387" s="36">
        <f t="shared" si="6"/>
        <v>1096</v>
      </c>
      <c r="W38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87" t="str">
        <f>IF(Table1[[#This Row],[Days Past 3rd Birthday Calculated]]&lt;1,"OnTime",IF(Table1[[#This Row],[Days Past 3rd Birthday Calculated]]&lt;16,"1-15 Cal Days",IF(Table1[[#This Row],[Days Past 3rd Birthday Calculated]]&gt;29,"30+ Cal Days","16-29 Cal Days")))</f>
        <v>OnTime</v>
      </c>
      <c r="Y387" s="37">
        <f>_xlfn.NUMBERVALUE(Table1[[#This Row],[School Days to Complete Initial Evaluation (U08)]])</f>
        <v>0</v>
      </c>
      <c r="Z387" t="str">
        <f>IF(Table1[[#This Row],[School Days to Complete Initial Evaluation Converted]]&lt;36,"OnTime",IF(Table1[[#This Row],[School Days to Complete Initial Evaluation Converted]]&gt;50,"16+ Sch Days","1-15 Sch Days"))</f>
        <v>OnTime</v>
      </c>
    </row>
    <row r="388" spans="1:26">
      <c r="A388" s="26"/>
      <c r="B388" s="26"/>
      <c r="C388" s="26"/>
      <c r="D388" s="26"/>
      <c r="E388" s="26"/>
      <c r="F388" s="26"/>
      <c r="G388" s="26"/>
      <c r="H388" s="26"/>
      <c r="I388" s="26"/>
      <c r="J388" s="26"/>
      <c r="K388" s="26"/>
      <c r="L388" s="26"/>
      <c r="M388" s="26"/>
      <c r="N388" s="26"/>
      <c r="O388" s="26"/>
      <c r="P388" s="26"/>
      <c r="Q388" s="26"/>
      <c r="R388" s="26"/>
      <c r="S388" s="26"/>
      <c r="T388" s="26"/>
      <c r="U388" s="26"/>
      <c r="V388" s="36">
        <f t="shared" si="6"/>
        <v>1096</v>
      </c>
      <c r="W38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88" t="str">
        <f>IF(Table1[[#This Row],[Days Past 3rd Birthday Calculated]]&lt;1,"OnTime",IF(Table1[[#This Row],[Days Past 3rd Birthday Calculated]]&lt;16,"1-15 Cal Days",IF(Table1[[#This Row],[Days Past 3rd Birthday Calculated]]&gt;29,"30+ Cal Days","16-29 Cal Days")))</f>
        <v>OnTime</v>
      </c>
      <c r="Y388" s="37">
        <f>_xlfn.NUMBERVALUE(Table1[[#This Row],[School Days to Complete Initial Evaluation (U08)]])</f>
        <v>0</v>
      </c>
      <c r="Z388" t="str">
        <f>IF(Table1[[#This Row],[School Days to Complete Initial Evaluation Converted]]&lt;36,"OnTime",IF(Table1[[#This Row],[School Days to Complete Initial Evaluation Converted]]&gt;50,"16+ Sch Days","1-15 Sch Days"))</f>
        <v>OnTime</v>
      </c>
    </row>
    <row r="389" spans="1:26">
      <c r="A389" s="26"/>
      <c r="B389" s="26"/>
      <c r="C389" s="26"/>
      <c r="D389" s="26"/>
      <c r="E389" s="26"/>
      <c r="F389" s="26"/>
      <c r="G389" s="26"/>
      <c r="H389" s="26"/>
      <c r="I389" s="26"/>
      <c r="J389" s="26"/>
      <c r="K389" s="26"/>
      <c r="L389" s="26"/>
      <c r="M389" s="26"/>
      <c r="N389" s="26"/>
      <c r="O389" s="26"/>
      <c r="P389" s="26"/>
      <c r="Q389" s="26"/>
      <c r="R389" s="26"/>
      <c r="S389" s="26"/>
      <c r="T389" s="26"/>
      <c r="U389" s="26"/>
      <c r="V389" s="36">
        <f t="shared" si="6"/>
        <v>1096</v>
      </c>
      <c r="W38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89" t="str">
        <f>IF(Table1[[#This Row],[Days Past 3rd Birthday Calculated]]&lt;1,"OnTime",IF(Table1[[#This Row],[Days Past 3rd Birthday Calculated]]&lt;16,"1-15 Cal Days",IF(Table1[[#This Row],[Days Past 3rd Birthday Calculated]]&gt;29,"30+ Cal Days","16-29 Cal Days")))</f>
        <v>OnTime</v>
      </c>
      <c r="Y389" s="37">
        <f>_xlfn.NUMBERVALUE(Table1[[#This Row],[School Days to Complete Initial Evaluation (U08)]])</f>
        <v>0</v>
      </c>
      <c r="Z389" t="str">
        <f>IF(Table1[[#This Row],[School Days to Complete Initial Evaluation Converted]]&lt;36,"OnTime",IF(Table1[[#This Row],[School Days to Complete Initial Evaluation Converted]]&gt;50,"16+ Sch Days","1-15 Sch Days"))</f>
        <v>OnTime</v>
      </c>
    </row>
    <row r="390" spans="1:26">
      <c r="A390" s="26"/>
      <c r="B390" s="26"/>
      <c r="C390" s="26"/>
      <c r="D390" s="26"/>
      <c r="E390" s="26"/>
      <c r="F390" s="26"/>
      <c r="G390" s="26"/>
      <c r="H390" s="26"/>
      <c r="I390" s="26"/>
      <c r="J390" s="26"/>
      <c r="K390" s="26"/>
      <c r="L390" s="26"/>
      <c r="M390" s="26"/>
      <c r="N390" s="26"/>
      <c r="O390" s="26"/>
      <c r="P390" s="26"/>
      <c r="Q390" s="26"/>
      <c r="R390" s="26"/>
      <c r="S390" s="26"/>
      <c r="T390" s="26"/>
      <c r="U390" s="26"/>
      <c r="V390" s="36">
        <f t="shared" si="6"/>
        <v>1096</v>
      </c>
      <c r="W39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90" t="str">
        <f>IF(Table1[[#This Row],[Days Past 3rd Birthday Calculated]]&lt;1,"OnTime",IF(Table1[[#This Row],[Days Past 3rd Birthday Calculated]]&lt;16,"1-15 Cal Days",IF(Table1[[#This Row],[Days Past 3rd Birthday Calculated]]&gt;29,"30+ Cal Days","16-29 Cal Days")))</f>
        <v>OnTime</v>
      </c>
      <c r="Y390" s="37">
        <f>_xlfn.NUMBERVALUE(Table1[[#This Row],[School Days to Complete Initial Evaluation (U08)]])</f>
        <v>0</v>
      </c>
      <c r="Z390" t="str">
        <f>IF(Table1[[#This Row],[School Days to Complete Initial Evaluation Converted]]&lt;36,"OnTime",IF(Table1[[#This Row],[School Days to Complete Initial Evaluation Converted]]&gt;50,"16+ Sch Days","1-15 Sch Days"))</f>
        <v>OnTime</v>
      </c>
    </row>
    <row r="391" spans="1:26">
      <c r="A391" s="26"/>
      <c r="B391" s="26"/>
      <c r="C391" s="25"/>
      <c r="D391" s="26"/>
      <c r="E391" s="26"/>
      <c r="F391" s="26"/>
      <c r="G391" s="26"/>
      <c r="H391" s="26"/>
      <c r="I391" s="26"/>
      <c r="J391" s="26"/>
      <c r="K391" s="26"/>
      <c r="L391" s="26"/>
      <c r="M391" s="26"/>
      <c r="N391" s="26"/>
      <c r="O391" s="26"/>
      <c r="P391" s="26"/>
      <c r="Q391" s="26"/>
      <c r="R391" s="26"/>
      <c r="S391" s="26"/>
      <c r="T391" s="26"/>
      <c r="U391" s="26"/>
      <c r="V391" s="36">
        <f t="shared" si="6"/>
        <v>1096</v>
      </c>
      <c r="W39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91" t="str">
        <f>IF(Table1[[#This Row],[Days Past 3rd Birthday Calculated]]&lt;1,"OnTime",IF(Table1[[#This Row],[Days Past 3rd Birthday Calculated]]&lt;16,"1-15 Cal Days",IF(Table1[[#This Row],[Days Past 3rd Birthday Calculated]]&gt;29,"30+ Cal Days","16-29 Cal Days")))</f>
        <v>OnTime</v>
      </c>
      <c r="Y391" s="37">
        <f>_xlfn.NUMBERVALUE(Table1[[#This Row],[School Days to Complete Initial Evaluation (U08)]])</f>
        <v>0</v>
      </c>
      <c r="Z391" t="str">
        <f>IF(Table1[[#This Row],[School Days to Complete Initial Evaluation Converted]]&lt;36,"OnTime",IF(Table1[[#This Row],[School Days to Complete Initial Evaluation Converted]]&gt;50,"16+ Sch Days","1-15 Sch Days"))</f>
        <v>OnTime</v>
      </c>
    </row>
    <row r="392" spans="1:26">
      <c r="A392" s="26"/>
      <c r="B392" s="26"/>
      <c r="C392" s="25"/>
      <c r="D392" s="26"/>
      <c r="E392" s="26"/>
      <c r="F392" s="26"/>
      <c r="G392" s="26"/>
      <c r="H392" s="26"/>
      <c r="I392" s="26"/>
      <c r="J392" s="26"/>
      <c r="K392" s="26"/>
      <c r="L392" s="26"/>
      <c r="M392" s="26"/>
      <c r="N392" s="26"/>
      <c r="O392" s="26"/>
      <c r="P392" s="26"/>
      <c r="Q392" s="26"/>
      <c r="R392" s="26"/>
      <c r="S392" s="26"/>
      <c r="T392" s="26"/>
      <c r="U392" s="26"/>
      <c r="V392" s="36">
        <f t="shared" si="6"/>
        <v>1096</v>
      </c>
      <c r="W39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92" t="str">
        <f>IF(Table1[[#This Row],[Days Past 3rd Birthday Calculated]]&lt;1,"OnTime",IF(Table1[[#This Row],[Days Past 3rd Birthday Calculated]]&lt;16,"1-15 Cal Days",IF(Table1[[#This Row],[Days Past 3rd Birthday Calculated]]&gt;29,"30+ Cal Days","16-29 Cal Days")))</f>
        <v>OnTime</v>
      </c>
      <c r="Y392" s="37">
        <f>_xlfn.NUMBERVALUE(Table1[[#This Row],[School Days to Complete Initial Evaluation (U08)]])</f>
        <v>0</v>
      </c>
      <c r="Z392" t="str">
        <f>IF(Table1[[#This Row],[School Days to Complete Initial Evaluation Converted]]&lt;36,"OnTime",IF(Table1[[#This Row],[School Days to Complete Initial Evaluation Converted]]&gt;50,"16+ Sch Days","1-15 Sch Days"))</f>
        <v>OnTime</v>
      </c>
    </row>
    <row r="393" spans="1:26">
      <c r="A393" s="26"/>
      <c r="B393" s="26"/>
      <c r="C393" s="25"/>
      <c r="D393" s="26"/>
      <c r="E393" s="26"/>
      <c r="F393" s="26"/>
      <c r="G393" s="26"/>
      <c r="H393" s="26"/>
      <c r="I393" s="26"/>
      <c r="J393" s="26"/>
      <c r="K393" s="26"/>
      <c r="L393" s="26"/>
      <c r="M393" s="26"/>
      <c r="N393" s="26"/>
      <c r="O393" s="26"/>
      <c r="P393" s="26"/>
      <c r="Q393" s="26"/>
      <c r="R393" s="26"/>
      <c r="S393" s="26"/>
      <c r="T393" s="26"/>
      <c r="U393" s="26"/>
      <c r="V393" s="36">
        <f t="shared" si="6"/>
        <v>1096</v>
      </c>
      <c r="W39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93" t="str">
        <f>IF(Table1[[#This Row],[Days Past 3rd Birthday Calculated]]&lt;1,"OnTime",IF(Table1[[#This Row],[Days Past 3rd Birthday Calculated]]&lt;16,"1-15 Cal Days",IF(Table1[[#This Row],[Days Past 3rd Birthday Calculated]]&gt;29,"30+ Cal Days","16-29 Cal Days")))</f>
        <v>OnTime</v>
      </c>
      <c r="Y393" s="37">
        <f>_xlfn.NUMBERVALUE(Table1[[#This Row],[School Days to Complete Initial Evaluation (U08)]])</f>
        <v>0</v>
      </c>
      <c r="Z393" t="str">
        <f>IF(Table1[[#This Row],[School Days to Complete Initial Evaluation Converted]]&lt;36,"OnTime",IF(Table1[[#This Row],[School Days to Complete Initial Evaluation Converted]]&gt;50,"16+ Sch Days","1-15 Sch Days"))</f>
        <v>OnTime</v>
      </c>
    </row>
    <row r="394" spans="1:26">
      <c r="A394" s="26"/>
      <c r="B394" s="26"/>
      <c r="C394" s="26"/>
      <c r="D394" s="26"/>
      <c r="E394" s="26"/>
      <c r="F394" s="26"/>
      <c r="G394" s="26"/>
      <c r="H394" s="26"/>
      <c r="I394" s="26"/>
      <c r="J394" s="26"/>
      <c r="K394" s="26"/>
      <c r="L394" s="26"/>
      <c r="M394" s="26"/>
      <c r="N394" s="26"/>
      <c r="O394" s="26"/>
      <c r="P394" s="26"/>
      <c r="Q394" s="26"/>
      <c r="R394" s="26"/>
      <c r="S394" s="26"/>
      <c r="T394" s="26"/>
      <c r="U394" s="26"/>
      <c r="V394" s="36">
        <f t="shared" si="6"/>
        <v>1096</v>
      </c>
      <c r="W39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94" t="str">
        <f>IF(Table1[[#This Row],[Days Past 3rd Birthday Calculated]]&lt;1,"OnTime",IF(Table1[[#This Row],[Days Past 3rd Birthday Calculated]]&lt;16,"1-15 Cal Days",IF(Table1[[#This Row],[Days Past 3rd Birthday Calculated]]&gt;29,"30+ Cal Days","16-29 Cal Days")))</f>
        <v>OnTime</v>
      </c>
      <c r="Y394" s="37">
        <f>_xlfn.NUMBERVALUE(Table1[[#This Row],[School Days to Complete Initial Evaluation (U08)]])</f>
        <v>0</v>
      </c>
      <c r="Z394" t="str">
        <f>IF(Table1[[#This Row],[School Days to Complete Initial Evaluation Converted]]&lt;36,"OnTime",IF(Table1[[#This Row],[School Days to Complete Initial Evaluation Converted]]&gt;50,"16+ Sch Days","1-15 Sch Days"))</f>
        <v>OnTime</v>
      </c>
    </row>
    <row r="395" spans="1:26">
      <c r="A395" s="26"/>
      <c r="B395" s="26"/>
      <c r="C395" s="26"/>
      <c r="D395" s="26"/>
      <c r="E395" s="26"/>
      <c r="F395" s="26"/>
      <c r="G395" s="26"/>
      <c r="H395" s="26"/>
      <c r="I395" s="26"/>
      <c r="J395" s="26"/>
      <c r="K395" s="26"/>
      <c r="L395" s="26"/>
      <c r="M395" s="26"/>
      <c r="N395" s="26"/>
      <c r="O395" s="26"/>
      <c r="P395" s="26"/>
      <c r="Q395" s="26"/>
      <c r="R395" s="26"/>
      <c r="S395" s="26"/>
      <c r="T395" s="26"/>
      <c r="U395" s="26"/>
      <c r="V395" s="36">
        <f t="shared" si="6"/>
        <v>1096</v>
      </c>
      <c r="W39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95" t="str">
        <f>IF(Table1[[#This Row],[Days Past 3rd Birthday Calculated]]&lt;1,"OnTime",IF(Table1[[#This Row],[Days Past 3rd Birthday Calculated]]&lt;16,"1-15 Cal Days",IF(Table1[[#This Row],[Days Past 3rd Birthday Calculated]]&gt;29,"30+ Cal Days","16-29 Cal Days")))</f>
        <v>OnTime</v>
      </c>
      <c r="Y395" s="37">
        <f>_xlfn.NUMBERVALUE(Table1[[#This Row],[School Days to Complete Initial Evaluation (U08)]])</f>
        <v>0</v>
      </c>
      <c r="Z395" t="str">
        <f>IF(Table1[[#This Row],[School Days to Complete Initial Evaluation Converted]]&lt;36,"OnTime",IF(Table1[[#This Row],[School Days to Complete Initial Evaluation Converted]]&gt;50,"16+ Sch Days","1-15 Sch Days"))</f>
        <v>OnTime</v>
      </c>
    </row>
    <row r="396" spans="1:26">
      <c r="A396" s="26"/>
      <c r="B396" s="26"/>
      <c r="C396" s="26"/>
      <c r="D396" s="26"/>
      <c r="E396" s="26"/>
      <c r="F396" s="26"/>
      <c r="G396" s="26"/>
      <c r="H396" s="26"/>
      <c r="I396" s="26"/>
      <c r="J396" s="26"/>
      <c r="K396" s="26"/>
      <c r="L396" s="26"/>
      <c r="M396" s="26"/>
      <c r="N396" s="26"/>
      <c r="O396" s="26"/>
      <c r="P396" s="26"/>
      <c r="Q396" s="26"/>
      <c r="R396" s="26"/>
      <c r="S396" s="26"/>
      <c r="T396" s="26"/>
      <c r="U396" s="26"/>
      <c r="V396" s="36">
        <f t="shared" si="6"/>
        <v>1096</v>
      </c>
      <c r="W39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96" t="str">
        <f>IF(Table1[[#This Row],[Days Past 3rd Birthday Calculated]]&lt;1,"OnTime",IF(Table1[[#This Row],[Days Past 3rd Birthday Calculated]]&lt;16,"1-15 Cal Days",IF(Table1[[#This Row],[Days Past 3rd Birthday Calculated]]&gt;29,"30+ Cal Days","16-29 Cal Days")))</f>
        <v>OnTime</v>
      </c>
      <c r="Y396" s="37">
        <f>_xlfn.NUMBERVALUE(Table1[[#This Row],[School Days to Complete Initial Evaluation (U08)]])</f>
        <v>0</v>
      </c>
      <c r="Z396" t="str">
        <f>IF(Table1[[#This Row],[School Days to Complete Initial Evaluation Converted]]&lt;36,"OnTime",IF(Table1[[#This Row],[School Days to Complete Initial Evaluation Converted]]&gt;50,"16+ Sch Days","1-15 Sch Days"))</f>
        <v>OnTime</v>
      </c>
    </row>
    <row r="397" spans="1:26">
      <c r="A397" s="26"/>
      <c r="B397" s="26"/>
      <c r="C397" s="26"/>
      <c r="D397" s="26"/>
      <c r="E397" s="26"/>
      <c r="F397" s="26"/>
      <c r="G397" s="26"/>
      <c r="H397" s="26"/>
      <c r="I397" s="26"/>
      <c r="J397" s="26"/>
      <c r="K397" s="26"/>
      <c r="L397" s="26"/>
      <c r="M397" s="26"/>
      <c r="N397" s="26"/>
      <c r="O397" s="26"/>
      <c r="P397" s="26"/>
      <c r="Q397" s="26"/>
      <c r="R397" s="26"/>
      <c r="S397" s="26"/>
      <c r="T397" s="26"/>
      <c r="U397" s="26"/>
      <c r="V397" s="36">
        <f t="shared" si="6"/>
        <v>1096</v>
      </c>
      <c r="W39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97" t="str">
        <f>IF(Table1[[#This Row],[Days Past 3rd Birthday Calculated]]&lt;1,"OnTime",IF(Table1[[#This Row],[Days Past 3rd Birthday Calculated]]&lt;16,"1-15 Cal Days",IF(Table1[[#This Row],[Days Past 3rd Birthday Calculated]]&gt;29,"30+ Cal Days","16-29 Cal Days")))</f>
        <v>OnTime</v>
      </c>
      <c r="Y397" s="37">
        <f>_xlfn.NUMBERVALUE(Table1[[#This Row],[School Days to Complete Initial Evaluation (U08)]])</f>
        <v>0</v>
      </c>
      <c r="Z397" t="str">
        <f>IF(Table1[[#This Row],[School Days to Complete Initial Evaluation Converted]]&lt;36,"OnTime",IF(Table1[[#This Row],[School Days to Complete Initial Evaluation Converted]]&gt;50,"16+ Sch Days","1-15 Sch Days"))</f>
        <v>OnTime</v>
      </c>
    </row>
    <row r="398" spans="1:26">
      <c r="A398" s="26"/>
      <c r="B398" s="26"/>
      <c r="C398" s="26"/>
      <c r="D398" s="26"/>
      <c r="E398" s="26"/>
      <c r="F398" s="26"/>
      <c r="G398" s="26"/>
      <c r="H398" s="26"/>
      <c r="I398" s="26"/>
      <c r="J398" s="26"/>
      <c r="K398" s="26"/>
      <c r="L398" s="26"/>
      <c r="M398" s="26"/>
      <c r="N398" s="26"/>
      <c r="O398" s="26"/>
      <c r="P398" s="26"/>
      <c r="Q398" s="26"/>
      <c r="R398" s="26"/>
      <c r="S398" s="26"/>
      <c r="T398" s="26"/>
      <c r="U398" s="26"/>
      <c r="V398" s="36">
        <f t="shared" si="6"/>
        <v>1096</v>
      </c>
      <c r="W39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98" t="str">
        <f>IF(Table1[[#This Row],[Days Past 3rd Birthday Calculated]]&lt;1,"OnTime",IF(Table1[[#This Row],[Days Past 3rd Birthday Calculated]]&lt;16,"1-15 Cal Days",IF(Table1[[#This Row],[Days Past 3rd Birthday Calculated]]&gt;29,"30+ Cal Days","16-29 Cal Days")))</f>
        <v>OnTime</v>
      </c>
      <c r="Y398" s="37">
        <f>_xlfn.NUMBERVALUE(Table1[[#This Row],[School Days to Complete Initial Evaluation (U08)]])</f>
        <v>0</v>
      </c>
      <c r="Z398" t="str">
        <f>IF(Table1[[#This Row],[School Days to Complete Initial Evaluation Converted]]&lt;36,"OnTime",IF(Table1[[#This Row],[School Days to Complete Initial Evaluation Converted]]&gt;50,"16+ Sch Days","1-15 Sch Days"))</f>
        <v>OnTime</v>
      </c>
    </row>
    <row r="399" spans="1:26">
      <c r="A399" s="26"/>
      <c r="B399" s="26"/>
      <c r="C399" s="26"/>
      <c r="D399" s="26"/>
      <c r="E399" s="26"/>
      <c r="F399" s="26"/>
      <c r="G399" s="26"/>
      <c r="H399" s="26"/>
      <c r="I399" s="26"/>
      <c r="J399" s="26"/>
      <c r="K399" s="26"/>
      <c r="L399" s="26"/>
      <c r="M399" s="26"/>
      <c r="N399" s="26"/>
      <c r="O399" s="26"/>
      <c r="P399" s="26"/>
      <c r="Q399" s="26"/>
      <c r="R399" s="26"/>
      <c r="S399" s="26"/>
      <c r="T399" s="26"/>
      <c r="U399" s="26"/>
      <c r="V399" s="36">
        <f t="shared" si="6"/>
        <v>1096</v>
      </c>
      <c r="W39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399" t="str">
        <f>IF(Table1[[#This Row],[Days Past 3rd Birthday Calculated]]&lt;1,"OnTime",IF(Table1[[#This Row],[Days Past 3rd Birthday Calculated]]&lt;16,"1-15 Cal Days",IF(Table1[[#This Row],[Days Past 3rd Birthday Calculated]]&gt;29,"30+ Cal Days","16-29 Cal Days")))</f>
        <v>OnTime</v>
      </c>
      <c r="Y399" s="37">
        <f>_xlfn.NUMBERVALUE(Table1[[#This Row],[School Days to Complete Initial Evaluation (U08)]])</f>
        <v>0</v>
      </c>
      <c r="Z399" t="str">
        <f>IF(Table1[[#This Row],[School Days to Complete Initial Evaluation Converted]]&lt;36,"OnTime",IF(Table1[[#This Row],[School Days to Complete Initial Evaluation Converted]]&gt;50,"16+ Sch Days","1-15 Sch Days"))</f>
        <v>OnTime</v>
      </c>
    </row>
    <row r="400" spans="1:26">
      <c r="A400" s="26"/>
      <c r="B400" s="26"/>
      <c r="C400" s="26"/>
      <c r="D400" s="26"/>
      <c r="E400" s="26"/>
      <c r="F400" s="26"/>
      <c r="G400" s="26"/>
      <c r="H400" s="26"/>
      <c r="I400" s="26"/>
      <c r="J400" s="26"/>
      <c r="K400" s="26"/>
      <c r="L400" s="26"/>
      <c r="M400" s="26"/>
      <c r="N400" s="26"/>
      <c r="O400" s="26"/>
      <c r="P400" s="26"/>
      <c r="Q400" s="26"/>
      <c r="R400" s="26"/>
      <c r="S400" s="26"/>
      <c r="T400" s="26"/>
      <c r="U400" s="26"/>
      <c r="V400" s="36">
        <f t="shared" si="6"/>
        <v>1096</v>
      </c>
      <c r="W40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00" t="str">
        <f>IF(Table1[[#This Row],[Days Past 3rd Birthday Calculated]]&lt;1,"OnTime",IF(Table1[[#This Row],[Days Past 3rd Birthday Calculated]]&lt;16,"1-15 Cal Days",IF(Table1[[#This Row],[Days Past 3rd Birthday Calculated]]&gt;29,"30+ Cal Days","16-29 Cal Days")))</f>
        <v>OnTime</v>
      </c>
      <c r="Y400" s="37">
        <f>_xlfn.NUMBERVALUE(Table1[[#This Row],[School Days to Complete Initial Evaluation (U08)]])</f>
        <v>0</v>
      </c>
      <c r="Z400" t="str">
        <f>IF(Table1[[#This Row],[School Days to Complete Initial Evaluation Converted]]&lt;36,"OnTime",IF(Table1[[#This Row],[School Days to Complete Initial Evaluation Converted]]&gt;50,"16+ Sch Days","1-15 Sch Days"))</f>
        <v>OnTime</v>
      </c>
    </row>
    <row r="401" spans="1:26">
      <c r="A401" s="26"/>
      <c r="B401" s="26"/>
      <c r="C401" s="26"/>
      <c r="D401" s="26"/>
      <c r="E401" s="26"/>
      <c r="F401" s="26"/>
      <c r="G401" s="26"/>
      <c r="H401" s="26"/>
      <c r="I401" s="26"/>
      <c r="J401" s="26"/>
      <c r="K401" s="26"/>
      <c r="L401" s="26"/>
      <c r="M401" s="26"/>
      <c r="N401" s="26"/>
      <c r="O401" s="26"/>
      <c r="P401" s="26"/>
      <c r="Q401" s="26"/>
      <c r="R401" s="26"/>
      <c r="S401" s="26"/>
      <c r="T401" s="26"/>
      <c r="U401" s="26"/>
      <c r="V401" s="36">
        <f t="shared" si="6"/>
        <v>1096</v>
      </c>
      <c r="W40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01" t="str">
        <f>IF(Table1[[#This Row],[Days Past 3rd Birthday Calculated]]&lt;1,"OnTime",IF(Table1[[#This Row],[Days Past 3rd Birthday Calculated]]&lt;16,"1-15 Cal Days",IF(Table1[[#This Row],[Days Past 3rd Birthday Calculated]]&gt;29,"30+ Cal Days","16-29 Cal Days")))</f>
        <v>OnTime</v>
      </c>
      <c r="Y401" s="37">
        <f>_xlfn.NUMBERVALUE(Table1[[#This Row],[School Days to Complete Initial Evaluation (U08)]])</f>
        <v>0</v>
      </c>
      <c r="Z401" t="str">
        <f>IF(Table1[[#This Row],[School Days to Complete Initial Evaluation Converted]]&lt;36,"OnTime",IF(Table1[[#This Row],[School Days to Complete Initial Evaluation Converted]]&gt;50,"16+ Sch Days","1-15 Sch Days"))</f>
        <v>OnTime</v>
      </c>
    </row>
    <row r="402" spans="1:26">
      <c r="A402" s="26"/>
      <c r="B402" s="26"/>
      <c r="C402" s="26"/>
      <c r="D402" s="26"/>
      <c r="E402" s="26"/>
      <c r="F402" s="26"/>
      <c r="G402" s="26"/>
      <c r="H402" s="26"/>
      <c r="I402" s="26"/>
      <c r="J402" s="26"/>
      <c r="K402" s="26"/>
      <c r="L402" s="26"/>
      <c r="M402" s="26"/>
      <c r="N402" s="26"/>
      <c r="O402" s="26"/>
      <c r="P402" s="26"/>
      <c r="Q402" s="26"/>
      <c r="R402" s="26"/>
      <c r="S402" s="26"/>
      <c r="T402" s="26"/>
      <c r="U402" s="26"/>
      <c r="V402" s="36">
        <f t="shared" si="6"/>
        <v>1096</v>
      </c>
      <c r="W40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02" t="str">
        <f>IF(Table1[[#This Row],[Days Past 3rd Birthday Calculated]]&lt;1,"OnTime",IF(Table1[[#This Row],[Days Past 3rd Birthday Calculated]]&lt;16,"1-15 Cal Days",IF(Table1[[#This Row],[Days Past 3rd Birthday Calculated]]&gt;29,"30+ Cal Days","16-29 Cal Days")))</f>
        <v>OnTime</v>
      </c>
      <c r="Y402" s="37">
        <f>_xlfn.NUMBERVALUE(Table1[[#This Row],[School Days to Complete Initial Evaluation (U08)]])</f>
        <v>0</v>
      </c>
      <c r="Z402" t="str">
        <f>IF(Table1[[#This Row],[School Days to Complete Initial Evaluation Converted]]&lt;36,"OnTime",IF(Table1[[#This Row],[School Days to Complete Initial Evaluation Converted]]&gt;50,"16+ Sch Days","1-15 Sch Days"))</f>
        <v>OnTime</v>
      </c>
    </row>
    <row r="403" spans="1:26">
      <c r="A403" s="26"/>
      <c r="B403" s="26"/>
      <c r="C403" s="26"/>
      <c r="D403" s="26"/>
      <c r="E403" s="26"/>
      <c r="F403" s="26"/>
      <c r="G403" s="26"/>
      <c r="H403" s="26"/>
      <c r="I403" s="26"/>
      <c r="J403" s="26"/>
      <c r="K403" s="26"/>
      <c r="L403" s="26"/>
      <c r="M403" s="26"/>
      <c r="N403" s="26"/>
      <c r="O403" s="26"/>
      <c r="P403" s="26"/>
      <c r="Q403" s="26"/>
      <c r="R403" s="26"/>
      <c r="S403" s="26"/>
      <c r="T403" s="26"/>
      <c r="U403" s="26"/>
      <c r="V403" s="36">
        <f t="shared" si="6"/>
        <v>1096</v>
      </c>
      <c r="W40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03" t="str">
        <f>IF(Table1[[#This Row],[Days Past 3rd Birthday Calculated]]&lt;1,"OnTime",IF(Table1[[#This Row],[Days Past 3rd Birthday Calculated]]&lt;16,"1-15 Cal Days",IF(Table1[[#This Row],[Days Past 3rd Birthday Calculated]]&gt;29,"30+ Cal Days","16-29 Cal Days")))</f>
        <v>OnTime</v>
      </c>
      <c r="Y403" s="37">
        <f>_xlfn.NUMBERVALUE(Table1[[#This Row],[School Days to Complete Initial Evaluation (U08)]])</f>
        <v>0</v>
      </c>
      <c r="Z403" t="str">
        <f>IF(Table1[[#This Row],[School Days to Complete Initial Evaluation Converted]]&lt;36,"OnTime",IF(Table1[[#This Row],[School Days to Complete Initial Evaluation Converted]]&gt;50,"16+ Sch Days","1-15 Sch Days"))</f>
        <v>OnTime</v>
      </c>
    </row>
    <row r="404" spans="1:26">
      <c r="A404" s="26"/>
      <c r="B404" s="26"/>
      <c r="C404" s="26"/>
      <c r="D404" s="26"/>
      <c r="E404" s="26"/>
      <c r="F404" s="26"/>
      <c r="G404" s="26"/>
      <c r="H404" s="26"/>
      <c r="I404" s="26"/>
      <c r="J404" s="26"/>
      <c r="K404" s="26"/>
      <c r="L404" s="26"/>
      <c r="M404" s="26"/>
      <c r="N404" s="26"/>
      <c r="O404" s="26"/>
      <c r="P404" s="26"/>
      <c r="Q404" s="26"/>
      <c r="R404" s="26"/>
      <c r="S404" s="26"/>
      <c r="T404" s="26"/>
      <c r="U404" s="26"/>
      <c r="V404" s="36">
        <f t="shared" si="6"/>
        <v>1096</v>
      </c>
      <c r="W40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04" t="str">
        <f>IF(Table1[[#This Row],[Days Past 3rd Birthday Calculated]]&lt;1,"OnTime",IF(Table1[[#This Row],[Days Past 3rd Birthday Calculated]]&lt;16,"1-15 Cal Days",IF(Table1[[#This Row],[Days Past 3rd Birthday Calculated]]&gt;29,"30+ Cal Days","16-29 Cal Days")))</f>
        <v>OnTime</v>
      </c>
      <c r="Y404" s="37">
        <f>_xlfn.NUMBERVALUE(Table1[[#This Row],[School Days to Complete Initial Evaluation (U08)]])</f>
        <v>0</v>
      </c>
      <c r="Z404" t="str">
        <f>IF(Table1[[#This Row],[School Days to Complete Initial Evaluation Converted]]&lt;36,"OnTime",IF(Table1[[#This Row],[School Days to Complete Initial Evaluation Converted]]&gt;50,"16+ Sch Days","1-15 Sch Days"))</f>
        <v>OnTime</v>
      </c>
    </row>
    <row r="405" spans="1:26">
      <c r="A405" s="26"/>
      <c r="B405" s="26"/>
      <c r="C405" s="26"/>
      <c r="D405" s="26"/>
      <c r="E405" s="26"/>
      <c r="F405" s="26"/>
      <c r="G405" s="26"/>
      <c r="H405" s="26"/>
      <c r="I405" s="26"/>
      <c r="J405" s="26"/>
      <c r="K405" s="26"/>
      <c r="L405" s="26"/>
      <c r="M405" s="26"/>
      <c r="N405" s="26"/>
      <c r="O405" s="26"/>
      <c r="P405" s="26"/>
      <c r="Q405" s="26"/>
      <c r="R405" s="26"/>
      <c r="S405" s="26"/>
      <c r="T405" s="26"/>
      <c r="U405" s="26"/>
      <c r="V405" s="36">
        <f t="shared" si="6"/>
        <v>1096</v>
      </c>
      <c r="W40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05" t="str">
        <f>IF(Table1[[#This Row],[Days Past 3rd Birthday Calculated]]&lt;1,"OnTime",IF(Table1[[#This Row],[Days Past 3rd Birthday Calculated]]&lt;16,"1-15 Cal Days",IF(Table1[[#This Row],[Days Past 3rd Birthday Calculated]]&gt;29,"30+ Cal Days","16-29 Cal Days")))</f>
        <v>OnTime</v>
      </c>
      <c r="Y405" s="37">
        <f>_xlfn.NUMBERVALUE(Table1[[#This Row],[School Days to Complete Initial Evaluation (U08)]])</f>
        <v>0</v>
      </c>
      <c r="Z405" t="str">
        <f>IF(Table1[[#This Row],[School Days to Complete Initial Evaluation Converted]]&lt;36,"OnTime",IF(Table1[[#This Row],[School Days to Complete Initial Evaluation Converted]]&gt;50,"16+ Sch Days","1-15 Sch Days"))</f>
        <v>OnTime</v>
      </c>
    </row>
    <row r="406" spans="1:26">
      <c r="A406" s="26"/>
      <c r="B406" s="26"/>
      <c r="C406" s="26"/>
      <c r="D406" s="26"/>
      <c r="E406" s="26"/>
      <c r="F406" s="26"/>
      <c r="G406" s="26"/>
      <c r="H406" s="26"/>
      <c r="I406" s="26"/>
      <c r="J406" s="26"/>
      <c r="K406" s="26"/>
      <c r="L406" s="26"/>
      <c r="M406" s="26"/>
      <c r="N406" s="26"/>
      <c r="O406" s="26"/>
      <c r="P406" s="26"/>
      <c r="Q406" s="26"/>
      <c r="R406" s="26"/>
      <c r="S406" s="26"/>
      <c r="T406" s="26"/>
      <c r="U406" s="26"/>
      <c r="V406" s="36">
        <f t="shared" si="6"/>
        <v>1096</v>
      </c>
      <c r="W40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06" t="str">
        <f>IF(Table1[[#This Row],[Days Past 3rd Birthday Calculated]]&lt;1,"OnTime",IF(Table1[[#This Row],[Days Past 3rd Birthday Calculated]]&lt;16,"1-15 Cal Days",IF(Table1[[#This Row],[Days Past 3rd Birthday Calculated]]&gt;29,"30+ Cal Days","16-29 Cal Days")))</f>
        <v>OnTime</v>
      </c>
      <c r="Y406" s="37">
        <f>_xlfn.NUMBERVALUE(Table1[[#This Row],[School Days to Complete Initial Evaluation (U08)]])</f>
        <v>0</v>
      </c>
      <c r="Z406" t="str">
        <f>IF(Table1[[#This Row],[School Days to Complete Initial Evaluation Converted]]&lt;36,"OnTime",IF(Table1[[#This Row],[School Days to Complete Initial Evaluation Converted]]&gt;50,"16+ Sch Days","1-15 Sch Days"))</f>
        <v>OnTime</v>
      </c>
    </row>
    <row r="407" spans="1:26">
      <c r="A407" s="26"/>
      <c r="B407" s="26"/>
      <c r="C407" s="26"/>
      <c r="D407" s="26"/>
      <c r="E407" s="26"/>
      <c r="F407" s="26"/>
      <c r="G407" s="26"/>
      <c r="H407" s="26"/>
      <c r="I407" s="26"/>
      <c r="J407" s="26"/>
      <c r="K407" s="26"/>
      <c r="L407" s="26"/>
      <c r="M407" s="26"/>
      <c r="N407" s="26"/>
      <c r="O407" s="26"/>
      <c r="P407" s="26"/>
      <c r="Q407" s="26"/>
      <c r="R407" s="26"/>
      <c r="S407" s="26"/>
      <c r="T407" s="26"/>
      <c r="U407" s="26"/>
      <c r="V407" s="36">
        <f t="shared" si="6"/>
        <v>1096</v>
      </c>
      <c r="W40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07" t="str">
        <f>IF(Table1[[#This Row],[Days Past 3rd Birthday Calculated]]&lt;1,"OnTime",IF(Table1[[#This Row],[Days Past 3rd Birthday Calculated]]&lt;16,"1-15 Cal Days",IF(Table1[[#This Row],[Days Past 3rd Birthday Calculated]]&gt;29,"30+ Cal Days","16-29 Cal Days")))</f>
        <v>OnTime</v>
      </c>
      <c r="Y407" s="37">
        <f>_xlfn.NUMBERVALUE(Table1[[#This Row],[School Days to Complete Initial Evaluation (U08)]])</f>
        <v>0</v>
      </c>
      <c r="Z407" t="str">
        <f>IF(Table1[[#This Row],[School Days to Complete Initial Evaluation Converted]]&lt;36,"OnTime",IF(Table1[[#This Row],[School Days to Complete Initial Evaluation Converted]]&gt;50,"16+ Sch Days","1-15 Sch Days"))</f>
        <v>OnTime</v>
      </c>
    </row>
    <row r="408" spans="1:26">
      <c r="A408" s="26"/>
      <c r="B408" s="26"/>
      <c r="C408" s="26"/>
      <c r="D408" s="26"/>
      <c r="E408" s="26"/>
      <c r="F408" s="26"/>
      <c r="G408" s="26"/>
      <c r="H408" s="26"/>
      <c r="I408" s="26"/>
      <c r="J408" s="26"/>
      <c r="K408" s="26"/>
      <c r="L408" s="26"/>
      <c r="M408" s="26"/>
      <c r="N408" s="26"/>
      <c r="O408" s="26"/>
      <c r="P408" s="26"/>
      <c r="Q408" s="26"/>
      <c r="R408" s="26"/>
      <c r="S408" s="26"/>
      <c r="T408" s="26"/>
      <c r="U408" s="26"/>
      <c r="V408" s="36">
        <f t="shared" si="6"/>
        <v>1096</v>
      </c>
      <c r="W40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08" t="str">
        <f>IF(Table1[[#This Row],[Days Past 3rd Birthday Calculated]]&lt;1,"OnTime",IF(Table1[[#This Row],[Days Past 3rd Birthday Calculated]]&lt;16,"1-15 Cal Days",IF(Table1[[#This Row],[Days Past 3rd Birthday Calculated]]&gt;29,"30+ Cal Days","16-29 Cal Days")))</f>
        <v>OnTime</v>
      </c>
      <c r="Y408" s="37">
        <f>_xlfn.NUMBERVALUE(Table1[[#This Row],[School Days to Complete Initial Evaluation (U08)]])</f>
        <v>0</v>
      </c>
      <c r="Z408" t="str">
        <f>IF(Table1[[#This Row],[School Days to Complete Initial Evaluation Converted]]&lt;36,"OnTime",IF(Table1[[#This Row],[School Days to Complete Initial Evaluation Converted]]&gt;50,"16+ Sch Days","1-15 Sch Days"))</f>
        <v>OnTime</v>
      </c>
    </row>
    <row r="409" spans="1:26">
      <c r="A409" s="26"/>
      <c r="B409" s="26"/>
      <c r="C409" s="26"/>
      <c r="D409" s="26"/>
      <c r="E409" s="26"/>
      <c r="F409" s="26"/>
      <c r="G409" s="26"/>
      <c r="H409" s="26"/>
      <c r="I409" s="26"/>
      <c r="J409" s="26"/>
      <c r="K409" s="26"/>
      <c r="L409" s="26"/>
      <c r="M409" s="26"/>
      <c r="N409" s="26"/>
      <c r="O409" s="26"/>
      <c r="P409" s="26"/>
      <c r="Q409" s="26"/>
      <c r="R409" s="26"/>
      <c r="S409" s="26"/>
      <c r="T409" s="26"/>
      <c r="U409" s="26"/>
      <c r="V409" s="36">
        <f t="shared" si="6"/>
        <v>1096</v>
      </c>
      <c r="W40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09" t="str">
        <f>IF(Table1[[#This Row],[Days Past 3rd Birthday Calculated]]&lt;1,"OnTime",IF(Table1[[#This Row],[Days Past 3rd Birthday Calculated]]&lt;16,"1-15 Cal Days",IF(Table1[[#This Row],[Days Past 3rd Birthday Calculated]]&gt;29,"30+ Cal Days","16-29 Cal Days")))</f>
        <v>OnTime</v>
      </c>
      <c r="Y409" s="37">
        <f>_xlfn.NUMBERVALUE(Table1[[#This Row],[School Days to Complete Initial Evaluation (U08)]])</f>
        <v>0</v>
      </c>
      <c r="Z409" t="str">
        <f>IF(Table1[[#This Row],[School Days to Complete Initial Evaluation Converted]]&lt;36,"OnTime",IF(Table1[[#This Row],[School Days to Complete Initial Evaluation Converted]]&gt;50,"16+ Sch Days","1-15 Sch Days"))</f>
        <v>OnTime</v>
      </c>
    </row>
    <row r="410" spans="1:26">
      <c r="A410" s="26"/>
      <c r="B410" s="26"/>
      <c r="C410" s="26"/>
      <c r="D410" s="26"/>
      <c r="E410" s="26"/>
      <c r="F410" s="26"/>
      <c r="G410" s="26"/>
      <c r="H410" s="26"/>
      <c r="I410" s="26"/>
      <c r="J410" s="26"/>
      <c r="K410" s="26"/>
      <c r="L410" s="26"/>
      <c r="M410" s="26"/>
      <c r="N410" s="26"/>
      <c r="O410" s="26"/>
      <c r="P410" s="26"/>
      <c r="Q410" s="26"/>
      <c r="R410" s="26"/>
      <c r="S410" s="26"/>
      <c r="T410" s="26"/>
      <c r="U410" s="26"/>
      <c r="V410" s="36">
        <f t="shared" si="6"/>
        <v>1096</v>
      </c>
      <c r="W41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10" t="str">
        <f>IF(Table1[[#This Row],[Days Past 3rd Birthday Calculated]]&lt;1,"OnTime",IF(Table1[[#This Row],[Days Past 3rd Birthday Calculated]]&lt;16,"1-15 Cal Days",IF(Table1[[#This Row],[Days Past 3rd Birthday Calculated]]&gt;29,"30+ Cal Days","16-29 Cal Days")))</f>
        <v>OnTime</v>
      </c>
      <c r="Y410" s="37">
        <f>_xlfn.NUMBERVALUE(Table1[[#This Row],[School Days to Complete Initial Evaluation (U08)]])</f>
        <v>0</v>
      </c>
      <c r="Z410" t="str">
        <f>IF(Table1[[#This Row],[School Days to Complete Initial Evaluation Converted]]&lt;36,"OnTime",IF(Table1[[#This Row],[School Days to Complete Initial Evaluation Converted]]&gt;50,"16+ Sch Days","1-15 Sch Days"))</f>
        <v>OnTime</v>
      </c>
    </row>
    <row r="411" spans="1:26">
      <c r="A411" s="26"/>
      <c r="B411" s="26"/>
      <c r="C411" s="26"/>
      <c r="D411" s="26"/>
      <c r="E411" s="26"/>
      <c r="F411" s="26"/>
      <c r="G411" s="26"/>
      <c r="H411" s="26"/>
      <c r="I411" s="26"/>
      <c r="J411" s="26"/>
      <c r="K411" s="26"/>
      <c r="L411" s="26"/>
      <c r="M411" s="26"/>
      <c r="N411" s="26"/>
      <c r="O411" s="26"/>
      <c r="P411" s="26"/>
      <c r="Q411" s="26"/>
      <c r="R411" s="26"/>
      <c r="S411" s="26"/>
      <c r="T411" s="26"/>
      <c r="U411" s="26"/>
      <c r="V411" s="36">
        <f t="shared" si="6"/>
        <v>1096</v>
      </c>
      <c r="W41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11" t="str">
        <f>IF(Table1[[#This Row],[Days Past 3rd Birthday Calculated]]&lt;1,"OnTime",IF(Table1[[#This Row],[Days Past 3rd Birthday Calculated]]&lt;16,"1-15 Cal Days",IF(Table1[[#This Row],[Days Past 3rd Birthday Calculated]]&gt;29,"30+ Cal Days","16-29 Cal Days")))</f>
        <v>OnTime</v>
      </c>
      <c r="Y411" s="37">
        <f>_xlfn.NUMBERVALUE(Table1[[#This Row],[School Days to Complete Initial Evaluation (U08)]])</f>
        <v>0</v>
      </c>
      <c r="Z411" t="str">
        <f>IF(Table1[[#This Row],[School Days to Complete Initial Evaluation Converted]]&lt;36,"OnTime",IF(Table1[[#This Row],[School Days to Complete Initial Evaluation Converted]]&gt;50,"16+ Sch Days","1-15 Sch Days"))</f>
        <v>OnTime</v>
      </c>
    </row>
    <row r="412" spans="1:26">
      <c r="A412" s="26"/>
      <c r="B412" s="26"/>
      <c r="C412" s="26"/>
      <c r="D412" s="26"/>
      <c r="E412" s="26"/>
      <c r="F412" s="26"/>
      <c r="G412" s="26"/>
      <c r="H412" s="26"/>
      <c r="I412" s="26"/>
      <c r="J412" s="26"/>
      <c r="K412" s="26"/>
      <c r="L412" s="26"/>
      <c r="M412" s="26"/>
      <c r="N412" s="26"/>
      <c r="O412" s="26"/>
      <c r="P412" s="26"/>
      <c r="Q412" s="26"/>
      <c r="R412" s="26"/>
      <c r="S412" s="26"/>
      <c r="T412" s="26"/>
      <c r="U412" s="26"/>
      <c r="V412" s="36">
        <f t="shared" si="6"/>
        <v>1096</v>
      </c>
      <c r="W41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12" t="str">
        <f>IF(Table1[[#This Row],[Days Past 3rd Birthday Calculated]]&lt;1,"OnTime",IF(Table1[[#This Row],[Days Past 3rd Birthday Calculated]]&lt;16,"1-15 Cal Days",IF(Table1[[#This Row],[Days Past 3rd Birthday Calculated]]&gt;29,"30+ Cal Days","16-29 Cal Days")))</f>
        <v>OnTime</v>
      </c>
      <c r="Y412" s="37">
        <f>_xlfn.NUMBERVALUE(Table1[[#This Row],[School Days to Complete Initial Evaluation (U08)]])</f>
        <v>0</v>
      </c>
      <c r="Z412" t="str">
        <f>IF(Table1[[#This Row],[School Days to Complete Initial Evaluation Converted]]&lt;36,"OnTime",IF(Table1[[#This Row],[School Days to Complete Initial Evaluation Converted]]&gt;50,"16+ Sch Days","1-15 Sch Days"))</f>
        <v>OnTime</v>
      </c>
    </row>
    <row r="413" spans="1:26">
      <c r="A413" s="26"/>
      <c r="B413" s="26"/>
      <c r="C413" s="26"/>
      <c r="D413" s="26"/>
      <c r="E413" s="26"/>
      <c r="F413" s="26"/>
      <c r="G413" s="26"/>
      <c r="H413" s="26"/>
      <c r="I413" s="26"/>
      <c r="J413" s="26"/>
      <c r="K413" s="26"/>
      <c r="L413" s="26"/>
      <c r="M413" s="26"/>
      <c r="N413" s="26"/>
      <c r="O413" s="26"/>
      <c r="P413" s="26"/>
      <c r="Q413" s="26"/>
      <c r="R413" s="26"/>
      <c r="S413" s="26"/>
      <c r="T413" s="26"/>
      <c r="U413" s="26"/>
      <c r="V413" s="36">
        <f t="shared" si="6"/>
        <v>1096</v>
      </c>
      <c r="W41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13" t="str">
        <f>IF(Table1[[#This Row],[Days Past 3rd Birthday Calculated]]&lt;1,"OnTime",IF(Table1[[#This Row],[Days Past 3rd Birthday Calculated]]&lt;16,"1-15 Cal Days",IF(Table1[[#This Row],[Days Past 3rd Birthday Calculated]]&gt;29,"30+ Cal Days","16-29 Cal Days")))</f>
        <v>OnTime</v>
      </c>
      <c r="Y413" s="37">
        <f>_xlfn.NUMBERVALUE(Table1[[#This Row],[School Days to Complete Initial Evaluation (U08)]])</f>
        <v>0</v>
      </c>
      <c r="Z413" t="str">
        <f>IF(Table1[[#This Row],[School Days to Complete Initial Evaluation Converted]]&lt;36,"OnTime",IF(Table1[[#This Row],[School Days to Complete Initial Evaluation Converted]]&gt;50,"16+ Sch Days","1-15 Sch Days"))</f>
        <v>OnTime</v>
      </c>
    </row>
    <row r="414" spans="1:26">
      <c r="A414" s="26"/>
      <c r="B414" s="26"/>
      <c r="C414" s="26"/>
      <c r="D414" s="26"/>
      <c r="E414" s="26"/>
      <c r="F414" s="26"/>
      <c r="G414" s="26"/>
      <c r="H414" s="26"/>
      <c r="I414" s="26"/>
      <c r="J414" s="26"/>
      <c r="K414" s="26"/>
      <c r="L414" s="26"/>
      <c r="M414" s="26"/>
      <c r="N414" s="26"/>
      <c r="O414" s="26"/>
      <c r="P414" s="26"/>
      <c r="Q414" s="26"/>
      <c r="R414" s="26"/>
      <c r="S414" s="26"/>
      <c r="T414" s="26"/>
      <c r="U414" s="26"/>
      <c r="V414" s="36">
        <f t="shared" si="6"/>
        <v>1096</v>
      </c>
      <c r="W41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14" t="str">
        <f>IF(Table1[[#This Row],[Days Past 3rd Birthday Calculated]]&lt;1,"OnTime",IF(Table1[[#This Row],[Days Past 3rd Birthday Calculated]]&lt;16,"1-15 Cal Days",IF(Table1[[#This Row],[Days Past 3rd Birthday Calculated]]&gt;29,"30+ Cal Days","16-29 Cal Days")))</f>
        <v>OnTime</v>
      </c>
      <c r="Y414" s="37">
        <f>_xlfn.NUMBERVALUE(Table1[[#This Row],[School Days to Complete Initial Evaluation (U08)]])</f>
        <v>0</v>
      </c>
      <c r="Z414" t="str">
        <f>IF(Table1[[#This Row],[School Days to Complete Initial Evaluation Converted]]&lt;36,"OnTime",IF(Table1[[#This Row],[School Days to Complete Initial Evaluation Converted]]&gt;50,"16+ Sch Days","1-15 Sch Days"))</f>
        <v>OnTime</v>
      </c>
    </row>
    <row r="415" spans="1:26">
      <c r="A415" s="26"/>
      <c r="B415" s="26"/>
      <c r="C415" s="26"/>
      <c r="D415" s="26"/>
      <c r="E415" s="26"/>
      <c r="F415" s="26"/>
      <c r="G415" s="26"/>
      <c r="H415" s="26"/>
      <c r="I415" s="26"/>
      <c r="J415" s="26"/>
      <c r="K415" s="26"/>
      <c r="L415" s="26"/>
      <c r="M415" s="26"/>
      <c r="N415" s="26"/>
      <c r="O415" s="26"/>
      <c r="P415" s="26"/>
      <c r="Q415" s="26"/>
      <c r="R415" s="26"/>
      <c r="S415" s="26"/>
      <c r="T415" s="26"/>
      <c r="U415" s="26"/>
      <c r="V415" s="36">
        <f t="shared" si="6"/>
        <v>1096</v>
      </c>
      <c r="W41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15" t="str">
        <f>IF(Table1[[#This Row],[Days Past 3rd Birthday Calculated]]&lt;1,"OnTime",IF(Table1[[#This Row],[Days Past 3rd Birthday Calculated]]&lt;16,"1-15 Cal Days",IF(Table1[[#This Row],[Days Past 3rd Birthday Calculated]]&gt;29,"30+ Cal Days","16-29 Cal Days")))</f>
        <v>OnTime</v>
      </c>
      <c r="Y415" s="37">
        <f>_xlfn.NUMBERVALUE(Table1[[#This Row],[School Days to Complete Initial Evaluation (U08)]])</f>
        <v>0</v>
      </c>
      <c r="Z415" t="str">
        <f>IF(Table1[[#This Row],[School Days to Complete Initial Evaluation Converted]]&lt;36,"OnTime",IF(Table1[[#This Row],[School Days to Complete Initial Evaluation Converted]]&gt;50,"16+ Sch Days","1-15 Sch Days"))</f>
        <v>OnTime</v>
      </c>
    </row>
    <row r="416" spans="1:26">
      <c r="A416" s="26"/>
      <c r="B416" s="26"/>
      <c r="C416" s="26"/>
      <c r="D416" s="26"/>
      <c r="E416" s="26"/>
      <c r="F416" s="26"/>
      <c r="G416" s="26"/>
      <c r="H416" s="26"/>
      <c r="I416" s="26"/>
      <c r="J416" s="26"/>
      <c r="K416" s="26"/>
      <c r="L416" s="26"/>
      <c r="M416" s="26"/>
      <c r="N416" s="26"/>
      <c r="O416" s="26"/>
      <c r="P416" s="26"/>
      <c r="Q416" s="26"/>
      <c r="R416" s="26"/>
      <c r="S416" s="26"/>
      <c r="T416" s="26"/>
      <c r="U416" s="26"/>
      <c r="V416" s="36">
        <f t="shared" si="6"/>
        <v>1096</v>
      </c>
      <c r="W41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16" t="str">
        <f>IF(Table1[[#This Row],[Days Past 3rd Birthday Calculated]]&lt;1,"OnTime",IF(Table1[[#This Row],[Days Past 3rd Birthday Calculated]]&lt;16,"1-15 Cal Days",IF(Table1[[#This Row],[Days Past 3rd Birthday Calculated]]&gt;29,"30+ Cal Days","16-29 Cal Days")))</f>
        <v>OnTime</v>
      </c>
      <c r="Y416" s="37">
        <f>_xlfn.NUMBERVALUE(Table1[[#This Row],[School Days to Complete Initial Evaluation (U08)]])</f>
        <v>0</v>
      </c>
      <c r="Z416" t="str">
        <f>IF(Table1[[#This Row],[School Days to Complete Initial Evaluation Converted]]&lt;36,"OnTime",IF(Table1[[#This Row],[School Days to Complete Initial Evaluation Converted]]&gt;50,"16+ Sch Days","1-15 Sch Days"))</f>
        <v>OnTime</v>
      </c>
    </row>
    <row r="417" spans="1:26">
      <c r="A417" s="26"/>
      <c r="B417" s="26"/>
      <c r="C417" s="26"/>
      <c r="D417" s="26"/>
      <c r="E417" s="26"/>
      <c r="F417" s="26"/>
      <c r="G417" s="26"/>
      <c r="H417" s="26"/>
      <c r="I417" s="26"/>
      <c r="J417" s="26"/>
      <c r="K417" s="26"/>
      <c r="L417" s="26"/>
      <c r="M417" s="26"/>
      <c r="N417" s="26"/>
      <c r="O417" s="26"/>
      <c r="P417" s="26"/>
      <c r="Q417" s="26"/>
      <c r="R417" s="26"/>
      <c r="S417" s="26"/>
      <c r="T417" s="26"/>
      <c r="U417" s="26"/>
      <c r="V417" s="36">
        <f t="shared" si="6"/>
        <v>1096</v>
      </c>
      <c r="W41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17" t="str">
        <f>IF(Table1[[#This Row],[Days Past 3rd Birthday Calculated]]&lt;1,"OnTime",IF(Table1[[#This Row],[Days Past 3rd Birthday Calculated]]&lt;16,"1-15 Cal Days",IF(Table1[[#This Row],[Days Past 3rd Birthday Calculated]]&gt;29,"30+ Cal Days","16-29 Cal Days")))</f>
        <v>OnTime</v>
      </c>
      <c r="Y417" s="37">
        <f>_xlfn.NUMBERVALUE(Table1[[#This Row],[School Days to Complete Initial Evaluation (U08)]])</f>
        <v>0</v>
      </c>
      <c r="Z417" t="str">
        <f>IF(Table1[[#This Row],[School Days to Complete Initial Evaluation Converted]]&lt;36,"OnTime",IF(Table1[[#This Row],[School Days to Complete Initial Evaluation Converted]]&gt;50,"16+ Sch Days","1-15 Sch Days"))</f>
        <v>OnTime</v>
      </c>
    </row>
    <row r="418" spans="1:26">
      <c r="A418" s="26"/>
      <c r="B418" s="26"/>
      <c r="C418" s="26"/>
      <c r="D418" s="26"/>
      <c r="E418" s="26"/>
      <c r="F418" s="26"/>
      <c r="G418" s="26"/>
      <c r="H418" s="26"/>
      <c r="I418" s="26"/>
      <c r="J418" s="26"/>
      <c r="K418" s="26"/>
      <c r="L418" s="26"/>
      <c r="M418" s="26"/>
      <c r="N418" s="26"/>
      <c r="O418" s="26"/>
      <c r="P418" s="26"/>
      <c r="Q418" s="26"/>
      <c r="R418" s="26"/>
      <c r="S418" s="26"/>
      <c r="T418" s="26"/>
      <c r="U418" s="26"/>
      <c r="V418" s="36">
        <f t="shared" si="6"/>
        <v>1096</v>
      </c>
      <c r="W41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18" t="str">
        <f>IF(Table1[[#This Row],[Days Past 3rd Birthday Calculated]]&lt;1,"OnTime",IF(Table1[[#This Row],[Days Past 3rd Birthday Calculated]]&lt;16,"1-15 Cal Days",IF(Table1[[#This Row],[Days Past 3rd Birthday Calculated]]&gt;29,"30+ Cal Days","16-29 Cal Days")))</f>
        <v>OnTime</v>
      </c>
      <c r="Y418" s="37">
        <f>_xlfn.NUMBERVALUE(Table1[[#This Row],[School Days to Complete Initial Evaluation (U08)]])</f>
        <v>0</v>
      </c>
      <c r="Z418" t="str">
        <f>IF(Table1[[#This Row],[School Days to Complete Initial Evaluation Converted]]&lt;36,"OnTime",IF(Table1[[#This Row],[School Days to Complete Initial Evaluation Converted]]&gt;50,"16+ Sch Days","1-15 Sch Days"))</f>
        <v>OnTime</v>
      </c>
    </row>
    <row r="419" spans="1:26">
      <c r="A419" s="26"/>
      <c r="B419" s="26"/>
      <c r="C419" s="26"/>
      <c r="D419" s="26"/>
      <c r="E419" s="26"/>
      <c r="F419" s="26"/>
      <c r="G419" s="26"/>
      <c r="H419" s="26"/>
      <c r="I419" s="26"/>
      <c r="J419" s="26"/>
      <c r="K419" s="26"/>
      <c r="L419" s="26"/>
      <c r="M419" s="26"/>
      <c r="N419" s="26"/>
      <c r="O419" s="26"/>
      <c r="P419" s="26"/>
      <c r="Q419" s="26"/>
      <c r="R419" s="26"/>
      <c r="S419" s="26"/>
      <c r="T419" s="26"/>
      <c r="U419" s="26"/>
      <c r="V419" s="36">
        <f t="shared" si="6"/>
        <v>1096</v>
      </c>
      <c r="W41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19" t="str">
        <f>IF(Table1[[#This Row],[Days Past 3rd Birthday Calculated]]&lt;1,"OnTime",IF(Table1[[#This Row],[Days Past 3rd Birthday Calculated]]&lt;16,"1-15 Cal Days",IF(Table1[[#This Row],[Days Past 3rd Birthday Calculated]]&gt;29,"30+ Cal Days","16-29 Cal Days")))</f>
        <v>OnTime</v>
      </c>
      <c r="Y419" s="37">
        <f>_xlfn.NUMBERVALUE(Table1[[#This Row],[School Days to Complete Initial Evaluation (U08)]])</f>
        <v>0</v>
      </c>
      <c r="Z419" t="str">
        <f>IF(Table1[[#This Row],[School Days to Complete Initial Evaluation Converted]]&lt;36,"OnTime",IF(Table1[[#This Row],[School Days to Complete Initial Evaluation Converted]]&gt;50,"16+ Sch Days","1-15 Sch Days"))</f>
        <v>OnTime</v>
      </c>
    </row>
    <row r="420" spans="1:26">
      <c r="A420" s="26"/>
      <c r="B420" s="26"/>
      <c r="C420" s="26"/>
      <c r="D420" s="26"/>
      <c r="E420" s="26"/>
      <c r="F420" s="26"/>
      <c r="G420" s="26"/>
      <c r="H420" s="26"/>
      <c r="I420" s="26"/>
      <c r="J420" s="26"/>
      <c r="K420" s="26"/>
      <c r="L420" s="26"/>
      <c r="M420" s="26"/>
      <c r="N420" s="26"/>
      <c r="O420" s="26"/>
      <c r="P420" s="26"/>
      <c r="Q420" s="26"/>
      <c r="R420" s="26"/>
      <c r="S420" s="26"/>
      <c r="T420" s="26"/>
      <c r="U420" s="26"/>
      <c r="V420" s="36">
        <f t="shared" si="6"/>
        <v>1096</v>
      </c>
      <c r="W42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20" t="str">
        <f>IF(Table1[[#This Row],[Days Past 3rd Birthday Calculated]]&lt;1,"OnTime",IF(Table1[[#This Row],[Days Past 3rd Birthday Calculated]]&lt;16,"1-15 Cal Days",IF(Table1[[#This Row],[Days Past 3rd Birthday Calculated]]&gt;29,"30+ Cal Days","16-29 Cal Days")))</f>
        <v>OnTime</v>
      </c>
      <c r="Y420" s="37">
        <f>_xlfn.NUMBERVALUE(Table1[[#This Row],[School Days to Complete Initial Evaluation (U08)]])</f>
        <v>0</v>
      </c>
      <c r="Z420" t="str">
        <f>IF(Table1[[#This Row],[School Days to Complete Initial Evaluation Converted]]&lt;36,"OnTime",IF(Table1[[#This Row],[School Days to Complete Initial Evaluation Converted]]&gt;50,"16+ Sch Days","1-15 Sch Days"))</f>
        <v>OnTime</v>
      </c>
    </row>
    <row r="421" spans="1:26">
      <c r="A421" s="26"/>
      <c r="B421" s="26"/>
      <c r="C421" s="26"/>
      <c r="D421" s="26"/>
      <c r="E421" s="26"/>
      <c r="F421" s="26"/>
      <c r="G421" s="26"/>
      <c r="H421" s="26"/>
      <c r="I421" s="26"/>
      <c r="J421" s="26"/>
      <c r="K421" s="26"/>
      <c r="L421" s="26"/>
      <c r="M421" s="26"/>
      <c r="N421" s="26"/>
      <c r="O421" s="26"/>
      <c r="P421" s="26"/>
      <c r="Q421" s="26"/>
      <c r="R421" s="26"/>
      <c r="S421" s="26"/>
      <c r="T421" s="26"/>
      <c r="U421" s="26"/>
      <c r="V421" s="36">
        <f t="shared" si="6"/>
        <v>1096</v>
      </c>
      <c r="W42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21" t="str">
        <f>IF(Table1[[#This Row],[Days Past 3rd Birthday Calculated]]&lt;1,"OnTime",IF(Table1[[#This Row],[Days Past 3rd Birthday Calculated]]&lt;16,"1-15 Cal Days",IF(Table1[[#This Row],[Days Past 3rd Birthday Calculated]]&gt;29,"30+ Cal Days","16-29 Cal Days")))</f>
        <v>OnTime</v>
      </c>
      <c r="Y421" s="37">
        <f>_xlfn.NUMBERVALUE(Table1[[#This Row],[School Days to Complete Initial Evaluation (U08)]])</f>
        <v>0</v>
      </c>
      <c r="Z421" t="str">
        <f>IF(Table1[[#This Row],[School Days to Complete Initial Evaluation Converted]]&lt;36,"OnTime",IF(Table1[[#This Row],[School Days to Complete Initial Evaluation Converted]]&gt;50,"16+ Sch Days","1-15 Sch Days"))</f>
        <v>OnTime</v>
      </c>
    </row>
    <row r="422" spans="1:26">
      <c r="A422" s="26"/>
      <c r="B422" s="26"/>
      <c r="C422" s="26"/>
      <c r="D422" s="26"/>
      <c r="E422" s="26"/>
      <c r="F422" s="26"/>
      <c r="G422" s="26"/>
      <c r="H422" s="26"/>
      <c r="I422" s="26"/>
      <c r="J422" s="26"/>
      <c r="K422" s="26"/>
      <c r="L422" s="26"/>
      <c r="M422" s="26"/>
      <c r="N422" s="26"/>
      <c r="O422" s="26"/>
      <c r="P422" s="26"/>
      <c r="Q422" s="26"/>
      <c r="R422" s="26"/>
      <c r="S422" s="26"/>
      <c r="T422" s="26"/>
      <c r="U422" s="26"/>
      <c r="V422" s="36">
        <f t="shared" si="6"/>
        <v>1096</v>
      </c>
      <c r="W42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22" t="str">
        <f>IF(Table1[[#This Row],[Days Past 3rd Birthday Calculated]]&lt;1,"OnTime",IF(Table1[[#This Row],[Days Past 3rd Birthday Calculated]]&lt;16,"1-15 Cal Days",IF(Table1[[#This Row],[Days Past 3rd Birthday Calculated]]&gt;29,"30+ Cal Days","16-29 Cal Days")))</f>
        <v>OnTime</v>
      </c>
      <c r="Y422" s="37">
        <f>_xlfn.NUMBERVALUE(Table1[[#This Row],[School Days to Complete Initial Evaluation (U08)]])</f>
        <v>0</v>
      </c>
      <c r="Z422" t="str">
        <f>IF(Table1[[#This Row],[School Days to Complete Initial Evaluation Converted]]&lt;36,"OnTime",IF(Table1[[#This Row],[School Days to Complete Initial Evaluation Converted]]&gt;50,"16+ Sch Days","1-15 Sch Days"))</f>
        <v>OnTime</v>
      </c>
    </row>
    <row r="423" spans="1:26">
      <c r="A423" s="26"/>
      <c r="B423" s="26"/>
      <c r="C423" s="26"/>
      <c r="D423" s="26"/>
      <c r="E423" s="26"/>
      <c r="F423" s="26"/>
      <c r="G423" s="26"/>
      <c r="H423" s="26"/>
      <c r="I423" s="26"/>
      <c r="J423" s="26"/>
      <c r="K423" s="26"/>
      <c r="L423" s="26"/>
      <c r="M423" s="26"/>
      <c r="N423" s="26"/>
      <c r="O423" s="26"/>
      <c r="P423" s="26"/>
      <c r="Q423" s="26"/>
      <c r="R423" s="26"/>
      <c r="S423" s="26"/>
      <c r="T423" s="26"/>
      <c r="U423" s="26"/>
      <c r="V423" s="36">
        <f t="shared" si="6"/>
        <v>1096</v>
      </c>
      <c r="W42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23" t="str">
        <f>IF(Table1[[#This Row],[Days Past 3rd Birthday Calculated]]&lt;1,"OnTime",IF(Table1[[#This Row],[Days Past 3rd Birthday Calculated]]&lt;16,"1-15 Cal Days",IF(Table1[[#This Row],[Days Past 3rd Birthday Calculated]]&gt;29,"30+ Cal Days","16-29 Cal Days")))</f>
        <v>OnTime</v>
      </c>
      <c r="Y423" s="37">
        <f>_xlfn.NUMBERVALUE(Table1[[#This Row],[School Days to Complete Initial Evaluation (U08)]])</f>
        <v>0</v>
      </c>
      <c r="Z423" t="str">
        <f>IF(Table1[[#This Row],[School Days to Complete Initial Evaluation Converted]]&lt;36,"OnTime",IF(Table1[[#This Row],[School Days to Complete Initial Evaluation Converted]]&gt;50,"16+ Sch Days","1-15 Sch Days"))</f>
        <v>OnTime</v>
      </c>
    </row>
    <row r="424" spans="1:26">
      <c r="A424" s="26"/>
      <c r="B424" s="26"/>
      <c r="C424" s="26"/>
      <c r="D424" s="26"/>
      <c r="E424" s="26"/>
      <c r="F424" s="26"/>
      <c r="G424" s="26"/>
      <c r="H424" s="26"/>
      <c r="I424" s="26"/>
      <c r="J424" s="26"/>
      <c r="K424" s="26"/>
      <c r="L424" s="26"/>
      <c r="M424" s="26"/>
      <c r="N424" s="26"/>
      <c r="O424" s="26"/>
      <c r="P424" s="26"/>
      <c r="Q424" s="26"/>
      <c r="R424" s="26"/>
      <c r="S424" s="26"/>
      <c r="T424" s="26"/>
      <c r="U424" s="26"/>
      <c r="V424" s="36">
        <f t="shared" si="6"/>
        <v>1096</v>
      </c>
      <c r="W42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24" t="str">
        <f>IF(Table1[[#This Row],[Days Past 3rd Birthday Calculated]]&lt;1,"OnTime",IF(Table1[[#This Row],[Days Past 3rd Birthday Calculated]]&lt;16,"1-15 Cal Days",IF(Table1[[#This Row],[Days Past 3rd Birthday Calculated]]&gt;29,"30+ Cal Days","16-29 Cal Days")))</f>
        <v>OnTime</v>
      </c>
      <c r="Y424" s="37">
        <f>_xlfn.NUMBERVALUE(Table1[[#This Row],[School Days to Complete Initial Evaluation (U08)]])</f>
        <v>0</v>
      </c>
      <c r="Z424" t="str">
        <f>IF(Table1[[#This Row],[School Days to Complete Initial Evaluation Converted]]&lt;36,"OnTime",IF(Table1[[#This Row],[School Days to Complete Initial Evaluation Converted]]&gt;50,"16+ Sch Days","1-15 Sch Days"))</f>
        <v>OnTime</v>
      </c>
    </row>
    <row r="425" spans="1:26">
      <c r="A425" s="26"/>
      <c r="B425" s="26"/>
      <c r="C425" s="26"/>
      <c r="D425" s="26"/>
      <c r="E425" s="26"/>
      <c r="F425" s="26"/>
      <c r="G425" s="26"/>
      <c r="H425" s="26"/>
      <c r="I425" s="26"/>
      <c r="J425" s="26"/>
      <c r="K425" s="26"/>
      <c r="L425" s="26"/>
      <c r="M425" s="26"/>
      <c r="N425" s="26"/>
      <c r="O425" s="26"/>
      <c r="P425" s="26"/>
      <c r="Q425" s="26"/>
      <c r="R425" s="26"/>
      <c r="S425" s="26"/>
      <c r="T425" s="26"/>
      <c r="U425" s="26"/>
      <c r="V425" s="36">
        <f t="shared" si="6"/>
        <v>1096</v>
      </c>
      <c r="W42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25" t="str">
        <f>IF(Table1[[#This Row],[Days Past 3rd Birthday Calculated]]&lt;1,"OnTime",IF(Table1[[#This Row],[Days Past 3rd Birthday Calculated]]&lt;16,"1-15 Cal Days",IF(Table1[[#This Row],[Days Past 3rd Birthday Calculated]]&gt;29,"30+ Cal Days","16-29 Cal Days")))</f>
        <v>OnTime</v>
      </c>
      <c r="Y425" s="37">
        <f>_xlfn.NUMBERVALUE(Table1[[#This Row],[School Days to Complete Initial Evaluation (U08)]])</f>
        <v>0</v>
      </c>
      <c r="Z425" t="str">
        <f>IF(Table1[[#This Row],[School Days to Complete Initial Evaluation Converted]]&lt;36,"OnTime",IF(Table1[[#This Row],[School Days to Complete Initial Evaluation Converted]]&gt;50,"16+ Sch Days","1-15 Sch Days"))</f>
        <v>OnTime</v>
      </c>
    </row>
    <row r="426" spans="1:26">
      <c r="A426" s="26"/>
      <c r="B426" s="26"/>
      <c r="C426" s="26"/>
      <c r="D426" s="26"/>
      <c r="E426" s="26"/>
      <c r="F426" s="26"/>
      <c r="G426" s="26"/>
      <c r="H426" s="26"/>
      <c r="I426" s="26"/>
      <c r="J426" s="26"/>
      <c r="K426" s="26"/>
      <c r="L426" s="26"/>
      <c r="M426" s="26"/>
      <c r="N426" s="26"/>
      <c r="O426" s="26"/>
      <c r="P426" s="26"/>
      <c r="Q426" s="26"/>
      <c r="R426" s="26"/>
      <c r="S426" s="26"/>
      <c r="T426" s="26"/>
      <c r="U426" s="26"/>
      <c r="V426" s="36">
        <f t="shared" si="6"/>
        <v>1096</v>
      </c>
      <c r="W42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26" t="str">
        <f>IF(Table1[[#This Row],[Days Past 3rd Birthday Calculated]]&lt;1,"OnTime",IF(Table1[[#This Row],[Days Past 3rd Birthday Calculated]]&lt;16,"1-15 Cal Days",IF(Table1[[#This Row],[Days Past 3rd Birthday Calculated]]&gt;29,"30+ Cal Days","16-29 Cal Days")))</f>
        <v>OnTime</v>
      </c>
      <c r="Y426" s="37">
        <f>_xlfn.NUMBERVALUE(Table1[[#This Row],[School Days to Complete Initial Evaluation (U08)]])</f>
        <v>0</v>
      </c>
      <c r="Z426" t="str">
        <f>IF(Table1[[#This Row],[School Days to Complete Initial Evaluation Converted]]&lt;36,"OnTime",IF(Table1[[#This Row],[School Days to Complete Initial Evaluation Converted]]&gt;50,"16+ Sch Days","1-15 Sch Days"))</f>
        <v>OnTime</v>
      </c>
    </row>
    <row r="427" spans="1:26">
      <c r="A427" s="26"/>
      <c r="B427" s="26"/>
      <c r="C427" s="26"/>
      <c r="D427" s="26"/>
      <c r="E427" s="26"/>
      <c r="F427" s="26"/>
      <c r="G427" s="26"/>
      <c r="H427" s="26"/>
      <c r="I427" s="26"/>
      <c r="J427" s="26"/>
      <c r="K427" s="26"/>
      <c r="L427" s="26"/>
      <c r="M427" s="26"/>
      <c r="N427" s="26"/>
      <c r="O427" s="26"/>
      <c r="P427" s="26"/>
      <c r="Q427" s="26"/>
      <c r="R427" s="26"/>
      <c r="S427" s="26"/>
      <c r="T427" s="26"/>
      <c r="U427" s="26"/>
      <c r="V427" s="36">
        <f t="shared" si="6"/>
        <v>1096</v>
      </c>
      <c r="W42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27" t="str">
        <f>IF(Table1[[#This Row],[Days Past 3rd Birthday Calculated]]&lt;1,"OnTime",IF(Table1[[#This Row],[Days Past 3rd Birthday Calculated]]&lt;16,"1-15 Cal Days",IF(Table1[[#This Row],[Days Past 3rd Birthday Calculated]]&gt;29,"30+ Cal Days","16-29 Cal Days")))</f>
        <v>OnTime</v>
      </c>
      <c r="Y427" s="37">
        <f>_xlfn.NUMBERVALUE(Table1[[#This Row],[School Days to Complete Initial Evaluation (U08)]])</f>
        <v>0</v>
      </c>
      <c r="Z427" t="str">
        <f>IF(Table1[[#This Row],[School Days to Complete Initial Evaluation Converted]]&lt;36,"OnTime",IF(Table1[[#This Row],[School Days to Complete Initial Evaluation Converted]]&gt;50,"16+ Sch Days","1-15 Sch Days"))</f>
        <v>OnTime</v>
      </c>
    </row>
    <row r="428" spans="1:26">
      <c r="A428" s="26"/>
      <c r="B428" s="26"/>
      <c r="C428" s="26"/>
      <c r="D428" s="26"/>
      <c r="E428" s="26"/>
      <c r="F428" s="26"/>
      <c r="G428" s="26"/>
      <c r="H428" s="26"/>
      <c r="I428" s="26"/>
      <c r="J428" s="26"/>
      <c r="K428" s="26"/>
      <c r="L428" s="26"/>
      <c r="M428" s="26"/>
      <c r="N428" s="26"/>
      <c r="O428" s="26"/>
      <c r="P428" s="26"/>
      <c r="Q428" s="26"/>
      <c r="R428" s="26"/>
      <c r="S428" s="26"/>
      <c r="T428" s="26"/>
      <c r="U428" s="26"/>
      <c r="V428" s="36">
        <f t="shared" si="6"/>
        <v>1096</v>
      </c>
      <c r="W42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28" t="str">
        <f>IF(Table1[[#This Row],[Days Past 3rd Birthday Calculated]]&lt;1,"OnTime",IF(Table1[[#This Row],[Days Past 3rd Birthday Calculated]]&lt;16,"1-15 Cal Days",IF(Table1[[#This Row],[Days Past 3rd Birthday Calculated]]&gt;29,"30+ Cal Days","16-29 Cal Days")))</f>
        <v>OnTime</v>
      </c>
      <c r="Y428" s="37">
        <f>_xlfn.NUMBERVALUE(Table1[[#This Row],[School Days to Complete Initial Evaluation (U08)]])</f>
        <v>0</v>
      </c>
      <c r="Z428" t="str">
        <f>IF(Table1[[#This Row],[School Days to Complete Initial Evaluation Converted]]&lt;36,"OnTime",IF(Table1[[#This Row],[School Days to Complete Initial Evaluation Converted]]&gt;50,"16+ Sch Days","1-15 Sch Days"))</f>
        <v>OnTime</v>
      </c>
    </row>
    <row r="429" spans="1:26">
      <c r="A429" s="26"/>
      <c r="B429" s="26"/>
      <c r="C429" s="26"/>
      <c r="D429" s="26"/>
      <c r="E429" s="26"/>
      <c r="F429" s="26"/>
      <c r="G429" s="26"/>
      <c r="H429" s="26"/>
      <c r="I429" s="26"/>
      <c r="J429" s="26"/>
      <c r="K429" s="26"/>
      <c r="L429" s="26"/>
      <c r="M429" s="26"/>
      <c r="N429" s="26"/>
      <c r="O429" s="26"/>
      <c r="P429" s="26"/>
      <c r="Q429" s="26"/>
      <c r="R429" s="26"/>
      <c r="S429" s="26"/>
      <c r="T429" s="26"/>
      <c r="U429" s="26"/>
      <c r="V429" s="36">
        <f t="shared" si="6"/>
        <v>1096</v>
      </c>
      <c r="W42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29" t="str">
        <f>IF(Table1[[#This Row],[Days Past 3rd Birthday Calculated]]&lt;1,"OnTime",IF(Table1[[#This Row],[Days Past 3rd Birthday Calculated]]&lt;16,"1-15 Cal Days",IF(Table1[[#This Row],[Days Past 3rd Birthday Calculated]]&gt;29,"30+ Cal Days","16-29 Cal Days")))</f>
        <v>OnTime</v>
      </c>
      <c r="Y429" s="37">
        <f>_xlfn.NUMBERVALUE(Table1[[#This Row],[School Days to Complete Initial Evaluation (U08)]])</f>
        <v>0</v>
      </c>
      <c r="Z429" t="str">
        <f>IF(Table1[[#This Row],[School Days to Complete Initial Evaluation Converted]]&lt;36,"OnTime",IF(Table1[[#This Row],[School Days to Complete Initial Evaluation Converted]]&gt;50,"16+ Sch Days","1-15 Sch Days"))</f>
        <v>OnTime</v>
      </c>
    </row>
    <row r="430" spans="1:26">
      <c r="A430" s="26"/>
      <c r="B430" s="26"/>
      <c r="C430" s="26"/>
      <c r="D430" s="26"/>
      <c r="E430" s="26"/>
      <c r="F430" s="26"/>
      <c r="G430" s="26"/>
      <c r="H430" s="26"/>
      <c r="I430" s="26"/>
      <c r="J430" s="26"/>
      <c r="K430" s="26"/>
      <c r="L430" s="26"/>
      <c r="M430" s="26"/>
      <c r="N430" s="26"/>
      <c r="O430" s="26"/>
      <c r="P430" s="26"/>
      <c r="Q430" s="26"/>
      <c r="R430" s="26"/>
      <c r="S430" s="26"/>
      <c r="T430" s="26"/>
      <c r="U430" s="26"/>
      <c r="V430" s="36">
        <f t="shared" si="6"/>
        <v>1096</v>
      </c>
      <c r="W43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30" t="str">
        <f>IF(Table1[[#This Row],[Days Past 3rd Birthday Calculated]]&lt;1,"OnTime",IF(Table1[[#This Row],[Days Past 3rd Birthday Calculated]]&lt;16,"1-15 Cal Days",IF(Table1[[#This Row],[Days Past 3rd Birthday Calculated]]&gt;29,"30+ Cal Days","16-29 Cal Days")))</f>
        <v>OnTime</v>
      </c>
      <c r="Y430" s="37">
        <f>_xlfn.NUMBERVALUE(Table1[[#This Row],[School Days to Complete Initial Evaluation (U08)]])</f>
        <v>0</v>
      </c>
      <c r="Z430" t="str">
        <f>IF(Table1[[#This Row],[School Days to Complete Initial Evaluation Converted]]&lt;36,"OnTime",IF(Table1[[#This Row],[School Days to Complete Initial Evaluation Converted]]&gt;50,"16+ Sch Days","1-15 Sch Days"))</f>
        <v>OnTime</v>
      </c>
    </row>
    <row r="431" spans="1:26">
      <c r="A431" s="26"/>
      <c r="B431" s="26"/>
      <c r="C431" s="26"/>
      <c r="D431" s="26"/>
      <c r="E431" s="26"/>
      <c r="F431" s="26"/>
      <c r="G431" s="26"/>
      <c r="H431" s="26"/>
      <c r="I431" s="26"/>
      <c r="J431" s="26"/>
      <c r="K431" s="26"/>
      <c r="L431" s="26"/>
      <c r="M431" s="26"/>
      <c r="N431" s="26"/>
      <c r="O431" s="26"/>
      <c r="P431" s="26"/>
      <c r="Q431" s="26"/>
      <c r="R431" s="26"/>
      <c r="S431" s="26"/>
      <c r="T431" s="26"/>
      <c r="U431" s="26"/>
      <c r="V431" s="36">
        <f t="shared" si="6"/>
        <v>1096</v>
      </c>
      <c r="W43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31" t="str">
        <f>IF(Table1[[#This Row],[Days Past 3rd Birthday Calculated]]&lt;1,"OnTime",IF(Table1[[#This Row],[Days Past 3rd Birthday Calculated]]&lt;16,"1-15 Cal Days",IF(Table1[[#This Row],[Days Past 3rd Birthday Calculated]]&gt;29,"30+ Cal Days","16-29 Cal Days")))</f>
        <v>OnTime</v>
      </c>
      <c r="Y431" s="37">
        <f>_xlfn.NUMBERVALUE(Table1[[#This Row],[School Days to Complete Initial Evaluation (U08)]])</f>
        <v>0</v>
      </c>
      <c r="Z431" t="str">
        <f>IF(Table1[[#This Row],[School Days to Complete Initial Evaluation Converted]]&lt;36,"OnTime",IF(Table1[[#This Row],[School Days to Complete Initial Evaluation Converted]]&gt;50,"16+ Sch Days","1-15 Sch Days"))</f>
        <v>OnTime</v>
      </c>
    </row>
    <row r="432" spans="1:26">
      <c r="A432" s="26"/>
      <c r="B432" s="26"/>
      <c r="C432" s="26"/>
      <c r="D432" s="26"/>
      <c r="E432" s="26"/>
      <c r="F432" s="26"/>
      <c r="G432" s="26"/>
      <c r="H432" s="26"/>
      <c r="I432" s="26"/>
      <c r="J432" s="26"/>
      <c r="K432" s="26"/>
      <c r="L432" s="26"/>
      <c r="M432" s="26"/>
      <c r="N432" s="26"/>
      <c r="O432" s="26"/>
      <c r="P432" s="26"/>
      <c r="Q432" s="26"/>
      <c r="R432" s="26"/>
      <c r="S432" s="26"/>
      <c r="T432" s="26"/>
      <c r="U432" s="26"/>
      <c r="V432" s="36">
        <f t="shared" si="6"/>
        <v>1096</v>
      </c>
      <c r="W43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32" t="str">
        <f>IF(Table1[[#This Row],[Days Past 3rd Birthday Calculated]]&lt;1,"OnTime",IF(Table1[[#This Row],[Days Past 3rd Birthday Calculated]]&lt;16,"1-15 Cal Days",IF(Table1[[#This Row],[Days Past 3rd Birthday Calculated]]&gt;29,"30+ Cal Days","16-29 Cal Days")))</f>
        <v>OnTime</v>
      </c>
      <c r="Y432" s="37">
        <f>_xlfn.NUMBERVALUE(Table1[[#This Row],[School Days to Complete Initial Evaluation (U08)]])</f>
        <v>0</v>
      </c>
      <c r="Z432" t="str">
        <f>IF(Table1[[#This Row],[School Days to Complete Initial Evaluation Converted]]&lt;36,"OnTime",IF(Table1[[#This Row],[School Days to Complete Initial Evaluation Converted]]&gt;50,"16+ Sch Days","1-15 Sch Days"))</f>
        <v>OnTime</v>
      </c>
    </row>
    <row r="433" spans="1:26">
      <c r="A433" s="26"/>
      <c r="B433" s="26"/>
      <c r="C433" s="26"/>
      <c r="D433" s="26"/>
      <c r="E433" s="26"/>
      <c r="F433" s="26"/>
      <c r="G433" s="26"/>
      <c r="H433" s="26"/>
      <c r="I433" s="26"/>
      <c r="J433" s="26"/>
      <c r="K433" s="26"/>
      <c r="L433" s="26"/>
      <c r="M433" s="26"/>
      <c r="N433" s="26"/>
      <c r="O433" s="26"/>
      <c r="P433" s="26"/>
      <c r="Q433" s="26"/>
      <c r="R433" s="26"/>
      <c r="S433" s="26"/>
      <c r="T433" s="26"/>
      <c r="U433" s="26"/>
      <c r="V433" s="36">
        <f t="shared" si="6"/>
        <v>1096</v>
      </c>
      <c r="W43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33" t="str">
        <f>IF(Table1[[#This Row],[Days Past 3rd Birthday Calculated]]&lt;1,"OnTime",IF(Table1[[#This Row],[Days Past 3rd Birthday Calculated]]&lt;16,"1-15 Cal Days",IF(Table1[[#This Row],[Days Past 3rd Birthday Calculated]]&gt;29,"30+ Cal Days","16-29 Cal Days")))</f>
        <v>OnTime</v>
      </c>
      <c r="Y433" s="37">
        <f>_xlfn.NUMBERVALUE(Table1[[#This Row],[School Days to Complete Initial Evaluation (U08)]])</f>
        <v>0</v>
      </c>
      <c r="Z433" t="str">
        <f>IF(Table1[[#This Row],[School Days to Complete Initial Evaluation Converted]]&lt;36,"OnTime",IF(Table1[[#This Row],[School Days to Complete Initial Evaluation Converted]]&gt;50,"16+ Sch Days","1-15 Sch Days"))</f>
        <v>OnTime</v>
      </c>
    </row>
    <row r="434" spans="1:26">
      <c r="A434" s="26"/>
      <c r="B434" s="26"/>
      <c r="C434" s="26"/>
      <c r="D434" s="26"/>
      <c r="E434" s="26"/>
      <c r="F434" s="26"/>
      <c r="G434" s="26"/>
      <c r="H434" s="26"/>
      <c r="I434" s="26"/>
      <c r="J434" s="26"/>
      <c r="K434" s="26"/>
      <c r="L434" s="26"/>
      <c r="M434" s="26"/>
      <c r="N434" s="26"/>
      <c r="O434" s="26"/>
      <c r="P434" s="26"/>
      <c r="Q434" s="26"/>
      <c r="R434" s="26"/>
      <c r="S434" s="26"/>
      <c r="T434" s="26"/>
      <c r="U434" s="26"/>
      <c r="V434" s="36">
        <f t="shared" si="6"/>
        <v>1096</v>
      </c>
      <c r="W43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34" t="str">
        <f>IF(Table1[[#This Row],[Days Past 3rd Birthday Calculated]]&lt;1,"OnTime",IF(Table1[[#This Row],[Days Past 3rd Birthday Calculated]]&lt;16,"1-15 Cal Days",IF(Table1[[#This Row],[Days Past 3rd Birthday Calculated]]&gt;29,"30+ Cal Days","16-29 Cal Days")))</f>
        <v>OnTime</v>
      </c>
      <c r="Y434" s="37">
        <f>_xlfn.NUMBERVALUE(Table1[[#This Row],[School Days to Complete Initial Evaluation (U08)]])</f>
        <v>0</v>
      </c>
      <c r="Z434" t="str">
        <f>IF(Table1[[#This Row],[School Days to Complete Initial Evaluation Converted]]&lt;36,"OnTime",IF(Table1[[#This Row],[School Days to Complete Initial Evaluation Converted]]&gt;50,"16+ Sch Days","1-15 Sch Days"))</f>
        <v>OnTime</v>
      </c>
    </row>
    <row r="435" spans="1:26">
      <c r="A435" s="26"/>
      <c r="B435" s="26"/>
      <c r="C435" s="26"/>
      <c r="D435" s="26"/>
      <c r="E435" s="26"/>
      <c r="F435" s="26"/>
      <c r="G435" s="26"/>
      <c r="H435" s="26"/>
      <c r="I435" s="26"/>
      <c r="J435" s="26"/>
      <c r="K435" s="26"/>
      <c r="L435" s="26"/>
      <c r="M435" s="26"/>
      <c r="N435" s="26"/>
      <c r="O435" s="26"/>
      <c r="P435" s="26"/>
      <c r="Q435" s="26"/>
      <c r="R435" s="26"/>
      <c r="S435" s="26"/>
      <c r="T435" s="26"/>
      <c r="U435" s="26"/>
      <c r="V435" s="36">
        <f t="shared" si="6"/>
        <v>1096</v>
      </c>
      <c r="W43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35" t="str">
        <f>IF(Table1[[#This Row],[Days Past 3rd Birthday Calculated]]&lt;1,"OnTime",IF(Table1[[#This Row],[Days Past 3rd Birthday Calculated]]&lt;16,"1-15 Cal Days",IF(Table1[[#This Row],[Days Past 3rd Birthday Calculated]]&gt;29,"30+ Cal Days","16-29 Cal Days")))</f>
        <v>OnTime</v>
      </c>
      <c r="Y435" s="37">
        <f>_xlfn.NUMBERVALUE(Table1[[#This Row],[School Days to Complete Initial Evaluation (U08)]])</f>
        <v>0</v>
      </c>
      <c r="Z435" t="str">
        <f>IF(Table1[[#This Row],[School Days to Complete Initial Evaluation Converted]]&lt;36,"OnTime",IF(Table1[[#This Row],[School Days to Complete Initial Evaluation Converted]]&gt;50,"16+ Sch Days","1-15 Sch Days"))</f>
        <v>OnTime</v>
      </c>
    </row>
    <row r="436" spans="1:26">
      <c r="A436" s="26"/>
      <c r="B436" s="26"/>
      <c r="C436" s="26"/>
      <c r="D436" s="26"/>
      <c r="E436" s="26"/>
      <c r="F436" s="26"/>
      <c r="G436" s="26"/>
      <c r="H436" s="26"/>
      <c r="I436" s="26"/>
      <c r="J436" s="26"/>
      <c r="K436" s="26"/>
      <c r="L436" s="26"/>
      <c r="M436" s="26"/>
      <c r="N436" s="26"/>
      <c r="O436" s="26"/>
      <c r="P436" s="26"/>
      <c r="Q436" s="26"/>
      <c r="R436" s="26"/>
      <c r="S436" s="26"/>
      <c r="T436" s="26"/>
      <c r="U436" s="26"/>
      <c r="V436" s="36">
        <f t="shared" si="6"/>
        <v>1096</v>
      </c>
      <c r="W43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36" t="str">
        <f>IF(Table1[[#This Row],[Days Past 3rd Birthday Calculated]]&lt;1,"OnTime",IF(Table1[[#This Row],[Days Past 3rd Birthday Calculated]]&lt;16,"1-15 Cal Days",IF(Table1[[#This Row],[Days Past 3rd Birthday Calculated]]&gt;29,"30+ Cal Days","16-29 Cal Days")))</f>
        <v>OnTime</v>
      </c>
      <c r="Y436" s="37">
        <f>_xlfn.NUMBERVALUE(Table1[[#This Row],[School Days to Complete Initial Evaluation (U08)]])</f>
        <v>0</v>
      </c>
      <c r="Z436" t="str">
        <f>IF(Table1[[#This Row],[School Days to Complete Initial Evaluation Converted]]&lt;36,"OnTime",IF(Table1[[#This Row],[School Days to Complete Initial Evaluation Converted]]&gt;50,"16+ Sch Days","1-15 Sch Days"))</f>
        <v>OnTime</v>
      </c>
    </row>
    <row r="437" spans="1:26">
      <c r="A437" s="26"/>
      <c r="B437" s="26"/>
      <c r="C437" s="26"/>
      <c r="D437" s="26"/>
      <c r="E437" s="26"/>
      <c r="F437" s="26"/>
      <c r="G437" s="26"/>
      <c r="H437" s="26"/>
      <c r="I437" s="26"/>
      <c r="J437" s="26"/>
      <c r="K437" s="26"/>
      <c r="L437" s="26"/>
      <c r="M437" s="26"/>
      <c r="N437" s="26"/>
      <c r="O437" s="26"/>
      <c r="P437" s="26"/>
      <c r="Q437" s="26"/>
      <c r="R437" s="26"/>
      <c r="S437" s="26"/>
      <c r="T437" s="26"/>
      <c r="U437" s="26"/>
      <c r="V437" s="36">
        <f t="shared" si="6"/>
        <v>1096</v>
      </c>
      <c r="W43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37" t="str">
        <f>IF(Table1[[#This Row],[Days Past 3rd Birthday Calculated]]&lt;1,"OnTime",IF(Table1[[#This Row],[Days Past 3rd Birthday Calculated]]&lt;16,"1-15 Cal Days",IF(Table1[[#This Row],[Days Past 3rd Birthday Calculated]]&gt;29,"30+ Cal Days","16-29 Cal Days")))</f>
        <v>OnTime</v>
      </c>
      <c r="Y437" s="37">
        <f>_xlfn.NUMBERVALUE(Table1[[#This Row],[School Days to Complete Initial Evaluation (U08)]])</f>
        <v>0</v>
      </c>
      <c r="Z437" t="str">
        <f>IF(Table1[[#This Row],[School Days to Complete Initial Evaluation Converted]]&lt;36,"OnTime",IF(Table1[[#This Row],[School Days to Complete Initial Evaluation Converted]]&gt;50,"16+ Sch Days","1-15 Sch Days"))</f>
        <v>OnTime</v>
      </c>
    </row>
    <row r="438" spans="1:26">
      <c r="A438" s="26"/>
      <c r="B438" s="26"/>
      <c r="C438" s="26"/>
      <c r="D438" s="26"/>
      <c r="E438" s="26"/>
      <c r="F438" s="26"/>
      <c r="G438" s="26"/>
      <c r="H438" s="26"/>
      <c r="I438" s="26"/>
      <c r="J438" s="26"/>
      <c r="K438" s="26"/>
      <c r="L438" s="26"/>
      <c r="M438" s="26"/>
      <c r="N438" s="26"/>
      <c r="O438" s="26"/>
      <c r="P438" s="26"/>
      <c r="Q438" s="26"/>
      <c r="R438" s="26"/>
      <c r="S438" s="26"/>
      <c r="T438" s="26"/>
      <c r="U438" s="26"/>
      <c r="V438" s="36">
        <f t="shared" si="6"/>
        <v>1096</v>
      </c>
      <c r="W43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38" t="str">
        <f>IF(Table1[[#This Row],[Days Past 3rd Birthday Calculated]]&lt;1,"OnTime",IF(Table1[[#This Row],[Days Past 3rd Birthday Calculated]]&lt;16,"1-15 Cal Days",IF(Table1[[#This Row],[Days Past 3rd Birthday Calculated]]&gt;29,"30+ Cal Days","16-29 Cal Days")))</f>
        <v>OnTime</v>
      </c>
      <c r="Y438" s="37">
        <f>_xlfn.NUMBERVALUE(Table1[[#This Row],[School Days to Complete Initial Evaluation (U08)]])</f>
        <v>0</v>
      </c>
      <c r="Z438" t="str">
        <f>IF(Table1[[#This Row],[School Days to Complete Initial Evaluation Converted]]&lt;36,"OnTime",IF(Table1[[#This Row],[School Days to Complete Initial Evaluation Converted]]&gt;50,"16+ Sch Days","1-15 Sch Days"))</f>
        <v>OnTime</v>
      </c>
    </row>
    <row r="439" spans="1:26">
      <c r="A439" s="26"/>
      <c r="B439" s="26"/>
      <c r="C439" s="26"/>
      <c r="D439" s="26"/>
      <c r="E439" s="26"/>
      <c r="F439" s="26"/>
      <c r="G439" s="26"/>
      <c r="H439" s="26"/>
      <c r="I439" s="26"/>
      <c r="J439" s="26"/>
      <c r="K439" s="26"/>
      <c r="L439" s="26"/>
      <c r="M439" s="26"/>
      <c r="N439" s="26"/>
      <c r="O439" s="26"/>
      <c r="P439" s="26"/>
      <c r="Q439" s="26"/>
      <c r="R439" s="26"/>
      <c r="S439" s="26"/>
      <c r="T439" s="26"/>
      <c r="U439" s="26"/>
      <c r="V439" s="36">
        <f t="shared" si="6"/>
        <v>1096</v>
      </c>
      <c r="W43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39" t="str">
        <f>IF(Table1[[#This Row],[Days Past 3rd Birthday Calculated]]&lt;1,"OnTime",IF(Table1[[#This Row],[Days Past 3rd Birthday Calculated]]&lt;16,"1-15 Cal Days",IF(Table1[[#This Row],[Days Past 3rd Birthday Calculated]]&gt;29,"30+ Cal Days","16-29 Cal Days")))</f>
        <v>OnTime</v>
      </c>
      <c r="Y439" s="37">
        <f>_xlfn.NUMBERVALUE(Table1[[#This Row],[School Days to Complete Initial Evaluation (U08)]])</f>
        <v>0</v>
      </c>
      <c r="Z439" t="str">
        <f>IF(Table1[[#This Row],[School Days to Complete Initial Evaluation Converted]]&lt;36,"OnTime",IF(Table1[[#This Row],[School Days to Complete Initial Evaluation Converted]]&gt;50,"16+ Sch Days","1-15 Sch Days"))</f>
        <v>OnTime</v>
      </c>
    </row>
    <row r="440" spans="1:26">
      <c r="A440" s="26"/>
      <c r="B440" s="26"/>
      <c r="C440" s="26"/>
      <c r="D440" s="26"/>
      <c r="E440" s="26"/>
      <c r="F440" s="26"/>
      <c r="G440" s="26"/>
      <c r="H440" s="26"/>
      <c r="I440" s="26"/>
      <c r="J440" s="26"/>
      <c r="K440" s="26"/>
      <c r="L440" s="26"/>
      <c r="M440" s="26"/>
      <c r="N440" s="26"/>
      <c r="O440" s="26"/>
      <c r="P440" s="26"/>
      <c r="Q440" s="26"/>
      <c r="R440" s="26"/>
      <c r="S440" s="26"/>
      <c r="T440" s="26"/>
      <c r="U440" s="26"/>
      <c r="V440" s="36">
        <f t="shared" si="6"/>
        <v>1096</v>
      </c>
      <c r="W44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40" t="str">
        <f>IF(Table1[[#This Row],[Days Past 3rd Birthday Calculated]]&lt;1,"OnTime",IF(Table1[[#This Row],[Days Past 3rd Birthday Calculated]]&lt;16,"1-15 Cal Days",IF(Table1[[#This Row],[Days Past 3rd Birthday Calculated]]&gt;29,"30+ Cal Days","16-29 Cal Days")))</f>
        <v>OnTime</v>
      </c>
      <c r="Y440" s="37">
        <f>_xlfn.NUMBERVALUE(Table1[[#This Row],[School Days to Complete Initial Evaluation (U08)]])</f>
        <v>0</v>
      </c>
      <c r="Z440" t="str">
        <f>IF(Table1[[#This Row],[School Days to Complete Initial Evaluation Converted]]&lt;36,"OnTime",IF(Table1[[#This Row],[School Days to Complete Initial Evaluation Converted]]&gt;50,"16+ Sch Days","1-15 Sch Days"))</f>
        <v>OnTime</v>
      </c>
    </row>
    <row r="441" spans="1:26">
      <c r="A441" s="26"/>
      <c r="B441" s="26"/>
      <c r="C441" s="26"/>
      <c r="D441" s="26"/>
      <c r="E441" s="26"/>
      <c r="F441" s="26"/>
      <c r="G441" s="26"/>
      <c r="H441" s="26"/>
      <c r="I441" s="26"/>
      <c r="J441" s="26"/>
      <c r="K441" s="26"/>
      <c r="L441" s="26"/>
      <c r="M441" s="26"/>
      <c r="N441" s="26"/>
      <c r="O441" s="26"/>
      <c r="P441" s="26"/>
      <c r="Q441" s="26"/>
      <c r="R441" s="26"/>
      <c r="S441" s="26"/>
      <c r="T441" s="26"/>
      <c r="U441" s="26"/>
      <c r="V441" s="36">
        <f t="shared" si="6"/>
        <v>1096</v>
      </c>
      <c r="W44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41" t="str">
        <f>IF(Table1[[#This Row],[Days Past 3rd Birthday Calculated]]&lt;1,"OnTime",IF(Table1[[#This Row],[Days Past 3rd Birthday Calculated]]&lt;16,"1-15 Cal Days",IF(Table1[[#This Row],[Days Past 3rd Birthday Calculated]]&gt;29,"30+ Cal Days","16-29 Cal Days")))</f>
        <v>OnTime</v>
      </c>
      <c r="Y441" s="37">
        <f>_xlfn.NUMBERVALUE(Table1[[#This Row],[School Days to Complete Initial Evaluation (U08)]])</f>
        <v>0</v>
      </c>
      <c r="Z441" t="str">
        <f>IF(Table1[[#This Row],[School Days to Complete Initial Evaluation Converted]]&lt;36,"OnTime",IF(Table1[[#This Row],[School Days to Complete Initial Evaluation Converted]]&gt;50,"16+ Sch Days","1-15 Sch Days"))</f>
        <v>OnTime</v>
      </c>
    </row>
    <row r="442" spans="1:26">
      <c r="A442" s="26"/>
      <c r="B442" s="26"/>
      <c r="C442" s="26"/>
      <c r="D442" s="26"/>
      <c r="E442" s="26"/>
      <c r="F442" s="26"/>
      <c r="G442" s="26"/>
      <c r="H442" s="26"/>
      <c r="I442" s="26"/>
      <c r="J442" s="26"/>
      <c r="K442" s="26"/>
      <c r="L442" s="26"/>
      <c r="M442" s="26"/>
      <c r="N442" s="26"/>
      <c r="O442" s="26"/>
      <c r="P442" s="26"/>
      <c r="Q442" s="26"/>
      <c r="R442" s="26"/>
      <c r="S442" s="26"/>
      <c r="T442" s="26"/>
      <c r="U442" s="26"/>
      <c r="V442" s="36">
        <f t="shared" si="6"/>
        <v>1096</v>
      </c>
      <c r="W44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42" t="str">
        <f>IF(Table1[[#This Row],[Days Past 3rd Birthday Calculated]]&lt;1,"OnTime",IF(Table1[[#This Row],[Days Past 3rd Birthday Calculated]]&lt;16,"1-15 Cal Days",IF(Table1[[#This Row],[Days Past 3rd Birthday Calculated]]&gt;29,"30+ Cal Days","16-29 Cal Days")))</f>
        <v>OnTime</v>
      </c>
      <c r="Y442" s="37">
        <f>_xlfn.NUMBERVALUE(Table1[[#This Row],[School Days to Complete Initial Evaluation (U08)]])</f>
        <v>0</v>
      </c>
      <c r="Z442" t="str">
        <f>IF(Table1[[#This Row],[School Days to Complete Initial Evaluation Converted]]&lt;36,"OnTime",IF(Table1[[#This Row],[School Days to Complete Initial Evaluation Converted]]&gt;50,"16+ Sch Days","1-15 Sch Days"))</f>
        <v>OnTime</v>
      </c>
    </row>
    <row r="443" spans="1:26">
      <c r="A443" s="26"/>
      <c r="B443" s="26"/>
      <c r="C443" s="26"/>
      <c r="D443" s="26"/>
      <c r="E443" s="26"/>
      <c r="F443" s="26"/>
      <c r="G443" s="26"/>
      <c r="H443" s="26"/>
      <c r="I443" s="26"/>
      <c r="J443" s="26"/>
      <c r="K443" s="26"/>
      <c r="L443" s="26"/>
      <c r="M443" s="26"/>
      <c r="N443" s="26"/>
      <c r="O443" s="26"/>
      <c r="P443" s="26"/>
      <c r="Q443" s="26"/>
      <c r="R443" s="26"/>
      <c r="S443" s="26"/>
      <c r="T443" s="26"/>
      <c r="U443" s="26"/>
      <c r="V443" s="36">
        <f t="shared" si="6"/>
        <v>1096</v>
      </c>
      <c r="W44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43" t="str">
        <f>IF(Table1[[#This Row],[Days Past 3rd Birthday Calculated]]&lt;1,"OnTime",IF(Table1[[#This Row],[Days Past 3rd Birthday Calculated]]&lt;16,"1-15 Cal Days",IF(Table1[[#This Row],[Days Past 3rd Birthday Calculated]]&gt;29,"30+ Cal Days","16-29 Cal Days")))</f>
        <v>OnTime</v>
      </c>
      <c r="Y443" s="37">
        <f>_xlfn.NUMBERVALUE(Table1[[#This Row],[School Days to Complete Initial Evaluation (U08)]])</f>
        <v>0</v>
      </c>
      <c r="Z443" t="str">
        <f>IF(Table1[[#This Row],[School Days to Complete Initial Evaluation Converted]]&lt;36,"OnTime",IF(Table1[[#This Row],[School Days to Complete Initial Evaluation Converted]]&gt;50,"16+ Sch Days","1-15 Sch Days"))</f>
        <v>OnTime</v>
      </c>
    </row>
    <row r="444" spans="1:26">
      <c r="A444" s="26"/>
      <c r="B444" s="26"/>
      <c r="C444" s="26"/>
      <c r="D444" s="26"/>
      <c r="E444" s="26"/>
      <c r="F444" s="26"/>
      <c r="G444" s="26"/>
      <c r="H444" s="26"/>
      <c r="I444" s="26"/>
      <c r="J444" s="26"/>
      <c r="K444" s="26"/>
      <c r="L444" s="26"/>
      <c r="M444" s="26"/>
      <c r="N444" s="26"/>
      <c r="O444" s="26"/>
      <c r="P444" s="26"/>
      <c r="Q444" s="26"/>
      <c r="R444" s="26"/>
      <c r="S444" s="26"/>
      <c r="T444" s="26"/>
      <c r="U444" s="26"/>
      <c r="V444" s="36">
        <f t="shared" si="6"/>
        <v>1096</v>
      </c>
      <c r="W44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44" t="str">
        <f>IF(Table1[[#This Row],[Days Past 3rd Birthday Calculated]]&lt;1,"OnTime",IF(Table1[[#This Row],[Days Past 3rd Birthday Calculated]]&lt;16,"1-15 Cal Days",IF(Table1[[#This Row],[Days Past 3rd Birthday Calculated]]&gt;29,"30+ Cal Days","16-29 Cal Days")))</f>
        <v>OnTime</v>
      </c>
      <c r="Y444" s="37">
        <f>_xlfn.NUMBERVALUE(Table1[[#This Row],[School Days to Complete Initial Evaluation (U08)]])</f>
        <v>0</v>
      </c>
      <c r="Z444" t="str">
        <f>IF(Table1[[#This Row],[School Days to Complete Initial Evaluation Converted]]&lt;36,"OnTime",IF(Table1[[#This Row],[School Days to Complete Initial Evaluation Converted]]&gt;50,"16+ Sch Days","1-15 Sch Days"))</f>
        <v>OnTime</v>
      </c>
    </row>
    <row r="445" spans="1:26">
      <c r="A445" s="26"/>
      <c r="B445" s="26"/>
      <c r="C445" s="26"/>
      <c r="D445" s="26"/>
      <c r="E445" s="26"/>
      <c r="F445" s="26"/>
      <c r="G445" s="26"/>
      <c r="H445" s="26"/>
      <c r="I445" s="26"/>
      <c r="J445" s="26"/>
      <c r="K445" s="26"/>
      <c r="L445" s="26"/>
      <c r="M445" s="26"/>
      <c r="N445" s="26"/>
      <c r="O445" s="26"/>
      <c r="P445" s="26"/>
      <c r="Q445" s="26"/>
      <c r="R445" s="26"/>
      <c r="S445" s="26"/>
      <c r="T445" s="26"/>
      <c r="U445" s="26"/>
      <c r="V445" s="36">
        <f t="shared" si="6"/>
        <v>1096</v>
      </c>
      <c r="W44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45" t="str">
        <f>IF(Table1[[#This Row],[Days Past 3rd Birthday Calculated]]&lt;1,"OnTime",IF(Table1[[#This Row],[Days Past 3rd Birthday Calculated]]&lt;16,"1-15 Cal Days",IF(Table1[[#This Row],[Days Past 3rd Birthday Calculated]]&gt;29,"30+ Cal Days","16-29 Cal Days")))</f>
        <v>OnTime</v>
      </c>
      <c r="Y445" s="37">
        <f>_xlfn.NUMBERVALUE(Table1[[#This Row],[School Days to Complete Initial Evaluation (U08)]])</f>
        <v>0</v>
      </c>
      <c r="Z445" t="str">
        <f>IF(Table1[[#This Row],[School Days to Complete Initial Evaluation Converted]]&lt;36,"OnTime",IF(Table1[[#This Row],[School Days to Complete Initial Evaluation Converted]]&gt;50,"16+ Sch Days","1-15 Sch Days"))</f>
        <v>OnTime</v>
      </c>
    </row>
    <row r="446" spans="1:26">
      <c r="A446" s="26"/>
      <c r="B446" s="26"/>
      <c r="C446" s="26"/>
      <c r="D446" s="26"/>
      <c r="E446" s="26"/>
      <c r="F446" s="26"/>
      <c r="G446" s="26"/>
      <c r="H446" s="26"/>
      <c r="I446" s="26"/>
      <c r="J446" s="26"/>
      <c r="K446" s="26"/>
      <c r="L446" s="26"/>
      <c r="M446" s="26"/>
      <c r="N446" s="26"/>
      <c r="O446" s="26"/>
      <c r="P446" s="26"/>
      <c r="Q446" s="26"/>
      <c r="R446" s="26"/>
      <c r="S446" s="26"/>
      <c r="T446" s="26"/>
      <c r="U446" s="26"/>
      <c r="V446" s="36">
        <f t="shared" si="6"/>
        <v>1096</v>
      </c>
      <c r="W44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46" t="str">
        <f>IF(Table1[[#This Row],[Days Past 3rd Birthday Calculated]]&lt;1,"OnTime",IF(Table1[[#This Row],[Days Past 3rd Birthday Calculated]]&lt;16,"1-15 Cal Days",IF(Table1[[#This Row],[Days Past 3rd Birthday Calculated]]&gt;29,"30+ Cal Days","16-29 Cal Days")))</f>
        <v>OnTime</v>
      </c>
      <c r="Y446" s="37">
        <f>_xlfn.NUMBERVALUE(Table1[[#This Row],[School Days to Complete Initial Evaluation (U08)]])</f>
        <v>0</v>
      </c>
      <c r="Z446" t="str">
        <f>IF(Table1[[#This Row],[School Days to Complete Initial Evaluation Converted]]&lt;36,"OnTime",IF(Table1[[#This Row],[School Days to Complete Initial Evaluation Converted]]&gt;50,"16+ Sch Days","1-15 Sch Days"))</f>
        <v>OnTime</v>
      </c>
    </row>
    <row r="447" spans="1:26">
      <c r="A447" s="26"/>
      <c r="B447" s="26"/>
      <c r="C447" s="26"/>
      <c r="D447" s="26"/>
      <c r="E447" s="26"/>
      <c r="F447" s="26"/>
      <c r="G447" s="26"/>
      <c r="H447" s="26"/>
      <c r="I447" s="26"/>
      <c r="J447" s="26"/>
      <c r="K447" s="26"/>
      <c r="L447" s="26"/>
      <c r="M447" s="26"/>
      <c r="N447" s="26"/>
      <c r="O447" s="26"/>
      <c r="P447" s="26"/>
      <c r="Q447" s="26"/>
      <c r="R447" s="26"/>
      <c r="S447" s="26"/>
      <c r="T447" s="26"/>
      <c r="U447" s="26"/>
      <c r="V447" s="36">
        <f t="shared" si="6"/>
        <v>1096</v>
      </c>
      <c r="W44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47" t="str">
        <f>IF(Table1[[#This Row],[Days Past 3rd Birthday Calculated]]&lt;1,"OnTime",IF(Table1[[#This Row],[Days Past 3rd Birthday Calculated]]&lt;16,"1-15 Cal Days",IF(Table1[[#This Row],[Days Past 3rd Birthday Calculated]]&gt;29,"30+ Cal Days","16-29 Cal Days")))</f>
        <v>OnTime</v>
      </c>
      <c r="Y447" s="37">
        <f>_xlfn.NUMBERVALUE(Table1[[#This Row],[School Days to Complete Initial Evaluation (U08)]])</f>
        <v>0</v>
      </c>
      <c r="Z447" t="str">
        <f>IF(Table1[[#This Row],[School Days to Complete Initial Evaluation Converted]]&lt;36,"OnTime",IF(Table1[[#This Row],[School Days to Complete Initial Evaluation Converted]]&gt;50,"16+ Sch Days","1-15 Sch Days"))</f>
        <v>OnTime</v>
      </c>
    </row>
    <row r="448" spans="1:26">
      <c r="A448" s="26"/>
      <c r="B448" s="26"/>
      <c r="C448" s="26"/>
      <c r="D448" s="26"/>
      <c r="E448" s="26"/>
      <c r="F448" s="26"/>
      <c r="G448" s="26"/>
      <c r="H448" s="26"/>
      <c r="I448" s="26"/>
      <c r="J448" s="26"/>
      <c r="K448" s="26"/>
      <c r="L448" s="26"/>
      <c r="M448" s="26"/>
      <c r="N448" s="26"/>
      <c r="O448" s="26"/>
      <c r="P448" s="26"/>
      <c r="Q448" s="26"/>
      <c r="R448" s="26"/>
      <c r="S448" s="26"/>
      <c r="T448" s="26"/>
      <c r="U448" s="26"/>
      <c r="V448" s="36">
        <f t="shared" si="6"/>
        <v>1096</v>
      </c>
      <c r="W44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48" t="str">
        <f>IF(Table1[[#This Row],[Days Past 3rd Birthday Calculated]]&lt;1,"OnTime",IF(Table1[[#This Row],[Days Past 3rd Birthday Calculated]]&lt;16,"1-15 Cal Days",IF(Table1[[#This Row],[Days Past 3rd Birthday Calculated]]&gt;29,"30+ Cal Days","16-29 Cal Days")))</f>
        <v>OnTime</v>
      </c>
      <c r="Y448" s="37">
        <f>_xlfn.NUMBERVALUE(Table1[[#This Row],[School Days to Complete Initial Evaluation (U08)]])</f>
        <v>0</v>
      </c>
      <c r="Z448" t="str">
        <f>IF(Table1[[#This Row],[School Days to Complete Initial Evaluation Converted]]&lt;36,"OnTime",IF(Table1[[#This Row],[School Days to Complete Initial Evaluation Converted]]&gt;50,"16+ Sch Days","1-15 Sch Days"))</f>
        <v>OnTime</v>
      </c>
    </row>
    <row r="449" spans="1:26">
      <c r="A449" s="26"/>
      <c r="B449" s="26"/>
      <c r="C449" s="26"/>
      <c r="D449" s="26"/>
      <c r="E449" s="26"/>
      <c r="F449" s="26"/>
      <c r="G449" s="26"/>
      <c r="H449" s="26"/>
      <c r="I449" s="26"/>
      <c r="J449" s="26"/>
      <c r="K449" s="26"/>
      <c r="L449" s="26"/>
      <c r="M449" s="26"/>
      <c r="N449" s="26"/>
      <c r="O449" s="26"/>
      <c r="P449" s="26"/>
      <c r="Q449" s="26"/>
      <c r="R449" s="26"/>
      <c r="S449" s="26"/>
      <c r="T449" s="26"/>
      <c r="U449" s="26"/>
      <c r="V449" s="36">
        <f t="shared" si="6"/>
        <v>1096</v>
      </c>
      <c r="W44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49" t="str">
        <f>IF(Table1[[#This Row],[Days Past 3rd Birthday Calculated]]&lt;1,"OnTime",IF(Table1[[#This Row],[Days Past 3rd Birthday Calculated]]&lt;16,"1-15 Cal Days",IF(Table1[[#This Row],[Days Past 3rd Birthday Calculated]]&gt;29,"30+ Cal Days","16-29 Cal Days")))</f>
        <v>OnTime</v>
      </c>
      <c r="Y449" s="37">
        <f>_xlfn.NUMBERVALUE(Table1[[#This Row],[School Days to Complete Initial Evaluation (U08)]])</f>
        <v>0</v>
      </c>
      <c r="Z449" t="str">
        <f>IF(Table1[[#This Row],[School Days to Complete Initial Evaluation Converted]]&lt;36,"OnTime",IF(Table1[[#This Row],[School Days to Complete Initial Evaluation Converted]]&gt;50,"16+ Sch Days","1-15 Sch Days"))</f>
        <v>OnTime</v>
      </c>
    </row>
    <row r="450" spans="1:26">
      <c r="A450" s="26"/>
      <c r="B450" s="26"/>
      <c r="C450" s="26"/>
      <c r="D450" s="26"/>
      <c r="E450" s="26"/>
      <c r="F450" s="26"/>
      <c r="G450" s="26"/>
      <c r="H450" s="26"/>
      <c r="I450" s="26"/>
      <c r="J450" s="26"/>
      <c r="K450" s="26"/>
      <c r="L450" s="26"/>
      <c r="M450" s="26"/>
      <c r="N450" s="26"/>
      <c r="O450" s="26"/>
      <c r="P450" s="26"/>
      <c r="Q450" s="26"/>
      <c r="R450" s="26"/>
      <c r="S450" s="26"/>
      <c r="T450" s="26"/>
      <c r="U450" s="26"/>
      <c r="V450" s="36">
        <f t="shared" ref="V450:V513" si="7">EDATE(Q450,36)</f>
        <v>1096</v>
      </c>
      <c r="W45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50" t="str">
        <f>IF(Table1[[#This Row],[Days Past 3rd Birthday Calculated]]&lt;1,"OnTime",IF(Table1[[#This Row],[Days Past 3rd Birthday Calculated]]&lt;16,"1-15 Cal Days",IF(Table1[[#This Row],[Days Past 3rd Birthday Calculated]]&gt;29,"30+ Cal Days","16-29 Cal Days")))</f>
        <v>OnTime</v>
      </c>
      <c r="Y450" s="37">
        <f>_xlfn.NUMBERVALUE(Table1[[#This Row],[School Days to Complete Initial Evaluation (U08)]])</f>
        <v>0</v>
      </c>
      <c r="Z450" t="str">
        <f>IF(Table1[[#This Row],[School Days to Complete Initial Evaluation Converted]]&lt;36,"OnTime",IF(Table1[[#This Row],[School Days to Complete Initial Evaluation Converted]]&gt;50,"16+ Sch Days","1-15 Sch Days"))</f>
        <v>OnTime</v>
      </c>
    </row>
    <row r="451" spans="1:26">
      <c r="A451" s="26"/>
      <c r="B451" s="26"/>
      <c r="C451" s="26"/>
      <c r="D451" s="26"/>
      <c r="E451" s="26"/>
      <c r="F451" s="26"/>
      <c r="G451" s="26"/>
      <c r="H451" s="26"/>
      <c r="I451" s="26"/>
      <c r="J451" s="26"/>
      <c r="K451" s="26"/>
      <c r="L451" s="26"/>
      <c r="M451" s="26"/>
      <c r="N451" s="26"/>
      <c r="O451" s="26"/>
      <c r="P451" s="26"/>
      <c r="Q451" s="26"/>
      <c r="R451" s="26"/>
      <c r="S451" s="26"/>
      <c r="T451" s="26"/>
      <c r="U451" s="26"/>
      <c r="V451" s="36">
        <f t="shared" si="7"/>
        <v>1096</v>
      </c>
      <c r="W45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51" t="str">
        <f>IF(Table1[[#This Row],[Days Past 3rd Birthday Calculated]]&lt;1,"OnTime",IF(Table1[[#This Row],[Days Past 3rd Birthday Calculated]]&lt;16,"1-15 Cal Days",IF(Table1[[#This Row],[Days Past 3rd Birthday Calculated]]&gt;29,"30+ Cal Days","16-29 Cal Days")))</f>
        <v>OnTime</v>
      </c>
      <c r="Y451" s="37">
        <f>_xlfn.NUMBERVALUE(Table1[[#This Row],[School Days to Complete Initial Evaluation (U08)]])</f>
        <v>0</v>
      </c>
      <c r="Z451" t="str">
        <f>IF(Table1[[#This Row],[School Days to Complete Initial Evaluation Converted]]&lt;36,"OnTime",IF(Table1[[#This Row],[School Days to Complete Initial Evaluation Converted]]&gt;50,"16+ Sch Days","1-15 Sch Days"))</f>
        <v>OnTime</v>
      </c>
    </row>
    <row r="452" spans="1:26">
      <c r="A452" s="26"/>
      <c r="B452" s="26"/>
      <c r="C452" s="26"/>
      <c r="D452" s="26"/>
      <c r="E452" s="26"/>
      <c r="F452" s="26"/>
      <c r="G452" s="26"/>
      <c r="H452" s="26"/>
      <c r="I452" s="26"/>
      <c r="J452" s="26"/>
      <c r="K452" s="26"/>
      <c r="L452" s="26"/>
      <c r="M452" s="26"/>
      <c r="N452" s="26"/>
      <c r="O452" s="26"/>
      <c r="P452" s="26"/>
      <c r="Q452" s="26"/>
      <c r="R452" s="26"/>
      <c r="S452" s="26"/>
      <c r="T452" s="26"/>
      <c r="U452" s="26"/>
      <c r="V452" s="36">
        <f t="shared" si="7"/>
        <v>1096</v>
      </c>
      <c r="W45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52" t="str">
        <f>IF(Table1[[#This Row],[Days Past 3rd Birthday Calculated]]&lt;1,"OnTime",IF(Table1[[#This Row],[Days Past 3rd Birthday Calculated]]&lt;16,"1-15 Cal Days",IF(Table1[[#This Row],[Days Past 3rd Birthday Calculated]]&gt;29,"30+ Cal Days","16-29 Cal Days")))</f>
        <v>OnTime</v>
      </c>
      <c r="Y452" s="37">
        <f>_xlfn.NUMBERVALUE(Table1[[#This Row],[School Days to Complete Initial Evaluation (U08)]])</f>
        <v>0</v>
      </c>
      <c r="Z452" t="str">
        <f>IF(Table1[[#This Row],[School Days to Complete Initial Evaluation Converted]]&lt;36,"OnTime",IF(Table1[[#This Row],[School Days to Complete Initial Evaluation Converted]]&gt;50,"16+ Sch Days","1-15 Sch Days"))</f>
        <v>OnTime</v>
      </c>
    </row>
    <row r="453" spans="1:26">
      <c r="A453" s="26"/>
      <c r="B453" s="26"/>
      <c r="C453" s="26"/>
      <c r="D453" s="26"/>
      <c r="E453" s="26"/>
      <c r="F453" s="26"/>
      <c r="G453" s="26"/>
      <c r="H453" s="26"/>
      <c r="I453" s="26"/>
      <c r="J453" s="26"/>
      <c r="K453" s="26"/>
      <c r="L453" s="26"/>
      <c r="M453" s="26"/>
      <c r="N453" s="26"/>
      <c r="O453" s="26"/>
      <c r="P453" s="26"/>
      <c r="Q453" s="26"/>
      <c r="R453" s="26"/>
      <c r="S453" s="26"/>
      <c r="T453" s="26"/>
      <c r="U453" s="26"/>
      <c r="V453" s="36">
        <f t="shared" si="7"/>
        <v>1096</v>
      </c>
      <c r="W45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53" t="str">
        <f>IF(Table1[[#This Row],[Days Past 3rd Birthday Calculated]]&lt;1,"OnTime",IF(Table1[[#This Row],[Days Past 3rd Birthday Calculated]]&lt;16,"1-15 Cal Days",IF(Table1[[#This Row],[Days Past 3rd Birthday Calculated]]&gt;29,"30+ Cal Days","16-29 Cal Days")))</f>
        <v>OnTime</v>
      </c>
      <c r="Y453" s="37">
        <f>_xlfn.NUMBERVALUE(Table1[[#This Row],[School Days to Complete Initial Evaluation (U08)]])</f>
        <v>0</v>
      </c>
      <c r="Z453" t="str">
        <f>IF(Table1[[#This Row],[School Days to Complete Initial Evaluation Converted]]&lt;36,"OnTime",IF(Table1[[#This Row],[School Days to Complete Initial Evaluation Converted]]&gt;50,"16+ Sch Days","1-15 Sch Days"))</f>
        <v>OnTime</v>
      </c>
    </row>
    <row r="454" spans="1:26">
      <c r="A454" s="26"/>
      <c r="B454" s="26"/>
      <c r="C454" s="26"/>
      <c r="D454" s="26"/>
      <c r="E454" s="26"/>
      <c r="F454" s="26"/>
      <c r="G454" s="26"/>
      <c r="H454" s="26"/>
      <c r="I454" s="26"/>
      <c r="J454" s="26"/>
      <c r="K454" s="26"/>
      <c r="L454" s="26"/>
      <c r="M454" s="26"/>
      <c r="N454" s="26"/>
      <c r="O454" s="26"/>
      <c r="P454" s="26"/>
      <c r="Q454" s="26"/>
      <c r="R454" s="26"/>
      <c r="S454" s="26"/>
      <c r="T454" s="26"/>
      <c r="U454" s="26"/>
      <c r="V454" s="36">
        <f t="shared" si="7"/>
        <v>1096</v>
      </c>
      <c r="W45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54" t="str">
        <f>IF(Table1[[#This Row],[Days Past 3rd Birthday Calculated]]&lt;1,"OnTime",IF(Table1[[#This Row],[Days Past 3rd Birthday Calculated]]&lt;16,"1-15 Cal Days",IF(Table1[[#This Row],[Days Past 3rd Birthday Calculated]]&gt;29,"30+ Cal Days","16-29 Cal Days")))</f>
        <v>OnTime</v>
      </c>
      <c r="Y454" s="37">
        <f>_xlfn.NUMBERVALUE(Table1[[#This Row],[School Days to Complete Initial Evaluation (U08)]])</f>
        <v>0</v>
      </c>
      <c r="Z454" t="str">
        <f>IF(Table1[[#This Row],[School Days to Complete Initial Evaluation Converted]]&lt;36,"OnTime",IF(Table1[[#This Row],[School Days to Complete Initial Evaluation Converted]]&gt;50,"16+ Sch Days","1-15 Sch Days"))</f>
        <v>OnTime</v>
      </c>
    </row>
    <row r="455" spans="1:26">
      <c r="A455" s="26"/>
      <c r="B455" s="26"/>
      <c r="C455" s="26"/>
      <c r="D455" s="26"/>
      <c r="E455" s="26"/>
      <c r="F455" s="26"/>
      <c r="G455" s="26"/>
      <c r="H455" s="26"/>
      <c r="I455" s="26"/>
      <c r="J455" s="26"/>
      <c r="K455" s="26"/>
      <c r="L455" s="26"/>
      <c r="M455" s="26"/>
      <c r="N455" s="26"/>
      <c r="O455" s="26"/>
      <c r="P455" s="26"/>
      <c r="Q455" s="26"/>
      <c r="R455" s="26"/>
      <c r="S455" s="26"/>
      <c r="T455" s="26"/>
      <c r="U455" s="26"/>
      <c r="V455" s="36">
        <f t="shared" si="7"/>
        <v>1096</v>
      </c>
      <c r="W45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55" t="str">
        <f>IF(Table1[[#This Row],[Days Past 3rd Birthday Calculated]]&lt;1,"OnTime",IF(Table1[[#This Row],[Days Past 3rd Birthday Calculated]]&lt;16,"1-15 Cal Days",IF(Table1[[#This Row],[Days Past 3rd Birthday Calculated]]&gt;29,"30+ Cal Days","16-29 Cal Days")))</f>
        <v>OnTime</v>
      </c>
      <c r="Y455" s="37">
        <f>_xlfn.NUMBERVALUE(Table1[[#This Row],[School Days to Complete Initial Evaluation (U08)]])</f>
        <v>0</v>
      </c>
      <c r="Z455" t="str">
        <f>IF(Table1[[#This Row],[School Days to Complete Initial Evaluation Converted]]&lt;36,"OnTime",IF(Table1[[#This Row],[School Days to Complete Initial Evaluation Converted]]&gt;50,"16+ Sch Days","1-15 Sch Days"))</f>
        <v>OnTime</v>
      </c>
    </row>
    <row r="456" spans="1:26">
      <c r="A456" s="26"/>
      <c r="B456" s="26"/>
      <c r="C456" s="26"/>
      <c r="D456" s="26"/>
      <c r="E456" s="26"/>
      <c r="F456" s="26"/>
      <c r="G456" s="26"/>
      <c r="H456" s="26"/>
      <c r="I456" s="26"/>
      <c r="J456" s="26"/>
      <c r="K456" s="26"/>
      <c r="L456" s="26"/>
      <c r="M456" s="26"/>
      <c r="N456" s="26"/>
      <c r="O456" s="26"/>
      <c r="P456" s="26"/>
      <c r="Q456" s="26"/>
      <c r="R456" s="26"/>
      <c r="S456" s="26"/>
      <c r="T456" s="26"/>
      <c r="U456" s="26"/>
      <c r="V456" s="36">
        <f t="shared" si="7"/>
        <v>1096</v>
      </c>
      <c r="W45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56" t="str">
        <f>IF(Table1[[#This Row],[Days Past 3rd Birthday Calculated]]&lt;1,"OnTime",IF(Table1[[#This Row],[Days Past 3rd Birthday Calculated]]&lt;16,"1-15 Cal Days",IF(Table1[[#This Row],[Days Past 3rd Birthday Calculated]]&gt;29,"30+ Cal Days","16-29 Cal Days")))</f>
        <v>OnTime</v>
      </c>
      <c r="Y456" s="37">
        <f>_xlfn.NUMBERVALUE(Table1[[#This Row],[School Days to Complete Initial Evaluation (U08)]])</f>
        <v>0</v>
      </c>
      <c r="Z456" t="str">
        <f>IF(Table1[[#This Row],[School Days to Complete Initial Evaluation Converted]]&lt;36,"OnTime",IF(Table1[[#This Row],[School Days to Complete Initial Evaluation Converted]]&gt;50,"16+ Sch Days","1-15 Sch Days"))</f>
        <v>OnTime</v>
      </c>
    </row>
    <row r="457" spans="1:26">
      <c r="A457" s="26"/>
      <c r="B457" s="26"/>
      <c r="C457" s="26"/>
      <c r="D457" s="26"/>
      <c r="E457" s="26"/>
      <c r="F457" s="26"/>
      <c r="G457" s="26"/>
      <c r="H457" s="26"/>
      <c r="I457" s="26"/>
      <c r="J457" s="26"/>
      <c r="K457" s="26"/>
      <c r="L457" s="26"/>
      <c r="M457" s="26"/>
      <c r="N457" s="26"/>
      <c r="O457" s="26"/>
      <c r="P457" s="26"/>
      <c r="Q457" s="26"/>
      <c r="R457" s="26"/>
      <c r="S457" s="26"/>
      <c r="T457" s="26"/>
      <c r="U457" s="26"/>
      <c r="V457" s="36">
        <f t="shared" si="7"/>
        <v>1096</v>
      </c>
      <c r="W45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57" t="str">
        <f>IF(Table1[[#This Row],[Days Past 3rd Birthday Calculated]]&lt;1,"OnTime",IF(Table1[[#This Row],[Days Past 3rd Birthday Calculated]]&lt;16,"1-15 Cal Days",IF(Table1[[#This Row],[Days Past 3rd Birthday Calculated]]&gt;29,"30+ Cal Days","16-29 Cal Days")))</f>
        <v>OnTime</v>
      </c>
      <c r="Y457" s="37">
        <f>_xlfn.NUMBERVALUE(Table1[[#This Row],[School Days to Complete Initial Evaluation (U08)]])</f>
        <v>0</v>
      </c>
      <c r="Z457" t="str">
        <f>IF(Table1[[#This Row],[School Days to Complete Initial Evaluation Converted]]&lt;36,"OnTime",IF(Table1[[#This Row],[School Days to Complete Initial Evaluation Converted]]&gt;50,"16+ Sch Days","1-15 Sch Days"))</f>
        <v>OnTime</v>
      </c>
    </row>
    <row r="458" spans="1:26">
      <c r="A458" s="26"/>
      <c r="B458" s="26"/>
      <c r="C458" s="26"/>
      <c r="D458" s="26"/>
      <c r="E458" s="26"/>
      <c r="F458" s="26"/>
      <c r="G458" s="26"/>
      <c r="H458" s="26"/>
      <c r="I458" s="26"/>
      <c r="J458" s="26"/>
      <c r="K458" s="26"/>
      <c r="L458" s="26"/>
      <c r="M458" s="26"/>
      <c r="N458" s="26"/>
      <c r="O458" s="26"/>
      <c r="P458" s="26"/>
      <c r="Q458" s="26"/>
      <c r="R458" s="26"/>
      <c r="S458" s="26"/>
      <c r="T458" s="26"/>
      <c r="U458" s="26"/>
      <c r="V458" s="36">
        <f t="shared" si="7"/>
        <v>1096</v>
      </c>
      <c r="W45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58" t="str">
        <f>IF(Table1[[#This Row],[Days Past 3rd Birthday Calculated]]&lt;1,"OnTime",IF(Table1[[#This Row],[Days Past 3rd Birthday Calculated]]&lt;16,"1-15 Cal Days",IF(Table1[[#This Row],[Days Past 3rd Birthday Calculated]]&gt;29,"30+ Cal Days","16-29 Cal Days")))</f>
        <v>OnTime</v>
      </c>
      <c r="Y458" s="37">
        <f>_xlfn.NUMBERVALUE(Table1[[#This Row],[School Days to Complete Initial Evaluation (U08)]])</f>
        <v>0</v>
      </c>
      <c r="Z458" t="str">
        <f>IF(Table1[[#This Row],[School Days to Complete Initial Evaluation Converted]]&lt;36,"OnTime",IF(Table1[[#This Row],[School Days to Complete Initial Evaluation Converted]]&gt;50,"16+ Sch Days","1-15 Sch Days"))</f>
        <v>OnTime</v>
      </c>
    </row>
    <row r="459" spans="1:26">
      <c r="A459" s="26"/>
      <c r="B459" s="26"/>
      <c r="C459" s="26"/>
      <c r="D459" s="26"/>
      <c r="E459" s="26"/>
      <c r="F459" s="26"/>
      <c r="G459" s="26"/>
      <c r="H459" s="26"/>
      <c r="I459" s="26"/>
      <c r="J459" s="26"/>
      <c r="K459" s="26"/>
      <c r="L459" s="26"/>
      <c r="M459" s="26"/>
      <c r="N459" s="26"/>
      <c r="O459" s="26"/>
      <c r="P459" s="26"/>
      <c r="Q459" s="26"/>
      <c r="R459" s="26"/>
      <c r="S459" s="26"/>
      <c r="T459" s="26"/>
      <c r="U459" s="26"/>
      <c r="V459" s="36">
        <f t="shared" si="7"/>
        <v>1096</v>
      </c>
      <c r="W45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59" t="str">
        <f>IF(Table1[[#This Row],[Days Past 3rd Birthday Calculated]]&lt;1,"OnTime",IF(Table1[[#This Row],[Days Past 3rd Birthday Calculated]]&lt;16,"1-15 Cal Days",IF(Table1[[#This Row],[Days Past 3rd Birthday Calculated]]&gt;29,"30+ Cal Days","16-29 Cal Days")))</f>
        <v>OnTime</v>
      </c>
      <c r="Y459" s="37">
        <f>_xlfn.NUMBERVALUE(Table1[[#This Row],[School Days to Complete Initial Evaluation (U08)]])</f>
        <v>0</v>
      </c>
      <c r="Z459" t="str">
        <f>IF(Table1[[#This Row],[School Days to Complete Initial Evaluation Converted]]&lt;36,"OnTime",IF(Table1[[#This Row],[School Days to Complete Initial Evaluation Converted]]&gt;50,"16+ Sch Days","1-15 Sch Days"))</f>
        <v>OnTime</v>
      </c>
    </row>
    <row r="460" spans="1:26">
      <c r="A460" s="26"/>
      <c r="B460" s="26"/>
      <c r="C460" s="26"/>
      <c r="D460" s="26"/>
      <c r="E460" s="26"/>
      <c r="F460" s="26"/>
      <c r="G460" s="26"/>
      <c r="H460" s="26"/>
      <c r="I460" s="26"/>
      <c r="J460" s="26"/>
      <c r="K460" s="26"/>
      <c r="L460" s="26"/>
      <c r="M460" s="26"/>
      <c r="N460" s="26"/>
      <c r="O460" s="26"/>
      <c r="P460" s="26"/>
      <c r="Q460" s="26"/>
      <c r="R460" s="26"/>
      <c r="S460" s="26"/>
      <c r="T460" s="26"/>
      <c r="U460" s="26"/>
      <c r="V460" s="36">
        <f t="shared" si="7"/>
        <v>1096</v>
      </c>
      <c r="W46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60" t="str">
        <f>IF(Table1[[#This Row],[Days Past 3rd Birthday Calculated]]&lt;1,"OnTime",IF(Table1[[#This Row],[Days Past 3rd Birthday Calculated]]&lt;16,"1-15 Cal Days",IF(Table1[[#This Row],[Days Past 3rd Birthday Calculated]]&gt;29,"30+ Cal Days","16-29 Cal Days")))</f>
        <v>OnTime</v>
      </c>
      <c r="Y460" s="37">
        <f>_xlfn.NUMBERVALUE(Table1[[#This Row],[School Days to Complete Initial Evaluation (U08)]])</f>
        <v>0</v>
      </c>
      <c r="Z460" t="str">
        <f>IF(Table1[[#This Row],[School Days to Complete Initial Evaluation Converted]]&lt;36,"OnTime",IF(Table1[[#This Row],[School Days to Complete Initial Evaluation Converted]]&gt;50,"16+ Sch Days","1-15 Sch Days"))</f>
        <v>OnTime</v>
      </c>
    </row>
    <row r="461" spans="1:26">
      <c r="A461" s="26"/>
      <c r="B461" s="26"/>
      <c r="C461" s="26"/>
      <c r="D461" s="26"/>
      <c r="E461" s="26"/>
      <c r="F461" s="26"/>
      <c r="G461" s="26"/>
      <c r="H461" s="26"/>
      <c r="I461" s="26"/>
      <c r="J461" s="26"/>
      <c r="K461" s="26"/>
      <c r="L461" s="26"/>
      <c r="M461" s="26"/>
      <c r="N461" s="26"/>
      <c r="O461" s="26"/>
      <c r="P461" s="26"/>
      <c r="Q461" s="26"/>
      <c r="R461" s="26"/>
      <c r="S461" s="26"/>
      <c r="T461" s="26"/>
      <c r="U461" s="26"/>
      <c r="V461" s="36">
        <f t="shared" si="7"/>
        <v>1096</v>
      </c>
      <c r="W46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61" t="str">
        <f>IF(Table1[[#This Row],[Days Past 3rd Birthday Calculated]]&lt;1,"OnTime",IF(Table1[[#This Row],[Days Past 3rd Birthday Calculated]]&lt;16,"1-15 Cal Days",IF(Table1[[#This Row],[Days Past 3rd Birthday Calculated]]&gt;29,"30+ Cal Days","16-29 Cal Days")))</f>
        <v>OnTime</v>
      </c>
      <c r="Y461" s="37">
        <f>_xlfn.NUMBERVALUE(Table1[[#This Row],[School Days to Complete Initial Evaluation (U08)]])</f>
        <v>0</v>
      </c>
      <c r="Z461" t="str">
        <f>IF(Table1[[#This Row],[School Days to Complete Initial Evaluation Converted]]&lt;36,"OnTime",IF(Table1[[#This Row],[School Days to Complete Initial Evaluation Converted]]&gt;50,"16+ Sch Days","1-15 Sch Days"))</f>
        <v>OnTime</v>
      </c>
    </row>
    <row r="462" spans="1:26">
      <c r="A462" s="26"/>
      <c r="B462" s="26"/>
      <c r="C462" s="26"/>
      <c r="D462" s="26"/>
      <c r="E462" s="26"/>
      <c r="F462" s="26"/>
      <c r="G462" s="26"/>
      <c r="H462" s="26"/>
      <c r="I462" s="26"/>
      <c r="J462" s="26"/>
      <c r="K462" s="26"/>
      <c r="L462" s="26"/>
      <c r="M462" s="26"/>
      <c r="N462" s="26"/>
      <c r="O462" s="26"/>
      <c r="P462" s="26"/>
      <c r="Q462" s="26"/>
      <c r="R462" s="26"/>
      <c r="S462" s="26"/>
      <c r="T462" s="26"/>
      <c r="U462" s="26"/>
      <c r="V462" s="36">
        <f t="shared" si="7"/>
        <v>1096</v>
      </c>
      <c r="W46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62" t="str">
        <f>IF(Table1[[#This Row],[Days Past 3rd Birthday Calculated]]&lt;1,"OnTime",IF(Table1[[#This Row],[Days Past 3rd Birthday Calculated]]&lt;16,"1-15 Cal Days",IF(Table1[[#This Row],[Days Past 3rd Birthday Calculated]]&gt;29,"30+ Cal Days","16-29 Cal Days")))</f>
        <v>OnTime</v>
      </c>
      <c r="Y462" s="37">
        <f>_xlfn.NUMBERVALUE(Table1[[#This Row],[School Days to Complete Initial Evaluation (U08)]])</f>
        <v>0</v>
      </c>
      <c r="Z462" t="str">
        <f>IF(Table1[[#This Row],[School Days to Complete Initial Evaluation Converted]]&lt;36,"OnTime",IF(Table1[[#This Row],[School Days to Complete Initial Evaluation Converted]]&gt;50,"16+ Sch Days","1-15 Sch Days"))</f>
        <v>OnTime</v>
      </c>
    </row>
    <row r="463" spans="1:26">
      <c r="A463" s="26"/>
      <c r="B463" s="26"/>
      <c r="C463" s="26"/>
      <c r="D463" s="26"/>
      <c r="E463" s="26"/>
      <c r="F463" s="26"/>
      <c r="G463" s="26"/>
      <c r="H463" s="26"/>
      <c r="I463" s="26"/>
      <c r="J463" s="26"/>
      <c r="K463" s="26"/>
      <c r="L463" s="26"/>
      <c r="M463" s="26"/>
      <c r="N463" s="26"/>
      <c r="O463" s="26"/>
      <c r="P463" s="26"/>
      <c r="Q463" s="26"/>
      <c r="R463" s="26"/>
      <c r="S463" s="26"/>
      <c r="T463" s="26"/>
      <c r="U463" s="26"/>
      <c r="V463" s="36">
        <f t="shared" si="7"/>
        <v>1096</v>
      </c>
      <c r="W46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63" t="str">
        <f>IF(Table1[[#This Row],[Days Past 3rd Birthday Calculated]]&lt;1,"OnTime",IF(Table1[[#This Row],[Days Past 3rd Birthday Calculated]]&lt;16,"1-15 Cal Days",IF(Table1[[#This Row],[Days Past 3rd Birthday Calculated]]&gt;29,"30+ Cal Days","16-29 Cal Days")))</f>
        <v>OnTime</v>
      </c>
      <c r="Y463" s="37">
        <f>_xlfn.NUMBERVALUE(Table1[[#This Row],[School Days to Complete Initial Evaluation (U08)]])</f>
        <v>0</v>
      </c>
      <c r="Z463" t="str">
        <f>IF(Table1[[#This Row],[School Days to Complete Initial Evaluation Converted]]&lt;36,"OnTime",IF(Table1[[#This Row],[School Days to Complete Initial Evaluation Converted]]&gt;50,"16+ Sch Days","1-15 Sch Days"))</f>
        <v>OnTime</v>
      </c>
    </row>
    <row r="464" spans="1:26">
      <c r="A464" s="26"/>
      <c r="B464" s="26"/>
      <c r="C464" s="26"/>
      <c r="D464" s="26"/>
      <c r="E464" s="26"/>
      <c r="F464" s="26"/>
      <c r="G464" s="26"/>
      <c r="H464" s="26"/>
      <c r="I464" s="26"/>
      <c r="J464" s="26"/>
      <c r="K464" s="26"/>
      <c r="L464" s="26"/>
      <c r="M464" s="26"/>
      <c r="N464" s="26"/>
      <c r="O464" s="26"/>
      <c r="P464" s="26"/>
      <c r="Q464" s="26"/>
      <c r="R464" s="26"/>
      <c r="S464" s="26"/>
      <c r="T464" s="26"/>
      <c r="U464" s="26"/>
      <c r="V464" s="36">
        <f t="shared" si="7"/>
        <v>1096</v>
      </c>
      <c r="W46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64" t="str">
        <f>IF(Table1[[#This Row],[Days Past 3rd Birthday Calculated]]&lt;1,"OnTime",IF(Table1[[#This Row],[Days Past 3rd Birthday Calculated]]&lt;16,"1-15 Cal Days",IF(Table1[[#This Row],[Days Past 3rd Birthday Calculated]]&gt;29,"30+ Cal Days","16-29 Cal Days")))</f>
        <v>OnTime</v>
      </c>
      <c r="Y464" s="37">
        <f>_xlfn.NUMBERVALUE(Table1[[#This Row],[School Days to Complete Initial Evaluation (U08)]])</f>
        <v>0</v>
      </c>
      <c r="Z464" t="str">
        <f>IF(Table1[[#This Row],[School Days to Complete Initial Evaluation Converted]]&lt;36,"OnTime",IF(Table1[[#This Row],[School Days to Complete Initial Evaluation Converted]]&gt;50,"16+ Sch Days","1-15 Sch Days"))</f>
        <v>OnTime</v>
      </c>
    </row>
    <row r="465" spans="1:26">
      <c r="A465" s="26"/>
      <c r="B465" s="26"/>
      <c r="C465" s="26"/>
      <c r="D465" s="26"/>
      <c r="E465" s="26"/>
      <c r="F465" s="26"/>
      <c r="G465" s="26"/>
      <c r="H465" s="26"/>
      <c r="I465" s="26"/>
      <c r="J465" s="26"/>
      <c r="K465" s="26"/>
      <c r="L465" s="26"/>
      <c r="M465" s="26"/>
      <c r="N465" s="26"/>
      <c r="O465" s="26"/>
      <c r="P465" s="26"/>
      <c r="Q465" s="26"/>
      <c r="R465" s="26"/>
      <c r="S465" s="26"/>
      <c r="T465" s="26"/>
      <c r="U465" s="26"/>
      <c r="V465" s="36">
        <f t="shared" si="7"/>
        <v>1096</v>
      </c>
      <c r="W46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65" t="str">
        <f>IF(Table1[[#This Row],[Days Past 3rd Birthday Calculated]]&lt;1,"OnTime",IF(Table1[[#This Row],[Days Past 3rd Birthday Calculated]]&lt;16,"1-15 Cal Days",IF(Table1[[#This Row],[Days Past 3rd Birthday Calculated]]&gt;29,"30+ Cal Days","16-29 Cal Days")))</f>
        <v>OnTime</v>
      </c>
      <c r="Y465" s="37">
        <f>_xlfn.NUMBERVALUE(Table1[[#This Row],[School Days to Complete Initial Evaluation (U08)]])</f>
        <v>0</v>
      </c>
      <c r="Z465" t="str">
        <f>IF(Table1[[#This Row],[School Days to Complete Initial Evaluation Converted]]&lt;36,"OnTime",IF(Table1[[#This Row],[School Days to Complete Initial Evaluation Converted]]&gt;50,"16+ Sch Days","1-15 Sch Days"))</f>
        <v>OnTime</v>
      </c>
    </row>
    <row r="466" spans="1:26">
      <c r="A466" s="26"/>
      <c r="B466" s="26"/>
      <c r="C466" s="26"/>
      <c r="D466" s="26"/>
      <c r="E466" s="26"/>
      <c r="F466" s="26"/>
      <c r="G466" s="26"/>
      <c r="H466" s="26"/>
      <c r="I466" s="26"/>
      <c r="J466" s="26"/>
      <c r="K466" s="26"/>
      <c r="L466" s="26"/>
      <c r="M466" s="26"/>
      <c r="N466" s="26"/>
      <c r="O466" s="26"/>
      <c r="P466" s="26"/>
      <c r="Q466" s="26"/>
      <c r="R466" s="26"/>
      <c r="S466" s="26"/>
      <c r="T466" s="26"/>
      <c r="U466" s="26"/>
      <c r="V466" s="36">
        <f t="shared" si="7"/>
        <v>1096</v>
      </c>
      <c r="W46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66" t="str">
        <f>IF(Table1[[#This Row],[Days Past 3rd Birthday Calculated]]&lt;1,"OnTime",IF(Table1[[#This Row],[Days Past 3rd Birthday Calculated]]&lt;16,"1-15 Cal Days",IF(Table1[[#This Row],[Days Past 3rd Birthday Calculated]]&gt;29,"30+ Cal Days","16-29 Cal Days")))</f>
        <v>OnTime</v>
      </c>
      <c r="Y466" s="37">
        <f>_xlfn.NUMBERVALUE(Table1[[#This Row],[School Days to Complete Initial Evaluation (U08)]])</f>
        <v>0</v>
      </c>
      <c r="Z466" t="str">
        <f>IF(Table1[[#This Row],[School Days to Complete Initial Evaluation Converted]]&lt;36,"OnTime",IF(Table1[[#This Row],[School Days to Complete Initial Evaluation Converted]]&gt;50,"16+ Sch Days","1-15 Sch Days"))</f>
        <v>OnTime</v>
      </c>
    </row>
    <row r="467" spans="1:26">
      <c r="A467" s="26"/>
      <c r="B467" s="26"/>
      <c r="C467" s="26"/>
      <c r="D467" s="26"/>
      <c r="E467" s="26"/>
      <c r="F467" s="26"/>
      <c r="G467" s="26"/>
      <c r="H467" s="26"/>
      <c r="I467" s="26"/>
      <c r="J467" s="26"/>
      <c r="K467" s="26"/>
      <c r="L467" s="26"/>
      <c r="M467" s="26"/>
      <c r="N467" s="26"/>
      <c r="O467" s="26"/>
      <c r="P467" s="26"/>
      <c r="Q467" s="26"/>
      <c r="R467" s="26"/>
      <c r="S467" s="26"/>
      <c r="T467" s="26"/>
      <c r="U467" s="26"/>
      <c r="V467" s="36">
        <f t="shared" si="7"/>
        <v>1096</v>
      </c>
      <c r="W46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67" t="str">
        <f>IF(Table1[[#This Row],[Days Past 3rd Birthday Calculated]]&lt;1,"OnTime",IF(Table1[[#This Row],[Days Past 3rd Birthday Calculated]]&lt;16,"1-15 Cal Days",IF(Table1[[#This Row],[Days Past 3rd Birthday Calculated]]&gt;29,"30+ Cal Days","16-29 Cal Days")))</f>
        <v>OnTime</v>
      </c>
      <c r="Y467" s="37">
        <f>_xlfn.NUMBERVALUE(Table1[[#This Row],[School Days to Complete Initial Evaluation (U08)]])</f>
        <v>0</v>
      </c>
      <c r="Z467" t="str">
        <f>IF(Table1[[#This Row],[School Days to Complete Initial Evaluation Converted]]&lt;36,"OnTime",IF(Table1[[#This Row],[School Days to Complete Initial Evaluation Converted]]&gt;50,"16+ Sch Days","1-15 Sch Days"))</f>
        <v>OnTime</v>
      </c>
    </row>
    <row r="468" spans="1:26">
      <c r="A468" s="26"/>
      <c r="B468" s="26"/>
      <c r="C468" s="26"/>
      <c r="D468" s="26"/>
      <c r="E468" s="26"/>
      <c r="F468" s="26"/>
      <c r="G468" s="26"/>
      <c r="H468" s="26"/>
      <c r="I468" s="26"/>
      <c r="J468" s="26"/>
      <c r="K468" s="26"/>
      <c r="L468" s="26"/>
      <c r="M468" s="26"/>
      <c r="N468" s="26"/>
      <c r="O468" s="26"/>
      <c r="P468" s="26"/>
      <c r="Q468" s="26"/>
      <c r="R468" s="26"/>
      <c r="S468" s="26"/>
      <c r="T468" s="26"/>
      <c r="U468" s="26"/>
      <c r="V468" s="36">
        <f t="shared" si="7"/>
        <v>1096</v>
      </c>
      <c r="W46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68" t="str">
        <f>IF(Table1[[#This Row],[Days Past 3rd Birthday Calculated]]&lt;1,"OnTime",IF(Table1[[#This Row],[Days Past 3rd Birthday Calculated]]&lt;16,"1-15 Cal Days",IF(Table1[[#This Row],[Days Past 3rd Birthday Calculated]]&gt;29,"30+ Cal Days","16-29 Cal Days")))</f>
        <v>OnTime</v>
      </c>
      <c r="Y468" s="37">
        <f>_xlfn.NUMBERVALUE(Table1[[#This Row],[School Days to Complete Initial Evaluation (U08)]])</f>
        <v>0</v>
      </c>
      <c r="Z468" t="str">
        <f>IF(Table1[[#This Row],[School Days to Complete Initial Evaluation Converted]]&lt;36,"OnTime",IF(Table1[[#This Row],[School Days to Complete Initial Evaluation Converted]]&gt;50,"16+ Sch Days","1-15 Sch Days"))</f>
        <v>OnTime</v>
      </c>
    </row>
    <row r="469" spans="1:26">
      <c r="A469" s="26"/>
      <c r="B469" s="26"/>
      <c r="C469" s="26"/>
      <c r="D469" s="26"/>
      <c r="E469" s="26"/>
      <c r="F469" s="26"/>
      <c r="G469" s="26"/>
      <c r="H469" s="26"/>
      <c r="I469" s="26"/>
      <c r="J469" s="26"/>
      <c r="K469" s="26"/>
      <c r="L469" s="26"/>
      <c r="M469" s="26"/>
      <c r="N469" s="26"/>
      <c r="O469" s="26"/>
      <c r="P469" s="26"/>
      <c r="Q469" s="26"/>
      <c r="R469" s="26"/>
      <c r="S469" s="26"/>
      <c r="T469" s="26"/>
      <c r="U469" s="26"/>
      <c r="V469" s="36">
        <f t="shared" si="7"/>
        <v>1096</v>
      </c>
      <c r="W46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69" t="str">
        <f>IF(Table1[[#This Row],[Days Past 3rd Birthday Calculated]]&lt;1,"OnTime",IF(Table1[[#This Row],[Days Past 3rd Birthday Calculated]]&lt;16,"1-15 Cal Days",IF(Table1[[#This Row],[Days Past 3rd Birthday Calculated]]&gt;29,"30+ Cal Days","16-29 Cal Days")))</f>
        <v>OnTime</v>
      </c>
      <c r="Y469" s="37">
        <f>_xlfn.NUMBERVALUE(Table1[[#This Row],[School Days to Complete Initial Evaluation (U08)]])</f>
        <v>0</v>
      </c>
      <c r="Z469" t="str">
        <f>IF(Table1[[#This Row],[School Days to Complete Initial Evaluation Converted]]&lt;36,"OnTime",IF(Table1[[#This Row],[School Days to Complete Initial Evaluation Converted]]&gt;50,"16+ Sch Days","1-15 Sch Days"))</f>
        <v>OnTime</v>
      </c>
    </row>
    <row r="470" spans="1:26">
      <c r="A470" s="26"/>
      <c r="B470" s="26"/>
      <c r="C470" s="26"/>
      <c r="D470" s="26"/>
      <c r="E470" s="26"/>
      <c r="F470" s="26"/>
      <c r="G470" s="26"/>
      <c r="H470" s="26"/>
      <c r="I470" s="26"/>
      <c r="J470" s="26"/>
      <c r="K470" s="26"/>
      <c r="L470" s="26"/>
      <c r="M470" s="26"/>
      <c r="N470" s="26"/>
      <c r="O470" s="26"/>
      <c r="P470" s="26"/>
      <c r="Q470" s="26"/>
      <c r="R470" s="26"/>
      <c r="S470" s="26"/>
      <c r="T470" s="26"/>
      <c r="U470" s="26"/>
      <c r="V470" s="36">
        <f t="shared" si="7"/>
        <v>1096</v>
      </c>
      <c r="W47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70" t="str">
        <f>IF(Table1[[#This Row],[Days Past 3rd Birthday Calculated]]&lt;1,"OnTime",IF(Table1[[#This Row],[Days Past 3rd Birthday Calculated]]&lt;16,"1-15 Cal Days",IF(Table1[[#This Row],[Days Past 3rd Birthday Calculated]]&gt;29,"30+ Cal Days","16-29 Cal Days")))</f>
        <v>OnTime</v>
      </c>
      <c r="Y470" s="37">
        <f>_xlfn.NUMBERVALUE(Table1[[#This Row],[School Days to Complete Initial Evaluation (U08)]])</f>
        <v>0</v>
      </c>
      <c r="Z470" t="str">
        <f>IF(Table1[[#This Row],[School Days to Complete Initial Evaluation Converted]]&lt;36,"OnTime",IF(Table1[[#This Row],[School Days to Complete Initial Evaluation Converted]]&gt;50,"16+ Sch Days","1-15 Sch Days"))</f>
        <v>OnTime</v>
      </c>
    </row>
    <row r="471" spans="1:26">
      <c r="A471" s="26"/>
      <c r="B471" s="26"/>
      <c r="C471" s="26"/>
      <c r="D471" s="26"/>
      <c r="E471" s="26"/>
      <c r="F471" s="26"/>
      <c r="G471" s="26"/>
      <c r="H471" s="26"/>
      <c r="I471" s="26"/>
      <c r="J471" s="26"/>
      <c r="K471" s="26"/>
      <c r="L471" s="26"/>
      <c r="M471" s="26"/>
      <c r="N471" s="26"/>
      <c r="O471" s="26"/>
      <c r="P471" s="26"/>
      <c r="Q471" s="26"/>
      <c r="R471" s="26"/>
      <c r="S471" s="26"/>
      <c r="T471" s="26"/>
      <c r="U471" s="26"/>
      <c r="V471" s="36">
        <f t="shared" si="7"/>
        <v>1096</v>
      </c>
      <c r="W47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71" t="str">
        <f>IF(Table1[[#This Row],[Days Past 3rd Birthday Calculated]]&lt;1,"OnTime",IF(Table1[[#This Row],[Days Past 3rd Birthday Calculated]]&lt;16,"1-15 Cal Days",IF(Table1[[#This Row],[Days Past 3rd Birthday Calculated]]&gt;29,"30+ Cal Days","16-29 Cal Days")))</f>
        <v>OnTime</v>
      </c>
      <c r="Y471" s="37">
        <f>_xlfn.NUMBERVALUE(Table1[[#This Row],[School Days to Complete Initial Evaluation (U08)]])</f>
        <v>0</v>
      </c>
      <c r="Z471" t="str">
        <f>IF(Table1[[#This Row],[School Days to Complete Initial Evaluation Converted]]&lt;36,"OnTime",IF(Table1[[#This Row],[School Days to Complete Initial Evaluation Converted]]&gt;50,"16+ Sch Days","1-15 Sch Days"))</f>
        <v>OnTime</v>
      </c>
    </row>
    <row r="472" spans="1:26">
      <c r="A472" s="26"/>
      <c r="B472" s="26"/>
      <c r="C472" s="26"/>
      <c r="D472" s="26"/>
      <c r="E472" s="26"/>
      <c r="F472" s="26"/>
      <c r="G472" s="26"/>
      <c r="H472" s="26"/>
      <c r="I472" s="26"/>
      <c r="J472" s="26"/>
      <c r="K472" s="26"/>
      <c r="L472" s="26"/>
      <c r="M472" s="26"/>
      <c r="N472" s="26"/>
      <c r="O472" s="26"/>
      <c r="P472" s="26"/>
      <c r="Q472" s="26"/>
      <c r="R472" s="26"/>
      <c r="S472" s="26"/>
      <c r="T472" s="26"/>
      <c r="U472" s="26"/>
      <c r="V472" s="36">
        <f t="shared" si="7"/>
        <v>1096</v>
      </c>
      <c r="W47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72" t="str">
        <f>IF(Table1[[#This Row],[Days Past 3rd Birthday Calculated]]&lt;1,"OnTime",IF(Table1[[#This Row],[Days Past 3rd Birthday Calculated]]&lt;16,"1-15 Cal Days",IF(Table1[[#This Row],[Days Past 3rd Birthday Calculated]]&gt;29,"30+ Cal Days","16-29 Cal Days")))</f>
        <v>OnTime</v>
      </c>
      <c r="Y472" s="37">
        <f>_xlfn.NUMBERVALUE(Table1[[#This Row],[School Days to Complete Initial Evaluation (U08)]])</f>
        <v>0</v>
      </c>
      <c r="Z472" t="str">
        <f>IF(Table1[[#This Row],[School Days to Complete Initial Evaluation Converted]]&lt;36,"OnTime",IF(Table1[[#This Row],[School Days to Complete Initial Evaluation Converted]]&gt;50,"16+ Sch Days","1-15 Sch Days"))</f>
        <v>OnTime</v>
      </c>
    </row>
    <row r="473" spans="1:26">
      <c r="A473" s="26"/>
      <c r="B473" s="26"/>
      <c r="C473" s="26"/>
      <c r="D473" s="26"/>
      <c r="E473" s="26"/>
      <c r="F473" s="26"/>
      <c r="G473" s="26"/>
      <c r="H473" s="26"/>
      <c r="I473" s="26"/>
      <c r="J473" s="26"/>
      <c r="K473" s="26"/>
      <c r="L473" s="26"/>
      <c r="M473" s="26"/>
      <c r="N473" s="26"/>
      <c r="O473" s="26"/>
      <c r="P473" s="26"/>
      <c r="Q473" s="26"/>
      <c r="R473" s="26"/>
      <c r="S473" s="26"/>
      <c r="T473" s="26"/>
      <c r="U473" s="26"/>
      <c r="V473" s="36">
        <f t="shared" si="7"/>
        <v>1096</v>
      </c>
      <c r="W47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73" t="str">
        <f>IF(Table1[[#This Row],[Days Past 3rd Birthday Calculated]]&lt;1,"OnTime",IF(Table1[[#This Row],[Days Past 3rd Birthday Calculated]]&lt;16,"1-15 Cal Days",IF(Table1[[#This Row],[Days Past 3rd Birthday Calculated]]&gt;29,"30+ Cal Days","16-29 Cal Days")))</f>
        <v>OnTime</v>
      </c>
      <c r="Y473" s="37">
        <f>_xlfn.NUMBERVALUE(Table1[[#This Row],[School Days to Complete Initial Evaluation (U08)]])</f>
        <v>0</v>
      </c>
      <c r="Z473" t="str">
        <f>IF(Table1[[#This Row],[School Days to Complete Initial Evaluation Converted]]&lt;36,"OnTime",IF(Table1[[#This Row],[School Days to Complete Initial Evaluation Converted]]&gt;50,"16+ Sch Days","1-15 Sch Days"))</f>
        <v>OnTime</v>
      </c>
    </row>
    <row r="474" spans="1:26">
      <c r="A474" s="26"/>
      <c r="B474" s="26"/>
      <c r="C474" s="26"/>
      <c r="D474" s="26"/>
      <c r="E474" s="26"/>
      <c r="F474" s="26"/>
      <c r="G474" s="26"/>
      <c r="H474" s="26"/>
      <c r="I474" s="26"/>
      <c r="J474" s="26"/>
      <c r="K474" s="26"/>
      <c r="L474" s="26"/>
      <c r="M474" s="26"/>
      <c r="N474" s="26"/>
      <c r="O474" s="26"/>
      <c r="P474" s="26"/>
      <c r="Q474" s="26"/>
      <c r="R474" s="26"/>
      <c r="S474" s="26"/>
      <c r="T474" s="26"/>
      <c r="U474" s="26"/>
      <c r="V474" s="36">
        <f t="shared" si="7"/>
        <v>1096</v>
      </c>
      <c r="W47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74" t="str">
        <f>IF(Table1[[#This Row],[Days Past 3rd Birthday Calculated]]&lt;1,"OnTime",IF(Table1[[#This Row],[Days Past 3rd Birthday Calculated]]&lt;16,"1-15 Cal Days",IF(Table1[[#This Row],[Days Past 3rd Birthday Calculated]]&gt;29,"30+ Cal Days","16-29 Cal Days")))</f>
        <v>OnTime</v>
      </c>
      <c r="Y474" s="37">
        <f>_xlfn.NUMBERVALUE(Table1[[#This Row],[School Days to Complete Initial Evaluation (U08)]])</f>
        <v>0</v>
      </c>
      <c r="Z474" t="str">
        <f>IF(Table1[[#This Row],[School Days to Complete Initial Evaluation Converted]]&lt;36,"OnTime",IF(Table1[[#This Row],[School Days to Complete Initial Evaluation Converted]]&gt;50,"16+ Sch Days","1-15 Sch Days"))</f>
        <v>OnTime</v>
      </c>
    </row>
    <row r="475" spans="1:26">
      <c r="A475" s="26"/>
      <c r="B475" s="26"/>
      <c r="C475" s="26"/>
      <c r="D475" s="26"/>
      <c r="E475" s="26"/>
      <c r="F475" s="26"/>
      <c r="G475" s="26"/>
      <c r="H475" s="26"/>
      <c r="I475" s="26"/>
      <c r="J475" s="26"/>
      <c r="K475" s="26"/>
      <c r="L475" s="26"/>
      <c r="M475" s="26"/>
      <c r="N475" s="26"/>
      <c r="O475" s="26"/>
      <c r="P475" s="26"/>
      <c r="Q475" s="26"/>
      <c r="R475" s="26"/>
      <c r="S475" s="26"/>
      <c r="T475" s="26"/>
      <c r="U475" s="26"/>
      <c r="V475" s="36">
        <f t="shared" si="7"/>
        <v>1096</v>
      </c>
      <c r="W47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75" t="str">
        <f>IF(Table1[[#This Row],[Days Past 3rd Birthday Calculated]]&lt;1,"OnTime",IF(Table1[[#This Row],[Days Past 3rd Birthday Calculated]]&lt;16,"1-15 Cal Days",IF(Table1[[#This Row],[Days Past 3rd Birthday Calculated]]&gt;29,"30+ Cal Days","16-29 Cal Days")))</f>
        <v>OnTime</v>
      </c>
      <c r="Y475" s="37">
        <f>_xlfn.NUMBERVALUE(Table1[[#This Row],[School Days to Complete Initial Evaluation (U08)]])</f>
        <v>0</v>
      </c>
      <c r="Z475" t="str">
        <f>IF(Table1[[#This Row],[School Days to Complete Initial Evaluation Converted]]&lt;36,"OnTime",IF(Table1[[#This Row],[School Days to Complete Initial Evaluation Converted]]&gt;50,"16+ Sch Days","1-15 Sch Days"))</f>
        <v>OnTime</v>
      </c>
    </row>
    <row r="476" spans="1:26">
      <c r="A476" s="26"/>
      <c r="B476" s="26"/>
      <c r="C476" s="26"/>
      <c r="D476" s="26"/>
      <c r="E476" s="26"/>
      <c r="F476" s="26"/>
      <c r="G476" s="26"/>
      <c r="H476" s="26"/>
      <c r="I476" s="26"/>
      <c r="J476" s="26"/>
      <c r="K476" s="26"/>
      <c r="L476" s="26"/>
      <c r="M476" s="26"/>
      <c r="N476" s="26"/>
      <c r="O476" s="26"/>
      <c r="P476" s="26"/>
      <c r="Q476" s="26"/>
      <c r="R476" s="26"/>
      <c r="S476" s="26"/>
      <c r="T476" s="26"/>
      <c r="U476" s="26"/>
      <c r="V476" s="36">
        <f t="shared" si="7"/>
        <v>1096</v>
      </c>
      <c r="W47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76" t="str">
        <f>IF(Table1[[#This Row],[Days Past 3rd Birthday Calculated]]&lt;1,"OnTime",IF(Table1[[#This Row],[Days Past 3rd Birthday Calculated]]&lt;16,"1-15 Cal Days",IF(Table1[[#This Row],[Days Past 3rd Birthday Calculated]]&gt;29,"30+ Cal Days","16-29 Cal Days")))</f>
        <v>OnTime</v>
      </c>
      <c r="Y476" s="37">
        <f>_xlfn.NUMBERVALUE(Table1[[#This Row],[School Days to Complete Initial Evaluation (U08)]])</f>
        <v>0</v>
      </c>
      <c r="Z476" t="str">
        <f>IF(Table1[[#This Row],[School Days to Complete Initial Evaluation Converted]]&lt;36,"OnTime",IF(Table1[[#This Row],[School Days to Complete Initial Evaluation Converted]]&gt;50,"16+ Sch Days","1-15 Sch Days"))</f>
        <v>OnTime</v>
      </c>
    </row>
    <row r="477" spans="1:26">
      <c r="A477" s="26"/>
      <c r="B477" s="26"/>
      <c r="C477" s="26"/>
      <c r="D477" s="26"/>
      <c r="E477" s="26"/>
      <c r="F477" s="26"/>
      <c r="G477" s="26"/>
      <c r="H477" s="26"/>
      <c r="I477" s="26"/>
      <c r="J477" s="26"/>
      <c r="K477" s="26"/>
      <c r="L477" s="26"/>
      <c r="M477" s="26"/>
      <c r="N477" s="26"/>
      <c r="O477" s="26"/>
      <c r="P477" s="26"/>
      <c r="Q477" s="26"/>
      <c r="R477" s="26"/>
      <c r="S477" s="26"/>
      <c r="T477" s="26"/>
      <c r="U477" s="26"/>
      <c r="V477" s="36">
        <f t="shared" si="7"/>
        <v>1096</v>
      </c>
      <c r="W47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77" t="str">
        <f>IF(Table1[[#This Row],[Days Past 3rd Birthday Calculated]]&lt;1,"OnTime",IF(Table1[[#This Row],[Days Past 3rd Birthday Calculated]]&lt;16,"1-15 Cal Days",IF(Table1[[#This Row],[Days Past 3rd Birthday Calculated]]&gt;29,"30+ Cal Days","16-29 Cal Days")))</f>
        <v>OnTime</v>
      </c>
      <c r="Y477" s="37">
        <f>_xlfn.NUMBERVALUE(Table1[[#This Row],[School Days to Complete Initial Evaluation (U08)]])</f>
        <v>0</v>
      </c>
      <c r="Z477" t="str">
        <f>IF(Table1[[#This Row],[School Days to Complete Initial Evaluation Converted]]&lt;36,"OnTime",IF(Table1[[#This Row],[School Days to Complete Initial Evaluation Converted]]&gt;50,"16+ Sch Days","1-15 Sch Days"))</f>
        <v>OnTime</v>
      </c>
    </row>
    <row r="478" spans="1:26">
      <c r="A478" s="26"/>
      <c r="B478" s="26"/>
      <c r="C478" s="26"/>
      <c r="D478" s="26"/>
      <c r="E478" s="26"/>
      <c r="F478" s="26"/>
      <c r="G478" s="26"/>
      <c r="H478" s="26"/>
      <c r="I478" s="26"/>
      <c r="J478" s="26"/>
      <c r="K478" s="26"/>
      <c r="L478" s="26"/>
      <c r="M478" s="26"/>
      <c r="N478" s="26"/>
      <c r="O478" s="26"/>
      <c r="P478" s="26"/>
      <c r="Q478" s="26"/>
      <c r="R478" s="26"/>
      <c r="S478" s="26"/>
      <c r="T478" s="26"/>
      <c r="U478" s="26"/>
      <c r="V478" s="36">
        <f t="shared" si="7"/>
        <v>1096</v>
      </c>
      <c r="W47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78" t="str">
        <f>IF(Table1[[#This Row],[Days Past 3rd Birthday Calculated]]&lt;1,"OnTime",IF(Table1[[#This Row],[Days Past 3rd Birthday Calculated]]&lt;16,"1-15 Cal Days",IF(Table1[[#This Row],[Days Past 3rd Birthday Calculated]]&gt;29,"30+ Cal Days","16-29 Cal Days")))</f>
        <v>OnTime</v>
      </c>
      <c r="Y478" s="37">
        <f>_xlfn.NUMBERVALUE(Table1[[#This Row],[School Days to Complete Initial Evaluation (U08)]])</f>
        <v>0</v>
      </c>
      <c r="Z478" t="str">
        <f>IF(Table1[[#This Row],[School Days to Complete Initial Evaluation Converted]]&lt;36,"OnTime",IF(Table1[[#This Row],[School Days to Complete Initial Evaluation Converted]]&gt;50,"16+ Sch Days","1-15 Sch Days"))</f>
        <v>OnTime</v>
      </c>
    </row>
    <row r="479" spans="1:26">
      <c r="A479" s="26"/>
      <c r="B479" s="26"/>
      <c r="C479" s="26"/>
      <c r="D479" s="26"/>
      <c r="E479" s="26"/>
      <c r="F479" s="26"/>
      <c r="G479" s="26"/>
      <c r="H479" s="26"/>
      <c r="I479" s="26"/>
      <c r="J479" s="26"/>
      <c r="K479" s="26"/>
      <c r="L479" s="26"/>
      <c r="M479" s="26"/>
      <c r="N479" s="26"/>
      <c r="O479" s="26"/>
      <c r="P479" s="26"/>
      <c r="Q479" s="26"/>
      <c r="R479" s="26"/>
      <c r="S479" s="26"/>
      <c r="T479" s="26"/>
      <c r="U479" s="26"/>
      <c r="V479" s="36">
        <f t="shared" si="7"/>
        <v>1096</v>
      </c>
      <c r="W47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79" t="str">
        <f>IF(Table1[[#This Row],[Days Past 3rd Birthday Calculated]]&lt;1,"OnTime",IF(Table1[[#This Row],[Days Past 3rd Birthday Calculated]]&lt;16,"1-15 Cal Days",IF(Table1[[#This Row],[Days Past 3rd Birthday Calculated]]&gt;29,"30+ Cal Days","16-29 Cal Days")))</f>
        <v>OnTime</v>
      </c>
      <c r="Y479" s="37">
        <f>_xlfn.NUMBERVALUE(Table1[[#This Row],[School Days to Complete Initial Evaluation (U08)]])</f>
        <v>0</v>
      </c>
      <c r="Z479" t="str">
        <f>IF(Table1[[#This Row],[School Days to Complete Initial Evaluation Converted]]&lt;36,"OnTime",IF(Table1[[#This Row],[School Days to Complete Initial Evaluation Converted]]&gt;50,"16+ Sch Days","1-15 Sch Days"))</f>
        <v>OnTime</v>
      </c>
    </row>
    <row r="480" spans="1:26">
      <c r="A480" s="26"/>
      <c r="B480" s="26"/>
      <c r="C480" s="26"/>
      <c r="D480" s="26"/>
      <c r="E480" s="26"/>
      <c r="F480" s="26"/>
      <c r="G480" s="26"/>
      <c r="H480" s="26"/>
      <c r="I480" s="26"/>
      <c r="J480" s="26"/>
      <c r="K480" s="26"/>
      <c r="L480" s="26"/>
      <c r="M480" s="26"/>
      <c r="N480" s="26"/>
      <c r="O480" s="26"/>
      <c r="P480" s="26"/>
      <c r="Q480" s="26"/>
      <c r="R480" s="26"/>
      <c r="S480" s="26"/>
      <c r="T480" s="26"/>
      <c r="U480" s="26"/>
      <c r="V480" s="36">
        <f t="shared" si="7"/>
        <v>1096</v>
      </c>
      <c r="W48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80" t="str">
        <f>IF(Table1[[#This Row],[Days Past 3rd Birthday Calculated]]&lt;1,"OnTime",IF(Table1[[#This Row],[Days Past 3rd Birthday Calculated]]&lt;16,"1-15 Cal Days",IF(Table1[[#This Row],[Days Past 3rd Birthday Calculated]]&gt;29,"30+ Cal Days","16-29 Cal Days")))</f>
        <v>OnTime</v>
      </c>
      <c r="Y480" s="37">
        <f>_xlfn.NUMBERVALUE(Table1[[#This Row],[School Days to Complete Initial Evaluation (U08)]])</f>
        <v>0</v>
      </c>
      <c r="Z480" t="str">
        <f>IF(Table1[[#This Row],[School Days to Complete Initial Evaluation Converted]]&lt;36,"OnTime",IF(Table1[[#This Row],[School Days to Complete Initial Evaluation Converted]]&gt;50,"16+ Sch Days","1-15 Sch Days"))</f>
        <v>OnTime</v>
      </c>
    </row>
    <row r="481" spans="1:26">
      <c r="A481" s="26"/>
      <c r="B481" s="26"/>
      <c r="C481" s="26"/>
      <c r="D481" s="26"/>
      <c r="E481" s="26"/>
      <c r="F481" s="26"/>
      <c r="G481" s="26"/>
      <c r="H481" s="26"/>
      <c r="I481" s="26"/>
      <c r="J481" s="26"/>
      <c r="K481" s="26"/>
      <c r="L481" s="26"/>
      <c r="M481" s="26"/>
      <c r="N481" s="26"/>
      <c r="O481" s="26"/>
      <c r="P481" s="26"/>
      <c r="Q481" s="26"/>
      <c r="R481" s="26"/>
      <c r="S481" s="26"/>
      <c r="T481" s="26"/>
      <c r="U481" s="26"/>
      <c r="V481" s="36">
        <f t="shared" si="7"/>
        <v>1096</v>
      </c>
      <c r="W48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81" t="str">
        <f>IF(Table1[[#This Row],[Days Past 3rd Birthday Calculated]]&lt;1,"OnTime",IF(Table1[[#This Row],[Days Past 3rd Birthday Calculated]]&lt;16,"1-15 Cal Days",IF(Table1[[#This Row],[Days Past 3rd Birthday Calculated]]&gt;29,"30+ Cal Days","16-29 Cal Days")))</f>
        <v>OnTime</v>
      </c>
      <c r="Y481" s="37">
        <f>_xlfn.NUMBERVALUE(Table1[[#This Row],[School Days to Complete Initial Evaluation (U08)]])</f>
        <v>0</v>
      </c>
      <c r="Z481" t="str">
        <f>IF(Table1[[#This Row],[School Days to Complete Initial Evaluation Converted]]&lt;36,"OnTime",IF(Table1[[#This Row],[School Days to Complete Initial Evaluation Converted]]&gt;50,"16+ Sch Days","1-15 Sch Days"))</f>
        <v>OnTime</v>
      </c>
    </row>
    <row r="482" spans="1:26">
      <c r="A482" s="26"/>
      <c r="B482" s="26"/>
      <c r="C482" s="26"/>
      <c r="D482" s="26"/>
      <c r="E482" s="26"/>
      <c r="F482" s="26"/>
      <c r="G482" s="26"/>
      <c r="H482" s="26"/>
      <c r="I482" s="26"/>
      <c r="J482" s="26"/>
      <c r="K482" s="26"/>
      <c r="L482" s="26"/>
      <c r="M482" s="26"/>
      <c r="N482" s="26"/>
      <c r="O482" s="26"/>
      <c r="P482" s="26"/>
      <c r="Q482" s="26"/>
      <c r="R482" s="26"/>
      <c r="S482" s="26"/>
      <c r="T482" s="26"/>
      <c r="U482" s="26"/>
      <c r="V482" s="36">
        <f t="shared" si="7"/>
        <v>1096</v>
      </c>
      <c r="W48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82" t="str">
        <f>IF(Table1[[#This Row],[Days Past 3rd Birthday Calculated]]&lt;1,"OnTime",IF(Table1[[#This Row],[Days Past 3rd Birthday Calculated]]&lt;16,"1-15 Cal Days",IF(Table1[[#This Row],[Days Past 3rd Birthday Calculated]]&gt;29,"30+ Cal Days","16-29 Cal Days")))</f>
        <v>OnTime</v>
      </c>
      <c r="Y482" s="37">
        <f>_xlfn.NUMBERVALUE(Table1[[#This Row],[School Days to Complete Initial Evaluation (U08)]])</f>
        <v>0</v>
      </c>
      <c r="Z482" t="str">
        <f>IF(Table1[[#This Row],[School Days to Complete Initial Evaluation Converted]]&lt;36,"OnTime",IF(Table1[[#This Row],[School Days to Complete Initial Evaluation Converted]]&gt;50,"16+ Sch Days","1-15 Sch Days"))</f>
        <v>OnTime</v>
      </c>
    </row>
    <row r="483" spans="1:26">
      <c r="A483" s="26"/>
      <c r="B483" s="26"/>
      <c r="C483" s="26"/>
      <c r="D483" s="26"/>
      <c r="E483" s="26"/>
      <c r="F483" s="26"/>
      <c r="G483" s="26"/>
      <c r="H483" s="26"/>
      <c r="I483" s="26"/>
      <c r="J483" s="26"/>
      <c r="K483" s="26"/>
      <c r="L483" s="26"/>
      <c r="M483" s="26"/>
      <c r="N483" s="26"/>
      <c r="O483" s="26"/>
      <c r="P483" s="26"/>
      <c r="Q483" s="26"/>
      <c r="R483" s="26"/>
      <c r="S483" s="26"/>
      <c r="T483" s="26"/>
      <c r="U483" s="26"/>
      <c r="V483" s="36">
        <f t="shared" si="7"/>
        <v>1096</v>
      </c>
      <c r="W48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83" t="str">
        <f>IF(Table1[[#This Row],[Days Past 3rd Birthday Calculated]]&lt;1,"OnTime",IF(Table1[[#This Row],[Days Past 3rd Birthday Calculated]]&lt;16,"1-15 Cal Days",IF(Table1[[#This Row],[Days Past 3rd Birthday Calculated]]&gt;29,"30+ Cal Days","16-29 Cal Days")))</f>
        <v>OnTime</v>
      </c>
      <c r="Y483" s="37">
        <f>_xlfn.NUMBERVALUE(Table1[[#This Row],[School Days to Complete Initial Evaluation (U08)]])</f>
        <v>0</v>
      </c>
      <c r="Z483" t="str">
        <f>IF(Table1[[#This Row],[School Days to Complete Initial Evaluation Converted]]&lt;36,"OnTime",IF(Table1[[#This Row],[School Days to Complete Initial Evaluation Converted]]&gt;50,"16+ Sch Days","1-15 Sch Days"))</f>
        <v>OnTime</v>
      </c>
    </row>
    <row r="484" spans="1:26">
      <c r="A484" s="26"/>
      <c r="B484" s="26"/>
      <c r="C484" s="26"/>
      <c r="D484" s="26"/>
      <c r="E484" s="26"/>
      <c r="F484" s="26"/>
      <c r="G484" s="26"/>
      <c r="H484" s="26"/>
      <c r="I484" s="26"/>
      <c r="J484" s="26"/>
      <c r="K484" s="26"/>
      <c r="L484" s="26"/>
      <c r="M484" s="26"/>
      <c r="N484" s="26"/>
      <c r="O484" s="26"/>
      <c r="P484" s="26"/>
      <c r="Q484" s="26"/>
      <c r="R484" s="26"/>
      <c r="S484" s="26"/>
      <c r="T484" s="26"/>
      <c r="U484" s="26"/>
      <c r="V484" s="36">
        <f t="shared" si="7"/>
        <v>1096</v>
      </c>
      <c r="W48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84" t="str">
        <f>IF(Table1[[#This Row],[Days Past 3rd Birthday Calculated]]&lt;1,"OnTime",IF(Table1[[#This Row],[Days Past 3rd Birthday Calculated]]&lt;16,"1-15 Cal Days",IF(Table1[[#This Row],[Days Past 3rd Birthday Calculated]]&gt;29,"30+ Cal Days","16-29 Cal Days")))</f>
        <v>OnTime</v>
      </c>
      <c r="Y484" s="37">
        <f>_xlfn.NUMBERVALUE(Table1[[#This Row],[School Days to Complete Initial Evaluation (U08)]])</f>
        <v>0</v>
      </c>
      <c r="Z484" t="str">
        <f>IF(Table1[[#This Row],[School Days to Complete Initial Evaluation Converted]]&lt;36,"OnTime",IF(Table1[[#This Row],[School Days to Complete Initial Evaluation Converted]]&gt;50,"16+ Sch Days","1-15 Sch Days"))</f>
        <v>OnTime</v>
      </c>
    </row>
    <row r="485" spans="1:26">
      <c r="A485" s="26"/>
      <c r="B485" s="26"/>
      <c r="C485" s="26"/>
      <c r="D485" s="26"/>
      <c r="E485" s="26"/>
      <c r="F485" s="26"/>
      <c r="G485" s="26"/>
      <c r="H485" s="26"/>
      <c r="I485" s="26"/>
      <c r="J485" s="26"/>
      <c r="K485" s="26"/>
      <c r="L485" s="26"/>
      <c r="M485" s="26"/>
      <c r="N485" s="26"/>
      <c r="O485" s="26"/>
      <c r="P485" s="26"/>
      <c r="Q485" s="26"/>
      <c r="R485" s="26"/>
      <c r="S485" s="26"/>
      <c r="T485" s="26"/>
      <c r="U485" s="26"/>
      <c r="V485" s="36">
        <f t="shared" si="7"/>
        <v>1096</v>
      </c>
      <c r="W48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85" t="str">
        <f>IF(Table1[[#This Row],[Days Past 3rd Birthday Calculated]]&lt;1,"OnTime",IF(Table1[[#This Row],[Days Past 3rd Birthday Calculated]]&lt;16,"1-15 Cal Days",IF(Table1[[#This Row],[Days Past 3rd Birthday Calculated]]&gt;29,"30+ Cal Days","16-29 Cal Days")))</f>
        <v>OnTime</v>
      </c>
      <c r="Y485" s="37">
        <f>_xlfn.NUMBERVALUE(Table1[[#This Row],[School Days to Complete Initial Evaluation (U08)]])</f>
        <v>0</v>
      </c>
      <c r="Z485" t="str">
        <f>IF(Table1[[#This Row],[School Days to Complete Initial Evaluation Converted]]&lt;36,"OnTime",IF(Table1[[#This Row],[School Days to Complete Initial Evaluation Converted]]&gt;50,"16+ Sch Days","1-15 Sch Days"))</f>
        <v>OnTime</v>
      </c>
    </row>
    <row r="486" spans="1:26">
      <c r="A486" s="26"/>
      <c r="B486" s="26"/>
      <c r="C486" s="26"/>
      <c r="D486" s="26"/>
      <c r="E486" s="26"/>
      <c r="F486" s="26"/>
      <c r="G486" s="26"/>
      <c r="H486" s="26"/>
      <c r="I486" s="26"/>
      <c r="J486" s="26"/>
      <c r="K486" s="26"/>
      <c r="L486" s="26"/>
      <c r="M486" s="26"/>
      <c r="N486" s="26"/>
      <c r="O486" s="26"/>
      <c r="P486" s="26"/>
      <c r="Q486" s="26"/>
      <c r="R486" s="26"/>
      <c r="S486" s="26"/>
      <c r="T486" s="26"/>
      <c r="U486" s="26"/>
      <c r="V486" s="36">
        <f t="shared" si="7"/>
        <v>1096</v>
      </c>
      <c r="W48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86" t="str">
        <f>IF(Table1[[#This Row],[Days Past 3rd Birthday Calculated]]&lt;1,"OnTime",IF(Table1[[#This Row],[Days Past 3rd Birthday Calculated]]&lt;16,"1-15 Cal Days",IF(Table1[[#This Row],[Days Past 3rd Birthday Calculated]]&gt;29,"30+ Cal Days","16-29 Cal Days")))</f>
        <v>OnTime</v>
      </c>
      <c r="Y486" s="37">
        <f>_xlfn.NUMBERVALUE(Table1[[#This Row],[School Days to Complete Initial Evaluation (U08)]])</f>
        <v>0</v>
      </c>
      <c r="Z486" t="str">
        <f>IF(Table1[[#This Row],[School Days to Complete Initial Evaluation Converted]]&lt;36,"OnTime",IF(Table1[[#This Row],[School Days to Complete Initial Evaluation Converted]]&gt;50,"16+ Sch Days","1-15 Sch Days"))</f>
        <v>OnTime</v>
      </c>
    </row>
    <row r="487" spans="1:26">
      <c r="A487" s="26"/>
      <c r="B487" s="26"/>
      <c r="C487" s="26"/>
      <c r="D487" s="26"/>
      <c r="E487" s="26"/>
      <c r="F487" s="26"/>
      <c r="G487" s="26"/>
      <c r="H487" s="26"/>
      <c r="I487" s="26"/>
      <c r="J487" s="26"/>
      <c r="K487" s="26"/>
      <c r="L487" s="26"/>
      <c r="M487" s="26"/>
      <c r="N487" s="26"/>
      <c r="O487" s="26"/>
      <c r="P487" s="26"/>
      <c r="Q487" s="26"/>
      <c r="R487" s="26"/>
      <c r="S487" s="26"/>
      <c r="T487" s="26"/>
      <c r="U487" s="26"/>
      <c r="V487" s="36">
        <f t="shared" si="7"/>
        <v>1096</v>
      </c>
      <c r="W48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87" t="str">
        <f>IF(Table1[[#This Row],[Days Past 3rd Birthday Calculated]]&lt;1,"OnTime",IF(Table1[[#This Row],[Days Past 3rd Birthday Calculated]]&lt;16,"1-15 Cal Days",IF(Table1[[#This Row],[Days Past 3rd Birthday Calculated]]&gt;29,"30+ Cal Days","16-29 Cal Days")))</f>
        <v>OnTime</v>
      </c>
      <c r="Y487" s="37">
        <f>_xlfn.NUMBERVALUE(Table1[[#This Row],[School Days to Complete Initial Evaluation (U08)]])</f>
        <v>0</v>
      </c>
      <c r="Z487" t="str">
        <f>IF(Table1[[#This Row],[School Days to Complete Initial Evaluation Converted]]&lt;36,"OnTime",IF(Table1[[#This Row],[School Days to Complete Initial Evaluation Converted]]&gt;50,"16+ Sch Days","1-15 Sch Days"))</f>
        <v>OnTime</v>
      </c>
    </row>
    <row r="488" spans="1:26">
      <c r="A488" s="26"/>
      <c r="B488" s="26"/>
      <c r="C488" s="26"/>
      <c r="D488" s="26"/>
      <c r="E488" s="26"/>
      <c r="F488" s="26"/>
      <c r="G488" s="26"/>
      <c r="H488" s="26"/>
      <c r="I488" s="26"/>
      <c r="J488" s="26"/>
      <c r="K488" s="26"/>
      <c r="L488" s="26"/>
      <c r="M488" s="26"/>
      <c r="N488" s="26"/>
      <c r="O488" s="26"/>
      <c r="P488" s="26"/>
      <c r="Q488" s="26"/>
      <c r="R488" s="26"/>
      <c r="S488" s="26"/>
      <c r="T488" s="26"/>
      <c r="U488" s="26"/>
      <c r="V488" s="36">
        <f t="shared" si="7"/>
        <v>1096</v>
      </c>
      <c r="W48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88" t="str">
        <f>IF(Table1[[#This Row],[Days Past 3rd Birthday Calculated]]&lt;1,"OnTime",IF(Table1[[#This Row],[Days Past 3rd Birthday Calculated]]&lt;16,"1-15 Cal Days",IF(Table1[[#This Row],[Days Past 3rd Birthday Calculated]]&gt;29,"30+ Cal Days","16-29 Cal Days")))</f>
        <v>OnTime</v>
      </c>
      <c r="Y488" s="37">
        <f>_xlfn.NUMBERVALUE(Table1[[#This Row],[School Days to Complete Initial Evaluation (U08)]])</f>
        <v>0</v>
      </c>
      <c r="Z488" t="str">
        <f>IF(Table1[[#This Row],[School Days to Complete Initial Evaluation Converted]]&lt;36,"OnTime",IF(Table1[[#This Row],[School Days to Complete Initial Evaluation Converted]]&gt;50,"16+ Sch Days","1-15 Sch Days"))</f>
        <v>OnTime</v>
      </c>
    </row>
    <row r="489" spans="1:26">
      <c r="A489" s="26"/>
      <c r="B489" s="26"/>
      <c r="C489" s="26"/>
      <c r="D489" s="26"/>
      <c r="E489" s="26"/>
      <c r="F489" s="26"/>
      <c r="G489" s="26"/>
      <c r="H489" s="26"/>
      <c r="I489" s="26"/>
      <c r="J489" s="26"/>
      <c r="K489" s="26"/>
      <c r="L489" s="26"/>
      <c r="M489" s="26"/>
      <c r="N489" s="26"/>
      <c r="O489" s="26"/>
      <c r="P489" s="26"/>
      <c r="Q489" s="26"/>
      <c r="R489" s="26"/>
      <c r="S489" s="26"/>
      <c r="T489" s="26"/>
      <c r="U489" s="26"/>
      <c r="V489" s="36">
        <f t="shared" si="7"/>
        <v>1096</v>
      </c>
      <c r="W48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89" t="str">
        <f>IF(Table1[[#This Row],[Days Past 3rd Birthday Calculated]]&lt;1,"OnTime",IF(Table1[[#This Row],[Days Past 3rd Birthday Calculated]]&lt;16,"1-15 Cal Days",IF(Table1[[#This Row],[Days Past 3rd Birthday Calculated]]&gt;29,"30+ Cal Days","16-29 Cal Days")))</f>
        <v>OnTime</v>
      </c>
      <c r="Y489" s="37">
        <f>_xlfn.NUMBERVALUE(Table1[[#This Row],[School Days to Complete Initial Evaluation (U08)]])</f>
        <v>0</v>
      </c>
      <c r="Z489" t="str">
        <f>IF(Table1[[#This Row],[School Days to Complete Initial Evaluation Converted]]&lt;36,"OnTime",IF(Table1[[#This Row],[School Days to Complete Initial Evaluation Converted]]&gt;50,"16+ Sch Days","1-15 Sch Days"))</f>
        <v>OnTime</v>
      </c>
    </row>
    <row r="490" spans="1:26">
      <c r="A490" s="26"/>
      <c r="B490" s="26"/>
      <c r="C490" s="26"/>
      <c r="D490" s="26"/>
      <c r="E490" s="26"/>
      <c r="F490" s="26"/>
      <c r="G490" s="26"/>
      <c r="H490" s="26"/>
      <c r="I490" s="26"/>
      <c r="J490" s="26"/>
      <c r="K490" s="26"/>
      <c r="L490" s="26"/>
      <c r="M490" s="26"/>
      <c r="N490" s="26"/>
      <c r="O490" s="26"/>
      <c r="P490" s="26"/>
      <c r="Q490" s="26"/>
      <c r="R490" s="26"/>
      <c r="S490" s="26"/>
      <c r="T490" s="26"/>
      <c r="U490" s="26"/>
      <c r="V490" s="36">
        <f t="shared" si="7"/>
        <v>1096</v>
      </c>
      <c r="W49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90" t="str">
        <f>IF(Table1[[#This Row],[Days Past 3rd Birthday Calculated]]&lt;1,"OnTime",IF(Table1[[#This Row],[Days Past 3rd Birthday Calculated]]&lt;16,"1-15 Cal Days",IF(Table1[[#This Row],[Days Past 3rd Birthday Calculated]]&gt;29,"30+ Cal Days","16-29 Cal Days")))</f>
        <v>OnTime</v>
      </c>
      <c r="Y490" s="37">
        <f>_xlfn.NUMBERVALUE(Table1[[#This Row],[School Days to Complete Initial Evaluation (U08)]])</f>
        <v>0</v>
      </c>
      <c r="Z490" t="str">
        <f>IF(Table1[[#This Row],[School Days to Complete Initial Evaluation Converted]]&lt;36,"OnTime",IF(Table1[[#This Row],[School Days to Complete Initial Evaluation Converted]]&gt;50,"16+ Sch Days","1-15 Sch Days"))</f>
        <v>OnTime</v>
      </c>
    </row>
    <row r="491" spans="1:26">
      <c r="A491" s="26"/>
      <c r="B491" s="26"/>
      <c r="C491" s="26"/>
      <c r="D491" s="26"/>
      <c r="E491" s="26"/>
      <c r="F491" s="26"/>
      <c r="G491" s="26"/>
      <c r="H491" s="26"/>
      <c r="I491" s="26"/>
      <c r="J491" s="26"/>
      <c r="K491" s="26"/>
      <c r="L491" s="26"/>
      <c r="M491" s="26"/>
      <c r="N491" s="26"/>
      <c r="O491" s="26"/>
      <c r="P491" s="26"/>
      <c r="Q491" s="26"/>
      <c r="R491" s="26"/>
      <c r="S491" s="26"/>
      <c r="T491" s="26"/>
      <c r="U491" s="26"/>
      <c r="V491" s="36">
        <f t="shared" si="7"/>
        <v>1096</v>
      </c>
      <c r="W49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91" t="str">
        <f>IF(Table1[[#This Row],[Days Past 3rd Birthday Calculated]]&lt;1,"OnTime",IF(Table1[[#This Row],[Days Past 3rd Birthday Calculated]]&lt;16,"1-15 Cal Days",IF(Table1[[#This Row],[Days Past 3rd Birthday Calculated]]&gt;29,"30+ Cal Days","16-29 Cal Days")))</f>
        <v>OnTime</v>
      </c>
      <c r="Y491" s="37">
        <f>_xlfn.NUMBERVALUE(Table1[[#This Row],[School Days to Complete Initial Evaluation (U08)]])</f>
        <v>0</v>
      </c>
      <c r="Z491" t="str">
        <f>IF(Table1[[#This Row],[School Days to Complete Initial Evaluation Converted]]&lt;36,"OnTime",IF(Table1[[#This Row],[School Days to Complete Initial Evaluation Converted]]&gt;50,"16+ Sch Days","1-15 Sch Days"))</f>
        <v>OnTime</v>
      </c>
    </row>
    <row r="492" spans="1:26">
      <c r="A492" s="26"/>
      <c r="B492" s="26"/>
      <c r="C492" s="26"/>
      <c r="D492" s="26"/>
      <c r="E492" s="26"/>
      <c r="F492" s="26"/>
      <c r="G492" s="26"/>
      <c r="H492" s="26"/>
      <c r="I492" s="26"/>
      <c r="J492" s="26"/>
      <c r="K492" s="26"/>
      <c r="L492" s="26"/>
      <c r="M492" s="26"/>
      <c r="N492" s="26"/>
      <c r="O492" s="26"/>
      <c r="P492" s="26"/>
      <c r="Q492" s="26"/>
      <c r="R492" s="26"/>
      <c r="S492" s="26"/>
      <c r="T492" s="26"/>
      <c r="U492" s="26"/>
      <c r="V492" s="36">
        <f t="shared" si="7"/>
        <v>1096</v>
      </c>
      <c r="W49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92" t="str">
        <f>IF(Table1[[#This Row],[Days Past 3rd Birthday Calculated]]&lt;1,"OnTime",IF(Table1[[#This Row],[Days Past 3rd Birthday Calculated]]&lt;16,"1-15 Cal Days",IF(Table1[[#This Row],[Days Past 3rd Birthday Calculated]]&gt;29,"30+ Cal Days","16-29 Cal Days")))</f>
        <v>OnTime</v>
      </c>
      <c r="Y492" s="37">
        <f>_xlfn.NUMBERVALUE(Table1[[#This Row],[School Days to Complete Initial Evaluation (U08)]])</f>
        <v>0</v>
      </c>
      <c r="Z492" t="str">
        <f>IF(Table1[[#This Row],[School Days to Complete Initial Evaluation Converted]]&lt;36,"OnTime",IF(Table1[[#This Row],[School Days to Complete Initial Evaluation Converted]]&gt;50,"16+ Sch Days","1-15 Sch Days"))</f>
        <v>OnTime</v>
      </c>
    </row>
    <row r="493" spans="1:26">
      <c r="A493" s="26"/>
      <c r="B493" s="26"/>
      <c r="C493" s="26"/>
      <c r="D493" s="26"/>
      <c r="E493" s="26"/>
      <c r="F493" s="26"/>
      <c r="G493" s="26"/>
      <c r="H493" s="26"/>
      <c r="I493" s="26"/>
      <c r="J493" s="26"/>
      <c r="K493" s="26"/>
      <c r="L493" s="26"/>
      <c r="M493" s="26"/>
      <c r="N493" s="26"/>
      <c r="O493" s="26"/>
      <c r="P493" s="26"/>
      <c r="Q493" s="26"/>
      <c r="R493" s="26"/>
      <c r="S493" s="26"/>
      <c r="T493" s="26"/>
      <c r="U493" s="26"/>
      <c r="V493" s="36">
        <f t="shared" si="7"/>
        <v>1096</v>
      </c>
      <c r="W49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93" t="str">
        <f>IF(Table1[[#This Row],[Days Past 3rd Birthday Calculated]]&lt;1,"OnTime",IF(Table1[[#This Row],[Days Past 3rd Birthday Calculated]]&lt;16,"1-15 Cal Days",IF(Table1[[#This Row],[Days Past 3rd Birthday Calculated]]&gt;29,"30+ Cal Days","16-29 Cal Days")))</f>
        <v>OnTime</v>
      </c>
      <c r="Y493" s="37">
        <f>_xlfn.NUMBERVALUE(Table1[[#This Row],[School Days to Complete Initial Evaluation (U08)]])</f>
        <v>0</v>
      </c>
      <c r="Z493" t="str">
        <f>IF(Table1[[#This Row],[School Days to Complete Initial Evaluation Converted]]&lt;36,"OnTime",IF(Table1[[#This Row],[School Days to Complete Initial Evaluation Converted]]&gt;50,"16+ Sch Days","1-15 Sch Days"))</f>
        <v>OnTime</v>
      </c>
    </row>
    <row r="494" spans="1:26">
      <c r="A494" s="26"/>
      <c r="B494" s="26"/>
      <c r="C494" s="26"/>
      <c r="D494" s="26"/>
      <c r="E494" s="26"/>
      <c r="F494" s="26"/>
      <c r="G494" s="26"/>
      <c r="H494" s="26"/>
      <c r="I494" s="26"/>
      <c r="J494" s="26"/>
      <c r="K494" s="26"/>
      <c r="L494" s="26"/>
      <c r="M494" s="26"/>
      <c r="N494" s="26"/>
      <c r="O494" s="26"/>
      <c r="P494" s="26"/>
      <c r="Q494" s="26"/>
      <c r="R494" s="26"/>
      <c r="S494" s="26"/>
      <c r="T494" s="26"/>
      <c r="U494" s="26"/>
      <c r="V494" s="36">
        <f t="shared" si="7"/>
        <v>1096</v>
      </c>
      <c r="W49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94" t="str">
        <f>IF(Table1[[#This Row],[Days Past 3rd Birthday Calculated]]&lt;1,"OnTime",IF(Table1[[#This Row],[Days Past 3rd Birthday Calculated]]&lt;16,"1-15 Cal Days",IF(Table1[[#This Row],[Days Past 3rd Birthday Calculated]]&gt;29,"30+ Cal Days","16-29 Cal Days")))</f>
        <v>OnTime</v>
      </c>
      <c r="Y494" s="37">
        <f>_xlfn.NUMBERVALUE(Table1[[#This Row],[School Days to Complete Initial Evaluation (U08)]])</f>
        <v>0</v>
      </c>
      <c r="Z494" t="str">
        <f>IF(Table1[[#This Row],[School Days to Complete Initial Evaluation Converted]]&lt;36,"OnTime",IF(Table1[[#This Row],[School Days to Complete Initial Evaluation Converted]]&gt;50,"16+ Sch Days","1-15 Sch Days"))</f>
        <v>OnTime</v>
      </c>
    </row>
    <row r="495" spans="1:26">
      <c r="A495" s="26"/>
      <c r="B495" s="26"/>
      <c r="C495" s="26"/>
      <c r="D495" s="26"/>
      <c r="E495" s="26"/>
      <c r="F495" s="26"/>
      <c r="G495" s="26"/>
      <c r="H495" s="26"/>
      <c r="I495" s="26"/>
      <c r="J495" s="26"/>
      <c r="K495" s="26"/>
      <c r="L495" s="26"/>
      <c r="M495" s="26"/>
      <c r="N495" s="26"/>
      <c r="O495" s="26"/>
      <c r="P495" s="26"/>
      <c r="Q495" s="26"/>
      <c r="R495" s="26"/>
      <c r="S495" s="26"/>
      <c r="T495" s="26"/>
      <c r="U495" s="26"/>
      <c r="V495" s="36">
        <f t="shared" si="7"/>
        <v>1096</v>
      </c>
      <c r="W49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95" t="str">
        <f>IF(Table1[[#This Row],[Days Past 3rd Birthday Calculated]]&lt;1,"OnTime",IF(Table1[[#This Row],[Days Past 3rd Birthday Calculated]]&lt;16,"1-15 Cal Days",IF(Table1[[#This Row],[Days Past 3rd Birthday Calculated]]&gt;29,"30+ Cal Days","16-29 Cal Days")))</f>
        <v>OnTime</v>
      </c>
      <c r="Y495" s="37">
        <f>_xlfn.NUMBERVALUE(Table1[[#This Row],[School Days to Complete Initial Evaluation (U08)]])</f>
        <v>0</v>
      </c>
      <c r="Z495" t="str">
        <f>IF(Table1[[#This Row],[School Days to Complete Initial Evaluation Converted]]&lt;36,"OnTime",IF(Table1[[#This Row],[School Days to Complete Initial Evaluation Converted]]&gt;50,"16+ Sch Days","1-15 Sch Days"))</f>
        <v>OnTime</v>
      </c>
    </row>
    <row r="496" spans="1:26">
      <c r="A496" s="26"/>
      <c r="B496" s="26"/>
      <c r="C496" s="26"/>
      <c r="D496" s="26"/>
      <c r="E496" s="26"/>
      <c r="F496" s="26"/>
      <c r="G496" s="26"/>
      <c r="H496" s="26"/>
      <c r="I496" s="26"/>
      <c r="J496" s="26"/>
      <c r="K496" s="26"/>
      <c r="L496" s="26"/>
      <c r="M496" s="26"/>
      <c r="N496" s="26"/>
      <c r="O496" s="26"/>
      <c r="P496" s="26"/>
      <c r="Q496" s="26"/>
      <c r="R496" s="26"/>
      <c r="S496" s="26"/>
      <c r="T496" s="26"/>
      <c r="U496" s="26"/>
      <c r="V496" s="36">
        <f t="shared" si="7"/>
        <v>1096</v>
      </c>
      <c r="W49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96" t="str">
        <f>IF(Table1[[#This Row],[Days Past 3rd Birthday Calculated]]&lt;1,"OnTime",IF(Table1[[#This Row],[Days Past 3rd Birthday Calculated]]&lt;16,"1-15 Cal Days",IF(Table1[[#This Row],[Days Past 3rd Birthday Calculated]]&gt;29,"30+ Cal Days","16-29 Cal Days")))</f>
        <v>OnTime</v>
      </c>
      <c r="Y496" s="37">
        <f>_xlfn.NUMBERVALUE(Table1[[#This Row],[School Days to Complete Initial Evaluation (U08)]])</f>
        <v>0</v>
      </c>
      <c r="Z496" t="str">
        <f>IF(Table1[[#This Row],[School Days to Complete Initial Evaluation Converted]]&lt;36,"OnTime",IF(Table1[[#This Row],[School Days to Complete Initial Evaluation Converted]]&gt;50,"16+ Sch Days","1-15 Sch Days"))</f>
        <v>OnTime</v>
      </c>
    </row>
    <row r="497" spans="1:26">
      <c r="A497" s="26"/>
      <c r="B497" s="26"/>
      <c r="C497" s="26"/>
      <c r="D497" s="26"/>
      <c r="E497" s="26"/>
      <c r="F497" s="26"/>
      <c r="G497" s="26"/>
      <c r="H497" s="26"/>
      <c r="I497" s="26"/>
      <c r="J497" s="26"/>
      <c r="K497" s="26"/>
      <c r="L497" s="26"/>
      <c r="M497" s="26"/>
      <c r="N497" s="26"/>
      <c r="O497" s="26"/>
      <c r="P497" s="26"/>
      <c r="Q497" s="26"/>
      <c r="R497" s="26"/>
      <c r="S497" s="26"/>
      <c r="T497" s="26"/>
      <c r="U497" s="26"/>
      <c r="V497" s="36">
        <f t="shared" si="7"/>
        <v>1096</v>
      </c>
      <c r="W49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97" t="str">
        <f>IF(Table1[[#This Row],[Days Past 3rd Birthday Calculated]]&lt;1,"OnTime",IF(Table1[[#This Row],[Days Past 3rd Birthday Calculated]]&lt;16,"1-15 Cal Days",IF(Table1[[#This Row],[Days Past 3rd Birthday Calculated]]&gt;29,"30+ Cal Days","16-29 Cal Days")))</f>
        <v>OnTime</v>
      </c>
      <c r="Y497" s="37">
        <f>_xlfn.NUMBERVALUE(Table1[[#This Row],[School Days to Complete Initial Evaluation (U08)]])</f>
        <v>0</v>
      </c>
      <c r="Z497" t="str">
        <f>IF(Table1[[#This Row],[School Days to Complete Initial Evaluation Converted]]&lt;36,"OnTime",IF(Table1[[#This Row],[School Days to Complete Initial Evaluation Converted]]&gt;50,"16+ Sch Days","1-15 Sch Days"))</f>
        <v>OnTime</v>
      </c>
    </row>
    <row r="498" spans="1:26">
      <c r="A498" s="26"/>
      <c r="B498" s="26"/>
      <c r="C498" s="26"/>
      <c r="D498" s="26"/>
      <c r="E498" s="26"/>
      <c r="F498" s="26"/>
      <c r="G498" s="26"/>
      <c r="H498" s="26"/>
      <c r="I498" s="26"/>
      <c r="J498" s="26"/>
      <c r="K498" s="26"/>
      <c r="L498" s="26"/>
      <c r="M498" s="26"/>
      <c r="N498" s="26"/>
      <c r="O498" s="26"/>
      <c r="P498" s="26"/>
      <c r="Q498" s="26"/>
      <c r="R498" s="26"/>
      <c r="S498" s="26"/>
      <c r="T498" s="26"/>
      <c r="U498" s="26"/>
      <c r="V498" s="36">
        <f t="shared" si="7"/>
        <v>1096</v>
      </c>
      <c r="W49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98" t="str">
        <f>IF(Table1[[#This Row],[Days Past 3rd Birthday Calculated]]&lt;1,"OnTime",IF(Table1[[#This Row],[Days Past 3rd Birthday Calculated]]&lt;16,"1-15 Cal Days",IF(Table1[[#This Row],[Days Past 3rd Birthday Calculated]]&gt;29,"30+ Cal Days","16-29 Cal Days")))</f>
        <v>OnTime</v>
      </c>
      <c r="Y498" s="37">
        <f>_xlfn.NUMBERVALUE(Table1[[#This Row],[School Days to Complete Initial Evaluation (U08)]])</f>
        <v>0</v>
      </c>
      <c r="Z498" t="str">
        <f>IF(Table1[[#This Row],[School Days to Complete Initial Evaluation Converted]]&lt;36,"OnTime",IF(Table1[[#This Row],[School Days to Complete Initial Evaluation Converted]]&gt;50,"16+ Sch Days","1-15 Sch Days"))</f>
        <v>OnTime</v>
      </c>
    </row>
    <row r="499" spans="1:26">
      <c r="A499" s="26"/>
      <c r="B499" s="26"/>
      <c r="C499" s="26"/>
      <c r="D499" s="26"/>
      <c r="E499" s="26"/>
      <c r="F499" s="26"/>
      <c r="G499" s="26"/>
      <c r="H499" s="26"/>
      <c r="I499" s="26"/>
      <c r="J499" s="26"/>
      <c r="K499" s="26"/>
      <c r="L499" s="26"/>
      <c r="M499" s="26"/>
      <c r="N499" s="26"/>
      <c r="O499" s="26"/>
      <c r="P499" s="26"/>
      <c r="Q499" s="26"/>
      <c r="R499" s="26"/>
      <c r="S499" s="26"/>
      <c r="T499" s="26"/>
      <c r="U499" s="26"/>
      <c r="V499" s="36">
        <f t="shared" si="7"/>
        <v>1096</v>
      </c>
      <c r="W49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499" t="str">
        <f>IF(Table1[[#This Row],[Days Past 3rd Birthday Calculated]]&lt;1,"OnTime",IF(Table1[[#This Row],[Days Past 3rd Birthday Calculated]]&lt;16,"1-15 Cal Days",IF(Table1[[#This Row],[Days Past 3rd Birthday Calculated]]&gt;29,"30+ Cal Days","16-29 Cal Days")))</f>
        <v>OnTime</v>
      </c>
      <c r="Y499" s="37">
        <f>_xlfn.NUMBERVALUE(Table1[[#This Row],[School Days to Complete Initial Evaluation (U08)]])</f>
        <v>0</v>
      </c>
      <c r="Z499" t="str">
        <f>IF(Table1[[#This Row],[School Days to Complete Initial Evaluation Converted]]&lt;36,"OnTime",IF(Table1[[#This Row],[School Days to Complete Initial Evaluation Converted]]&gt;50,"16+ Sch Days","1-15 Sch Days"))</f>
        <v>OnTime</v>
      </c>
    </row>
    <row r="500" spans="1:26">
      <c r="A500" s="26"/>
      <c r="B500" s="26"/>
      <c r="C500" s="26"/>
      <c r="D500" s="26"/>
      <c r="E500" s="26"/>
      <c r="F500" s="26"/>
      <c r="G500" s="26"/>
      <c r="H500" s="26"/>
      <c r="I500" s="26"/>
      <c r="J500" s="26"/>
      <c r="K500" s="26"/>
      <c r="L500" s="26"/>
      <c r="M500" s="26"/>
      <c r="N500" s="26"/>
      <c r="O500" s="26"/>
      <c r="P500" s="26"/>
      <c r="Q500" s="26"/>
      <c r="R500" s="26"/>
      <c r="S500" s="26"/>
      <c r="T500" s="26"/>
      <c r="U500" s="26"/>
      <c r="V500" s="36">
        <f t="shared" si="7"/>
        <v>1096</v>
      </c>
      <c r="W50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00" t="str">
        <f>IF(Table1[[#This Row],[Days Past 3rd Birthday Calculated]]&lt;1,"OnTime",IF(Table1[[#This Row],[Days Past 3rd Birthday Calculated]]&lt;16,"1-15 Cal Days",IF(Table1[[#This Row],[Days Past 3rd Birthday Calculated]]&gt;29,"30+ Cal Days","16-29 Cal Days")))</f>
        <v>OnTime</v>
      </c>
      <c r="Y500" s="37">
        <f>_xlfn.NUMBERVALUE(Table1[[#This Row],[School Days to Complete Initial Evaluation (U08)]])</f>
        <v>0</v>
      </c>
      <c r="Z500" t="str">
        <f>IF(Table1[[#This Row],[School Days to Complete Initial Evaluation Converted]]&lt;36,"OnTime",IF(Table1[[#This Row],[School Days to Complete Initial Evaluation Converted]]&gt;50,"16+ Sch Days","1-15 Sch Days"))</f>
        <v>OnTime</v>
      </c>
    </row>
    <row r="501" spans="1:26">
      <c r="A501" s="26"/>
      <c r="B501" s="26"/>
      <c r="C501" s="26"/>
      <c r="D501" s="26"/>
      <c r="E501" s="26"/>
      <c r="F501" s="26"/>
      <c r="G501" s="26"/>
      <c r="H501" s="26"/>
      <c r="I501" s="26"/>
      <c r="J501" s="26"/>
      <c r="K501" s="26"/>
      <c r="L501" s="26"/>
      <c r="M501" s="26"/>
      <c r="N501" s="26"/>
      <c r="O501" s="26"/>
      <c r="P501" s="26"/>
      <c r="Q501" s="26"/>
      <c r="R501" s="26"/>
      <c r="S501" s="26"/>
      <c r="T501" s="26"/>
      <c r="U501" s="26"/>
      <c r="V501" s="36">
        <f t="shared" si="7"/>
        <v>1096</v>
      </c>
      <c r="W50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01" t="str">
        <f>IF(Table1[[#This Row],[Days Past 3rd Birthday Calculated]]&lt;1,"OnTime",IF(Table1[[#This Row],[Days Past 3rd Birthday Calculated]]&lt;16,"1-15 Cal Days",IF(Table1[[#This Row],[Days Past 3rd Birthday Calculated]]&gt;29,"30+ Cal Days","16-29 Cal Days")))</f>
        <v>OnTime</v>
      </c>
      <c r="Y501" s="37">
        <f>_xlfn.NUMBERVALUE(Table1[[#This Row],[School Days to Complete Initial Evaluation (U08)]])</f>
        <v>0</v>
      </c>
      <c r="Z501" t="str">
        <f>IF(Table1[[#This Row],[School Days to Complete Initial Evaluation Converted]]&lt;36,"OnTime",IF(Table1[[#This Row],[School Days to Complete Initial Evaluation Converted]]&gt;50,"16+ Sch Days","1-15 Sch Days"))</f>
        <v>OnTime</v>
      </c>
    </row>
    <row r="502" spans="1:26">
      <c r="A502" s="26"/>
      <c r="B502" s="26"/>
      <c r="C502" s="26"/>
      <c r="D502" s="26"/>
      <c r="E502" s="26"/>
      <c r="F502" s="26"/>
      <c r="G502" s="26"/>
      <c r="H502" s="26"/>
      <c r="I502" s="26"/>
      <c r="J502" s="26"/>
      <c r="K502" s="26"/>
      <c r="L502" s="26"/>
      <c r="M502" s="26"/>
      <c r="N502" s="26"/>
      <c r="O502" s="26"/>
      <c r="P502" s="26"/>
      <c r="Q502" s="26"/>
      <c r="R502" s="26"/>
      <c r="S502" s="26"/>
      <c r="T502" s="26"/>
      <c r="U502" s="26"/>
      <c r="V502" s="36">
        <f t="shared" si="7"/>
        <v>1096</v>
      </c>
      <c r="W50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02" t="str">
        <f>IF(Table1[[#This Row],[Days Past 3rd Birthday Calculated]]&lt;1,"OnTime",IF(Table1[[#This Row],[Days Past 3rd Birthday Calculated]]&lt;16,"1-15 Cal Days",IF(Table1[[#This Row],[Days Past 3rd Birthday Calculated]]&gt;29,"30+ Cal Days","16-29 Cal Days")))</f>
        <v>OnTime</v>
      </c>
      <c r="Y502" s="37">
        <f>_xlfn.NUMBERVALUE(Table1[[#This Row],[School Days to Complete Initial Evaluation (U08)]])</f>
        <v>0</v>
      </c>
      <c r="Z502" t="str">
        <f>IF(Table1[[#This Row],[School Days to Complete Initial Evaluation Converted]]&lt;36,"OnTime",IF(Table1[[#This Row],[School Days to Complete Initial Evaluation Converted]]&gt;50,"16+ Sch Days","1-15 Sch Days"))</f>
        <v>OnTime</v>
      </c>
    </row>
    <row r="503" spans="1:26">
      <c r="A503" s="26"/>
      <c r="B503" s="26"/>
      <c r="C503" s="26"/>
      <c r="D503" s="26"/>
      <c r="E503" s="26"/>
      <c r="F503" s="26"/>
      <c r="G503" s="26"/>
      <c r="H503" s="26"/>
      <c r="I503" s="26"/>
      <c r="J503" s="26"/>
      <c r="K503" s="26"/>
      <c r="L503" s="26"/>
      <c r="M503" s="26"/>
      <c r="N503" s="26"/>
      <c r="O503" s="26"/>
      <c r="P503" s="26"/>
      <c r="Q503" s="26"/>
      <c r="R503" s="26"/>
      <c r="S503" s="26"/>
      <c r="T503" s="26"/>
      <c r="U503" s="26"/>
      <c r="V503" s="36">
        <f t="shared" si="7"/>
        <v>1096</v>
      </c>
      <c r="W50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03" t="str">
        <f>IF(Table1[[#This Row],[Days Past 3rd Birthday Calculated]]&lt;1,"OnTime",IF(Table1[[#This Row],[Days Past 3rd Birthday Calculated]]&lt;16,"1-15 Cal Days",IF(Table1[[#This Row],[Days Past 3rd Birthday Calculated]]&gt;29,"30+ Cal Days","16-29 Cal Days")))</f>
        <v>OnTime</v>
      </c>
      <c r="Y503" s="37">
        <f>_xlfn.NUMBERVALUE(Table1[[#This Row],[School Days to Complete Initial Evaluation (U08)]])</f>
        <v>0</v>
      </c>
      <c r="Z503" t="str">
        <f>IF(Table1[[#This Row],[School Days to Complete Initial Evaluation Converted]]&lt;36,"OnTime",IF(Table1[[#This Row],[School Days to Complete Initial Evaluation Converted]]&gt;50,"16+ Sch Days","1-15 Sch Days"))</f>
        <v>OnTime</v>
      </c>
    </row>
    <row r="504" spans="1:26">
      <c r="A504" s="26"/>
      <c r="B504" s="26"/>
      <c r="C504" s="26"/>
      <c r="D504" s="26"/>
      <c r="E504" s="26"/>
      <c r="F504" s="26"/>
      <c r="G504" s="26"/>
      <c r="H504" s="26"/>
      <c r="I504" s="26"/>
      <c r="J504" s="26"/>
      <c r="K504" s="26"/>
      <c r="L504" s="26"/>
      <c r="M504" s="26"/>
      <c r="N504" s="26"/>
      <c r="O504" s="26"/>
      <c r="P504" s="26"/>
      <c r="Q504" s="26"/>
      <c r="R504" s="26"/>
      <c r="S504" s="26"/>
      <c r="T504" s="26"/>
      <c r="U504" s="26"/>
      <c r="V504" s="36">
        <f t="shared" si="7"/>
        <v>1096</v>
      </c>
      <c r="W50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04" t="str">
        <f>IF(Table1[[#This Row],[Days Past 3rd Birthday Calculated]]&lt;1,"OnTime",IF(Table1[[#This Row],[Days Past 3rd Birthday Calculated]]&lt;16,"1-15 Cal Days",IF(Table1[[#This Row],[Days Past 3rd Birthday Calculated]]&gt;29,"30+ Cal Days","16-29 Cal Days")))</f>
        <v>OnTime</v>
      </c>
      <c r="Y504" s="37">
        <f>_xlfn.NUMBERVALUE(Table1[[#This Row],[School Days to Complete Initial Evaluation (U08)]])</f>
        <v>0</v>
      </c>
      <c r="Z504" t="str">
        <f>IF(Table1[[#This Row],[School Days to Complete Initial Evaluation Converted]]&lt;36,"OnTime",IF(Table1[[#This Row],[School Days to Complete Initial Evaluation Converted]]&gt;50,"16+ Sch Days","1-15 Sch Days"))</f>
        <v>OnTime</v>
      </c>
    </row>
    <row r="505" spans="1:26">
      <c r="A505" s="26"/>
      <c r="B505" s="26"/>
      <c r="C505" s="26"/>
      <c r="D505" s="26"/>
      <c r="E505" s="26"/>
      <c r="F505" s="26"/>
      <c r="G505" s="26"/>
      <c r="H505" s="26"/>
      <c r="I505" s="26"/>
      <c r="J505" s="26"/>
      <c r="K505" s="26"/>
      <c r="L505" s="26"/>
      <c r="M505" s="26"/>
      <c r="N505" s="26"/>
      <c r="O505" s="26"/>
      <c r="P505" s="26"/>
      <c r="Q505" s="26"/>
      <c r="R505" s="26"/>
      <c r="S505" s="26"/>
      <c r="T505" s="26"/>
      <c r="U505" s="26"/>
      <c r="V505" s="36">
        <f t="shared" si="7"/>
        <v>1096</v>
      </c>
      <c r="W50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05" t="str">
        <f>IF(Table1[[#This Row],[Days Past 3rd Birthday Calculated]]&lt;1,"OnTime",IF(Table1[[#This Row],[Days Past 3rd Birthday Calculated]]&lt;16,"1-15 Cal Days",IF(Table1[[#This Row],[Days Past 3rd Birthday Calculated]]&gt;29,"30+ Cal Days","16-29 Cal Days")))</f>
        <v>OnTime</v>
      </c>
      <c r="Y505" s="37">
        <f>_xlfn.NUMBERVALUE(Table1[[#This Row],[School Days to Complete Initial Evaluation (U08)]])</f>
        <v>0</v>
      </c>
      <c r="Z505" t="str">
        <f>IF(Table1[[#This Row],[School Days to Complete Initial Evaluation Converted]]&lt;36,"OnTime",IF(Table1[[#This Row],[School Days to Complete Initial Evaluation Converted]]&gt;50,"16+ Sch Days","1-15 Sch Days"))</f>
        <v>OnTime</v>
      </c>
    </row>
    <row r="506" spans="1:26">
      <c r="A506" s="26"/>
      <c r="B506" s="26"/>
      <c r="C506" s="26"/>
      <c r="D506" s="26"/>
      <c r="E506" s="26"/>
      <c r="F506" s="26"/>
      <c r="G506" s="26"/>
      <c r="H506" s="26"/>
      <c r="I506" s="26"/>
      <c r="J506" s="26"/>
      <c r="K506" s="26"/>
      <c r="L506" s="26"/>
      <c r="M506" s="26"/>
      <c r="N506" s="26"/>
      <c r="O506" s="26"/>
      <c r="P506" s="26"/>
      <c r="Q506" s="26"/>
      <c r="R506" s="26"/>
      <c r="S506" s="26"/>
      <c r="T506" s="26"/>
      <c r="U506" s="26"/>
      <c r="V506" s="36">
        <f t="shared" si="7"/>
        <v>1096</v>
      </c>
      <c r="W50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06" t="str">
        <f>IF(Table1[[#This Row],[Days Past 3rd Birthday Calculated]]&lt;1,"OnTime",IF(Table1[[#This Row],[Days Past 3rd Birthday Calculated]]&lt;16,"1-15 Cal Days",IF(Table1[[#This Row],[Days Past 3rd Birthday Calculated]]&gt;29,"30+ Cal Days","16-29 Cal Days")))</f>
        <v>OnTime</v>
      </c>
      <c r="Y506" s="37">
        <f>_xlfn.NUMBERVALUE(Table1[[#This Row],[School Days to Complete Initial Evaluation (U08)]])</f>
        <v>0</v>
      </c>
      <c r="Z506" t="str">
        <f>IF(Table1[[#This Row],[School Days to Complete Initial Evaluation Converted]]&lt;36,"OnTime",IF(Table1[[#This Row],[School Days to Complete Initial Evaluation Converted]]&gt;50,"16+ Sch Days","1-15 Sch Days"))</f>
        <v>OnTime</v>
      </c>
    </row>
    <row r="507" spans="1:26">
      <c r="A507" s="26"/>
      <c r="B507" s="26"/>
      <c r="C507" s="26"/>
      <c r="D507" s="26"/>
      <c r="E507" s="26"/>
      <c r="F507" s="26"/>
      <c r="G507" s="26"/>
      <c r="H507" s="26"/>
      <c r="I507" s="26"/>
      <c r="J507" s="26"/>
      <c r="K507" s="26"/>
      <c r="L507" s="26"/>
      <c r="M507" s="26"/>
      <c r="N507" s="26"/>
      <c r="O507" s="26"/>
      <c r="P507" s="26"/>
      <c r="Q507" s="26"/>
      <c r="R507" s="26"/>
      <c r="S507" s="26"/>
      <c r="T507" s="26"/>
      <c r="U507" s="26"/>
      <c r="V507" s="36">
        <f t="shared" si="7"/>
        <v>1096</v>
      </c>
      <c r="W50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07" t="str">
        <f>IF(Table1[[#This Row],[Days Past 3rd Birthday Calculated]]&lt;1,"OnTime",IF(Table1[[#This Row],[Days Past 3rd Birthday Calculated]]&lt;16,"1-15 Cal Days",IF(Table1[[#This Row],[Days Past 3rd Birthday Calculated]]&gt;29,"30+ Cal Days","16-29 Cal Days")))</f>
        <v>OnTime</v>
      </c>
      <c r="Y507" s="37">
        <f>_xlfn.NUMBERVALUE(Table1[[#This Row],[School Days to Complete Initial Evaluation (U08)]])</f>
        <v>0</v>
      </c>
      <c r="Z507" t="str">
        <f>IF(Table1[[#This Row],[School Days to Complete Initial Evaluation Converted]]&lt;36,"OnTime",IF(Table1[[#This Row],[School Days to Complete Initial Evaluation Converted]]&gt;50,"16+ Sch Days","1-15 Sch Days"))</f>
        <v>OnTime</v>
      </c>
    </row>
    <row r="508" spans="1:26">
      <c r="A508" s="26"/>
      <c r="B508" s="26"/>
      <c r="C508" s="26"/>
      <c r="D508" s="26"/>
      <c r="E508" s="26"/>
      <c r="F508" s="26"/>
      <c r="G508" s="26"/>
      <c r="H508" s="26"/>
      <c r="I508" s="26"/>
      <c r="J508" s="26"/>
      <c r="K508" s="26"/>
      <c r="L508" s="26"/>
      <c r="M508" s="26"/>
      <c r="N508" s="26"/>
      <c r="O508" s="26"/>
      <c r="P508" s="26"/>
      <c r="Q508" s="26"/>
      <c r="R508" s="26"/>
      <c r="S508" s="26"/>
      <c r="T508" s="26"/>
      <c r="U508" s="26"/>
      <c r="V508" s="36">
        <f t="shared" si="7"/>
        <v>1096</v>
      </c>
      <c r="W50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08" t="str">
        <f>IF(Table1[[#This Row],[Days Past 3rd Birthday Calculated]]&lt;1,"OnTime",IF(Table1[[#This Row],[Days Past 3rd Birthday Calculated]]&lt;16,"1-15 Cal Days",IF(Table1[[#This Row],[Days Past 3rd Birthday Calculated]]&gt;29,"30+ Cal Days","16-29 Cal Days")))</f>
        <v>OnTime</v>
      </c>
      <c r="Y508" s="37">
        <f>_xlfn.NUMBERVALUE(Table1[[#This Row],[School Days to Complete Initial Evaluation (U08)]])</f>
        <v>0</v>
      </c>
      <c r="Z508" t="str">
        <f>IF(Table1[[#This Row],[School Days to Complete Initial Evaluation Converted]]&lt;36,"OnTime",IF(Table1[[#This Row],[School Days to Complete Initial Evaluation Converted]]&gt;50,"16+ Sch Days","1-15 Sch Days"))</f>
        <v>OnTime</v>
      </c>
    </row>
    <row r="509" spans="1:26">
      <c r="A509" s="26"/>
      <c r="B509" s="26"/>
      <c r="C509" s="26"/>
      <c r="D509" s="26"/>
      <c r="E509" s="26"/>
      <c r="F509" s="26"/>
      <c r="G509" s="26"/>
      <c r="H509" s="26"/>
      <c r="I509" s="26"/>
      <c r="J509" s="26"/>
      <c r="K509" s="26"/>
      <c r="L509" s="26"/>
      <c r="M509" s="26"/>
      <c r="N509" s="26"/>
      <c r="O509" s="26"/>
      <c r="P509" s="26"/>
      <c r="Q509" s="26"/>
      <c r="R509" s="26"/>
      <c r="S509" s="26"/>
      <c r="T509" s="26"/>
      <c r="U509" s="26"/>
      <c r="V509" s="36">
        <f t="shared" si="7"/>
        <v>1096</v>
      </c>
      <c r="W50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09" t="str">
        <f>IF(Table1[[#This Row],[Days Past 3rd Birthday Calculated]]&lt;1,"OnTime",IF(Table1[[#This Row],[Days Past 3rd Birthday Calculated]]&lt;16,"1-15 Cal Days",IF(Table1[[#This Row],[Days Past 3rd Birthday Calculated]]&gt;29,"30+ Cal Days","16-29 Cal Days")))</f>
        <v>OnTime</v>
      </c>
      <c r="Y509" s="37">
        <f>_xlfn.NUMBERVALUE(Table1[[#This Row],[School Days to Complete Initial Evaluation (U08)]])</f>
        <v>0</v>
      </c>
      <c r="Z509" t="str">
        <f>IF(Table1[[#This Row],[School Days to Complete Initial Evaluation Converted]]&lt;36,"OnTime",IF(Table1[[#This Row],[School Days to Complete Initial Evaluation Converted]]&gt;50,"16+ Sch Days","1-15 Sch Days"))</f>
        <v>OnTime</v>
      </c>
    </row>
    <row r="510" spans="1:26">
      <c r="A510" s="26"/>
      <c r="B510" s="26"/>
      <c r="C510" s="26"/>
      <c r="D510" s="26"/>
      <c r="E510" s="26"/>
      <c r="F510" s="26"/>
      <c r="G510" s="26"/>
      <c r="H510" s="26"/>
      <c r="I510" s="26"/>
      <c r="J510" s="26"/>
      <c r="K510" s="26"/>
      <c r="L510" s="26"/>
      <c r="M510" s="26"/>
      <c r="N510" s="26"/>
      <c r="O510" s="26"/>
      <c r="P510" s="26"/>
      <c r="Q510" s="26"/>
      <c r="R510" s="26"/>
      <c r="S510" s="26"/>
      <c r="T510" s="26"/>
      <c r="U510" s="26"/>
      <c r="V510" s="36">
        <f t="shared" si="7"/>
        <v>1096</v>
      </c>
      <c r="W51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10" t="str">
        <f>IF(Table1[[#This Row],[Days Past 3rd Birthday Calculated]]&lt;1,"OnTime",IF(Table1[[#This Row],[Days Past 3rd Birthday Calculated]]&lt;16,"1-15 Cal Days",IF(Table1[[#This Row],[Days Past 3rd Birthday Calculated]]&gt;29,"30+ Cal Days","16-29 Cal Days")))</f>
        <v>OnTime</v>
      </c>
      <c r="Y510" s="37">
        <f>_xlfn.NUMBERVALUE(Table1[[#This Row],[School Days to Complete Initial Evaluation (U08)]])</f>
        <v>0</v>
      </c>
      <c r="Z510" t="str">
        <f>IF(Table1[[#This Row],[School Days to Complete Initial Evaluation Converted]]&lt;36,"OnTime",IF(Table1[[#This Row],[School Days to Complete Initial Evaluation Converted]]&gt;50,"16+ Sch Days","1-15 Sch Days"))</f>
        <v>OnTime</v>
      </c>
    </row>
    <row r="511" spans="1:26">
      <c r="A511" s="26"/>
      <c r="B511" s="26"/>
      <c r="C511" s="26"/>
      <c r="D511" s="26"/>
      <c r="E511" s="26"/>
      <c r="F511" s="26"/>
      <c r="G511" s="26"/>
      <c r="H511" s="26"/>
      <c r="I511" s="26"/>
      <c r="J511" s="26"/>
      <c r="K511" s="26"/>
      <c r="L511" s="26"/>
      <c r="M511" s="26"/>
      <c r="N511" s="26"/>
      <c r="O511" s="26"/>
      <c r="P511" s="26"/>
      <c r="Q511" s="26"/>
      <c r="R511" s="26"/>
      <c r="S511" s="26"/>
      <c r="T511" s="26"/>
      <c r="U511" s="26"/>
      <c r="V511" s="36">
        <f t="shared" si="7"/>
        <v>1096</v>
      </c>
      <c r="W51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11" t="str">
        <f>IF(Table1[[#This Row],[Days Past 3rd Birthday Calculated]]&lt;1,"OnTime",IF(Table1[[#This Row],[Days Past 3rd Birthday Calculated]]&lt;16,"1-15 Cal Days",IF(Table1[[#This Row],[Days Past 3rd Birthday Calculated]]&gt;29,"30+ Cal Days","16-29 Cal Days")))</f>
        <v>OnTime</v>
      </c>
      <c r="Y511" s="37">
        <f>_xlfn.NUMBERVALUE(Table1[[#This Row],[School Days to Complete Initial Evaluation (U08)]])</f>
        <v>0</v>
      </c>
      <c r="Z511" t="str">
        <f>IF(Table1[[#This Row],[School Days to Complete Initial Evaluation Converted]]&lt;36,"OnTime",IF(Table1[[#This Row],[School Days to Complete Initial Evaluation Converted]]&gt;50,"16+ Sch Days","1-15 Sch Days"))</f>
        <v>OnTime</v>
      </c>
    </row>
    <row r="512" spans="1:26">
      <c r="A512" s="26"/>
      <c r="B512" s="26"/>
      <c r="C512" s="26"/>
      <c r="D512" s="26"/>
      <c r="E512" s="26"/>
      <c r="F512" s="26"/>
      <c r="G512" s="26"/>
      <c r="H512" s="26"/>
      <c r="I512" s="26"/>
      <c r="J512" s="26"/>
      <c r="K512" s="26"/>
      <c r="L512" s="26"/>
      <c r="M512" s="26"/>
      <c r="N512" s="26"/>
      <c r="O512" s="26"/>
      <c r="P512" s="26"/>
      <c r="Q512" s="26"/>
      <c r="R512" s="26"/>
      <c r="S512" s="26"/>
      <c r="T512" s="26"/>
      <c r="U512" s="26"/>
      <c r="V512" s="36">
        <f t="shared" si="7"/>
        <v>1096</v>
      </c>
      <c r="W51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12" t="str">
        <f>IF(Table1[[#This Row],[Days Past 3rd Birthday Calculated]]&lt;1,"OnTime",IF(Table1[[#This Row],[Days Past 3rd Birthday Calculated]]&lt;16,"1-15 Cal Days",IF(Table1[[#This Row],[Days Past 3rd Birthday Calculated]]&gt;29,"30+ Cal Days","16-29 Cal Days")))</f>
        <v>OnTime</v>
      </c>
      <c r="Y512" s="37">
        <f>_xlfn.NUMBERVALUE(Table1[[#This Row],[School Days to Complete Initial Evaluation (U08)]])</f>
        <v>0</v>
      </c>
      <c r="Z512" t="str">
        <f>IF(Table1[[#This Row],[School Days to Complete Initial Evaluation Converted]]&lt;36,"OnTime",IF(Table1[[#This Row],[School Days to Complete Initial Evaluation Converted]]&gt;50,"16+ Sch Days","1-15 Sch Days"))</f>
        <v>OnTime</v>
      </c>
    </row>
    <row r="513" spans="1:26">
      <c r="A513" s="26"/>
      <c r="B513" s="26"/>
      <c r="C513" s="26"/>
      <c r="D513" s="26"/>
      <c r="E513" s="26"/>
      <c r="F513" s="26"/>
      <c r="G513" s="26"/>
      <c r="H513" s="26"/>
      <c r="I513" s="26"/>
      <c r="J513" s="26"/>
      <c r="K513" s="26"/>
      <c r="L513" s="26"/>
      <c r="M513" s="26"/>
      <c r="N513" s="26"/>
      <c r="O513" s="26"/>
      <c r="P513" s="26"/>
      <c r="Q513" s="26"/>
      <c r="R513" s="26"/>
      <c r="S513" s="26"/>
      <c r="T513" s="26"/>
      <c r="U513" s="26"/>
      <c r="V513" s="36">
        <f t="shared" si="7"/>
        <v>1096</v>
      </c>
      <c r="W51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13" t="str">
        <f>IF(Table1[[#This Row],[Days Past 3rd Birthday Calculated]]&lt;1,"OnTime",IF(Table1[[#This Row],[Days Past 3rd Birthday Calculated]]&lt;16,"1-15 Cal Days",IF(Table1[[#This Row],[Days Past 3rd Birthday Calculated]]&gt;29,"30+ Cal Days","16-29 Cal Days")))</f>
        <v>OnTime</v>
      </c>
      <c r="Y513" s="37">
        <f>_xlfn.NUMBERVALUE(Table1[[#This Row],[School Days to Complete Initial Evaluation (U08)]])</f>
        <v>0</v>
      </c>
      <c r="Z513" t="str">
        <f>IF(Table1[[#This Row],[School Days to Complete Initial Evaluation Converted]]&lt;36,"OnTime",IF(Table1[[#This Row],[School Days to Complete Initial Evaluation Converted]]&gt;50,"16+ Sch Days","1-15 Sch Days"))</f>
        <v>OnTime</v>
      </c>
    </row>
    <row r="514" spans="1:26">
      <c r="A514" s="26"/>
      <c r="B514" s="26"/>
      <c r="C514" s="26"/>
      <c r="D514" s="26"/>
      <c r="E514" s="26"/>
      <c r="F514" s="26"/>
      <c r="G514" s="26"/>
      <c r="H514" s="26"/>
      <c r="I514" s="26"/>
      <c r="J514" s="26"/>
      <c r="K514" s="26"/>
      <c r="L514" s="26"/>
      <c r="M514" s="26"/>
      <c r="N514" s="26"/>
      <c r="O514" s="26"/>
      <c r="P514" s="26"/>
      <c r="Q514" s="26"/>
      <c r="R514" s="26"/>
      <c r="S514" s="26"/>
      <c r="T514" s="26"/>
      <c r="U514" s="26"/>
      <c r="V514" s="36">
        <f t="shared" ref="V514:V577" si="8">EDATE(Q514,36)</f>
        <v>1096</v>
      </c>
      <c r="W51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14" t="str">
        <f>IF(Table1[[#This Row],[Days Past 3rd Birthday Calculated]]&lt;1,"OnTime",IF(Table1[[#This Row],[Days Past 3rd Birthday Calculated]]&lt;16,"1-15 Cal Days",IF(Table1[[#This Row],[Days Past 3rd Birthday Calculated]]&gt;29,"30+ Cal Days","16-29 Cal Days")))</f>
        <v>OnTime</v>
      </c>
      <c r="Y514" s="37">
        <f>_xlfn.NUMBERVALUE(Table1[[#This Row],[School Days to Complete Initial Evaluation (U08)]])</f>
        <v>0</v>
      </c>
      <c r="Z514" t="str">
        <f>IF(Table1[[#This Row],[School Days to Complete Initial Evaluation Converted]]&lt;36,"OnTime",IF(Table1[[#This Row],[School Days to Complete Initial Evaluation Converted]]&gt;50,"16+ Sch Days","1-15 Sch Days"))</f>
        <v>OnTime</v>
      </c>
    </row>
    <row r="515" spans="1:26">
      <c r="A515" s="26"/>
      <c r="B515" s="26"/>
      <c r="C515" s="26"/>
      <c r="D515" s="26"/>
      <c r="E515" s="26"/>
      <c r="F515" s="26"/>
      <c r="G515" s="26"/>
      <c r="H515" s="26"/>
      <c r="I515" s="26"/>
      <c r="J515" s="26"/>
      <c r="K515" s="26"/>
      <c r="L515" s="26"/>
      <c r="M515" s="26"/>
      <c r="N515" s="26"/>
      <c r="O515" s="26"/>
      <c r="P515" s="26"/>
      <c r="Q515" s="26"/>
      <c r="R515" s="26"/>
      <c r="S515" s="26"/>
      <c r="T515" s="26"/>
      <c r="U515" s="26"/>
      <c r="V515" s="36">
        <f t="shared" si="8"/>
        <v>1096</v>
      </c>
      <c r="W51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15" t="str">
        <f>IF(Table1[[#This Row],[Days Past 3rd Birthday Calculated]]&lt;1,"OnTime",IF(Table1[[#This Row],[Days Past 3rd Birthday Calculated]]&lt;16,"1-15 Cal Days",IF(Table1[[#This Row],[Days Past 3rd Birthday Calculated]]&gt;29,"30+ Cal Days","16-29 Cal Days")))</f>
        <v>OnTime</v>
      </c>
      <c r="Y515" s="37">
        <f>_xlfn.NUMBERVALUE(Table1[[#This Row],[School Days to Complete Initial Evaluation (U08)]])</f>
        <v>0</v>
      </c>
      <c r="Z515" t="str">
        <f>IF(Table1[[#This Row],[School Days to Complete Initial Evaluation Converted]]&lt;36,"OnTime",IF(Table1[[#This Row],[School Days to Complete Initial Evaluation Converted]]&gt;50,"16+ Sch Days","1-15 Sch Days"))</f>
        <v>OnTime</v>
      </c>
    </row>
    <row r="516" spans="1:26">
      <c r="A516" s="26"/>
      <c r="B516" s="26"/>
      <c r="C516" s="26"/>
      <c r="D516" s="26"/>
      <c r="E516" s="26"/>
      <c r="F516" s="26"/>
      <c r="G516" s="26"/>
      <c r="H516" s="26"/>
      <c r="I516" s="26"/>
      <c r="J516" s="26"/>
      <c r="K516" s="26"/>
      <c r="L516" s="26"/>
      <c r="M516" s="26"/>
      <c r="N516" s="26"/>
      <c r="O516" s="26"/>
      <c r="P516" s="26"/>
      <c r="Q516" s="26"/>
      <c r="R516" s="26"/>
      <c r="S516" s="26"/>
      <c r="T516" s="26"/>
      <c r="U516" s="26"/>
      <c r="V516" s="36">
        <f t="shared" si="8"/>
        <v>1096</v>
      </c>
      <c r="W51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16" t="str">
        <f>IF(Table1[[#This Row],[Days Past 3rd Birthday Calculated]]&lt;1,"OnTime",IF(Table1[[#This Row],[Days Past 3rd Birthday Calculated]]&lt;16,"1-15 Cal Days",IF(Table1[[#This Row],[Days Past 3rd Birthday Calculated]]&gt;29,"30+ Cal Days","16-29 Cal Days")))</f>
        <v>OnTime</v>
      </c>
      <c r="Y516" s="37">
        <f>_xlfn.NUMBERVALUE(Table1[[#This Row],[School Days to Complete Initial Evaluation (U08)]])</f>
        <v>0</v>
      </c>
      <c r="Z516" t="str">
        <f>IF(Table1[[#This Row],[School Days to Complete Initial Evaluation Converted]]&lt;36,"OnTime",IF(Table1[[#This Row],[School Days to Complete Initial Evaluation Converted]]&gt;50,"16+ Sch Days","1-15 Sch Days"))</f>
        <v>OnTime</v>
      </c>
    </row>
    <row r="517" spans="1:26">
      <c r="A517" s="26"/>
      <c r="B517" s="26"/>
      <c r="C517" s="26"/>
      <c r="D517" s="26"/>
      <c r="E517" s="26"/>
      <c r="F517" s="26"/>
      <c r="G517" s="26"/>
      <c r="H517" s="26"/>
      <c r="I517" s="26"/>
      <c r="J517" s="26"/>
      <c r="K517" s="26"/>
      <c r="L517" s="26"/>
      <c r="M517" s="26"/>
      <c r="N517" s="26"/>
      <c r="O517" s="26"/>
      <c r="P517" s="26"/>
      <c r="Q517" s="26"/>
      <c r="R517" s="26"/>
      <c r="S517" s="26"/>
      <c r="T517" s="26"/>
      <c r="U517" s="26"/>
      <c r="V517" s="36">
        <f t="shared" si="8"/>
        <v>1096</v>
      </c>
      <c r="W51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17" t="str">
        <f>IF(Table1[[#This Row],[Days Past 3rd Birthday Calculated]]&lt;1,"OnTime",IF(Table1[[#This Row],[Days Past 3rd Birthday Calculated]]&lt;16,"1-15 Cal Days",IF(Table1[[#This Row],[Days Past 3rd Birthday Calculated]]&gt;29,"30+ Cal Days","16-29 Cal Days")))</f>
        <v>OnTime</v>
      </c>
      <c r="Y517" s="37">
        <f>_xlfn.NUMBERVALUE(Table1[[#This Row],[School Days to Complete Initial Evaluation (U08)]])</f>
        <v>0</v>
      </c>
      <c r="Z517" t="str">
        <f>IF(Table1[[#This Row],[School Days to Complete Initial Evaluation Converted]]&lt;36,"OnTime",IF(Table1[[#This Row],[School Days to Complete Initial Evaluation Converted]]&gt;50,"16+ Sch Days","1-15 Sch Days"))</f>
        <v>OnTime</v>
      </c>
    </row>
    <row r="518" spans="1:26">
      <c r="A518" s="26"/>
      <c r="B518" s="26"/>
      <c r="C518" s="26"/>
      <c r="D518" s="26"/>
      <c r="E518" s="26"/>
      <c r="F518" s="26"/>
      <c r="G518" s="26"/>
      <c r="H518" s="26"/>
      <c r="I518" s="26"/>
      <c r="J518" s="26"/>
      <c r="K518" s="26"/>
      <c r="L518" s="26"/>
      <c r="M518" s="26"/>
      <c r="N518" s="26"/>
      <c r="O518" s="26"/>
      <c r="P518" s="26"/>
      <c r="Q518" s="26"/>
      <c r="R518" s="26"/>
      <c r="S518" s="26"/>
      <c r="T518" s="26"/>
      <c r="U518" s="26"/>
      <c r="V518" s="36">
        <f t="shared" si="8"/>
        <v>1096</v>
      </c>
      <c r="W51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18" t="str">
        <f>IF(Table1[[#This Row],[Days Past 3rd Birthday Calculated]]&lt;1,"OnTime",IF(Table1[[#This Row],[Days Past 3rd Birthday Calculated]]&lt;16,"1-15 Cal Days",IF(Table1[[#This Row],[Days Past 3rd Birthday Calculated]]&gt;29,"30+ Cal Days","16-29 Cal Days")))</f>
        <v>OnTime</v>
      </c>
      <c r="Y518" s="37">
        <f>_xlfn.NUMBERVALUE(Table1[[#This Row],[School Days to Complete Initial Evaluation (U08)]])</f>
        <v>0</v>
      </c>
      <c r="Z518" t="str">
        <f>IF(Table1[[#This Row],[School Days to Complete Initial Evaluation Converted]]&lt;36,"OnTime",IF(Table1[[#This Row],[School Days to Complete Initial Evaluation Converted]]&gt;50,"16+ Sch Days","1-15 Sch Days"))</f>
        <v>OnTime</v>
      </c>
    </row>
    <row r="519" spans="1:26">
      <c r="A519" s="26"/>
      <c r="B519" s="26"/>
      <c r="C519" s="26"/>
      <c r="D519" s="26"/>
      <c r="E519" s="26"/>
      <c r="F519" s="26"/>
      <c r="G519" s="26"/>
      <c r="H519" s="26"/>
      <c r="I519" s="26"/>
      <c r="J519" s="26"/>
      <c r="K519" s="26"/>
      <c r="L519" s="26"/>
      <c r="M519" s="26"/>
      <c r="N519" s="26"/>
      <c r="O519" s="26"/>
      <c r="P519" s="26"/>
      <c r="Q519" s="26"/>
      <c r="R519" s="26"/>
      <c r="S519" s="26"/>
      <c r="T519" s="26"/>
      <c r="U519" s="26"/>
      <c r="V519" s="36">
        <f t="shared" si="8"/>
        <v>1096</v>
      </c>
      <c r="W51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19" t="str">
        <f>IF(Table1[[#This Row],[Days Past 3rd Birthday Calculated]]&lt;1,"OnTime",IF(Table1[[#This Row],[Days Past 3rd Birthday Calculated]]&lt;16,"1-15 Cal Days",IF(Table1[[#This Row],[Days Past 3rd Birthday Calculated]]&gt;29,"30+ Cal Days","16-29 Cal Days")))</f>
        <v>OnTime</v>
      </c>
      <c r="Y519" s="37">
        <f>_xlfn.NUMBERVALUE(Table1[[#This Row],[School Days to Complete Initial Evaluation (U08)]])</f>
        <v>0</v>
      </c>
      <c r="Z519" t="str">
        <f>IF(Table1[[#This Row],[School Days to Complete Initial Evaluation Converted]]&lt;36,"OnTime",IF(Table1[[#This Row],[School Days to Complete Initial Evaluation Converted]]&gt;50,"16+ Sch Days","1-15 Sch Days"))</f>
        <v>OnTime</v>
      </c>
    </row>
    <row r="520" spans="1:26">
      <c r="A520" s="26"/>
      <c r="B520" s="26"/>
      <c r="C520" s="26"/>
      <c r="D520" s="26"/>
      <c r="E520" s="26"/>
      <c r="F520" s="26"/>
      <c r="G520" s="26"/>
      <c r="H520" s="26"/>
      <c r="I520" s="26"/>
      <c r="J520" s="26"/>
      <c r="K520" s="26"/>
      <c r="L520" s="26"/>
      <c r="M520" s="26"/>
      <c r="N520" s="26"/>
      <c r="O520" s="26"/>
      <c r="P520" s="26"/>
      <c r="Q520" s="26"/>
      <c r="R520" s="26"/>
      <c r="S520" s="26"/>
      <c r="T520" s="26"/>
      <c r="U520" s="26"/>
      <c r="V520" s="36">
        <f t="shared" si="8"/>
        <v>1096</v>
      </c>
      <c r="W52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20" t="str">
        <f>IF(Table1[[#This Row],[Days Past 3rd Birthday Calculated]]&lt;1,"OnTime",IF(Table1[[#This Row],[Days Past 3rd Birthday Calculated]]&lt;16,"1-15 Cal Days",IF(Table1[[#This Row],[Days Past 3rd Birthday Calculated]]&gt;29,"30+ Cal Days","16-29 Cal Days")))</f>
        <v>OnTime</v>
      </c>
      <c r="Y520" s="37">
        <f>_xlfn.NUMBERVALUE(Table1[[#This Row],[School Days to Complete Initial Evaluation (U08)]])</f>
        <v>0</v>
      </c>
      <c r="Z520" t="str">
        <f>IF(Table1[[#This Row],[School Days to Complete Initial Evaluation Converted]]&lt;36,"OnTime",IF(Table1[[#This Row],[School Days to Complete Initial Evaluation Converted]]&gt;50,"16+ Sch Days","1-15 Sch Days"))</f>
        <v>OnTime</v>
      </c>
    </row>
    <row r="521" spans="1:26">
      <c r="A521" s="26"/>
      <c r="B521" s="26"/>
      <c r="C521" s="26"/>
      <c r="D521" s="26"/>
      <c r="E521" s="26"/>
      <c r="F521" s="26"/>
      <c r="G521" s="26"/>
      <c r="H521" s="26"/>
      <c r="I521" s="26"/>
      <c r="J521" s="26"/>
      <c r="K521" s="26"/>
      <c r="L521" s="26"/>
      <c r="M521" s="26"/>
      <c r="N521" s="26"/>
      <c r="O521" s="26"/>
      <c r="P521" s="26"/>
      <c r="Q521" s="26"/>
      <c r="R521" s="26"/>
      <c r="S521" s="26"/>
      <c r="T521" s="26"/>
      <c r="U521" s="26"/>
      <c r="V521" s="36">
        <f t="shared" si="8"/>
        <v>1096</v>
      </c>
      <c r="W52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21" t="str">
        <f>IF(Table1[[#This Row],[Days Past 3rd Birthday Calculated]]&lt;1,"OnTime",IF(Table1[[#This Row],[Days Past 3rd Birthday Calculated]]&lt;16,"1-15 Cal Days",IF(Table1[[#This Row],[Days Past 3rd Birthday Calculated]]&gt;29,"30+ Cal Days","16-29 Cal Days")))</f>
        <v>OnTime</v>
      </c>
      <c r="Y521" s="37">
        <f>_xlfn.NUMBERVALUE(Table1[[#This Row],[School Days to Complete Initial Evaluation (U08)]])</f>
        <v>0</v>
      </c>
      <c r="Z521" t="str">
        <f>IF(Table1[[#This Row],[School Days to Complete Initial Evaluation Converted]]&lt;36,"OnTime",IF(Table1[[#This Row],[School Days to Complete Initial Evaluation Converted]]&gt;50,"16+ Sch Days","1-15 Sch Days"))</f>
        <v>OnTime</v>
      </c>
    </row>
    <row r="522" spans="1:26">
      <c r="A522" s="26"/>
      <c r="B522" s="26"/>
      <c r="C522" s="26"/>
      <c r="D522" s="26"/>
      <c r="E522" s="26"/>
      <c r="F522" s="26"/>
      <c r="G522" s="26"/>
      <c r="H522" s="26"/>
      <c r="I522" s="26"/>
      <c r="J522" s="26"/>
      <c r="K522" s="26"/>
      <c r="L522" s="26"/>
      <c r="M522" s="26"/>
      <c r="N522" s="26"/>
      <c r="O522" s="26"/>
      <c r="P522" s="26"/>
      <c r="Q522" s="26"/>
      <c r="R522" s="26"/>
      <c r="S522" s="26"/>
      <c r="T522" s="26"/>
      <c r="U522" s="26"/>
      <c r="V522" s="36">
        <f t="shared" si="8"/>
        <v>1096</v>
      </c>
      <c r="W52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22" t="str">
        <f>IF(Table1[[#This Row],[Days Past 3rd Birthday Calculated]]&lt;1,"OnTime",IF(Table1[[#This Row],[Days Past 3rd Birthday Calculated]]&lt;16,"1-15 Cal Days",IF(Table1[[#This Row],[Days Past 3rd Birthday Calculated]]&gt;29,"30+ Cal Days","16-29 Cal Days")))</f>
        <v>OnTime</v>
      </c>
      <c r="Y522" s="37">
        <f>_xlfn.NUMBERVALUE(Table1[[#This Row],[School Days to Complete Initial Evaluation (U08)]])</f>
        <v>0</v>
      </c>
      <c r="Z522" t="str">
        <f>IF(Table1[[#This Row],[School Days to Complete Initial Evaluation Converted]]&lt;36,"OnTime",IF(Table1[[#This Row],[School Days to Complete Initial Evaluation Converted]]&gt;50,"16+ Sch Days","1-15 Sch Days"))</f>
        <v>OnTime</v>
      </c>
    </row>
    <row r="523" spans="1:26">
      <c r="A523" s="26"/>
      <c r="B523" s="26"/>
      <c r="C523" s="26"/>
      <c r="D523" s="26"/>
      <c r="E523" s="26"/>
      <c r="F523" s="26"/>
      <c r="G523" s="26"/>
      <c r="H523" s="26"/>
      <c r="I523" s="26"/>
      <c r="J523" s="26"/>
      <c r="K523" s="26"/>
      <c r="L523" s="26"/>
      <c r="M523" s="26"/>
      <c r="N523" s="26"/>
      <c r="O523" s="26"/>
      <c r="P523" s="26"/>
      <c r="Q523" s="26"/>
      <c r="R523" s="26"/>
      <c r="S523" s="26"/>
      <c r="T523" s="26"/>
      <c r="U523" s="26"/>
      <c r="V523" s="36">
        <f t="shared" si="8"/>
        <v>1096</v>
      </c>
      <c r="W52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23" t="str">
        <f>IF(Table1[[#This Row],[Days Past 3rd Birthday Calculated]]&lt;1,"OnTime",IF(Table1[[#This Row],[Days Past 3rd Birthday Calculated]]&lt;16,"1-15 Cal Days",IF(Table1[[#This Row],[Days Past 3rd Birthday Calculated]]&gt;29,"30+ Cal Days","16-29 Cal Days")))</f>
        <v>OnTime</v>
      </c>
      <c r="Y523" s="37">
        <f>_xlfn.NUMBERVALUE(Table1[[#This Row],[School Days to Complete Initial Evaluation (U08)]])</f>
        <v>0</v>
      </c>
      <c r="Z523" t="str">
        <f>IF(Table1[[#This Row],[School Days to Complete Initial Evaluation Converted]]&lt;36,"OnTime",IF(Table1[[#This Row],[School Days to Complete Initial Evaluation Converted]]&gt;50,"16+ Sch Days","1-15 Sch Days"))</f>
        <v>OnTime</v>
      </c>
    </row>
    <row r="524" spans="1:26">
      <c r="A524" s="26"/>
      <c r="B524" s="26"/>
      <c r="C524" s="26"/>
      <c r="D524" s="26"/>
      <c r="E524" s="26"/>
      <c r="F524" s="26"/>
      <c r="G524" s="26"/>
      <c r="H524" s="26"/>
      <c r="I524" s="26"/>
      <c r="J524" s="26"/>
      <c r="K524" s="26"/>
      <c r="L524" s="26"/>
      <c r="M524" s="26"/>
      <c r="N524" s="26"/>
      <c r="O524" s="26"/>
      <c r="P524" s="26"/>
      <c r="Q524" s="26"/>
      <c r="R524" s="26"/>
      <c r="S524" s="26"/>
      <c r="T524" s="26"/>
      <c r="U524" s="26"/>
      <c r="V524" s="36">
        <f t="shared" si="8"/>
        <v>1096</v>
      </c>
      <c r="W52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24" t="str">
        <f>IF(Table1[[#This Row],[Days Past 3rd Birthday Calculated]]&lt;1,"OnTime",IF(Table1[[#This Row],[Days Past 3rd Birthday Calculated]]&lt;16,"1-15 Cal Days",IF(Table1[[#This Row],[Days Past 3rd Birthday Calculated]]&gt;29,"30+ Cal Days","16-29 Cal Days")))</f>
        <v>OnTime</v>
      </c>
      <c r="Y524" s="37">
        <f>_xlfn.NUMBERVALUE(Table1[[#This Row],[School Days to Complete Initial Evaluation (U08)]])</f>
        <v>0</v>
      </c>
      <c r="Z524" t="str">
        <f>IF(Table1[[#This Row],[School Days to Complete Initial Evaluation Converted]]&lt;36,"OnTime",IF(Table1[[#This Row],[School Days to Complete Initial Evaluation Converted]]&gt;50,"16+ Sch Days","1-15 Sch Days"))</f>
        <v>OnTime</v>
      </c>
    </row>
    <row r="525" spans="1:26">
      <c r="A525" s="26"/>
      <c r="B525" s="26"/>
      <c r="C525" s="26"/>
      <c r="D525" s="26"/>
      <c r="E525" s="26"/>
      <c r="F525" s="26"/>
      <c r="G525" s="26"/>
      <c r="H525" s="26"/>
      <c r="I525" s="26"/>
      <c r="J525" s="26"/>
      <c r="K525" s="26"/>
      <c r="L525" s="26"/>
      <c r="M525" s="26"/>
      <c r="N525" s="26"/>
      <c r="O525" s="26"/>
      <c r="P525" s="26"/>
      <c r="Q525" s="26"/>
      <c r="R525" s="26"/>
      <c r="S525" s="26"/>
      <c r="T525" s="26"/>
      <c r="U525" s="26"/>
      <c r="V525" s="36">
        <f t="shared" si="8"/>
        <v>1096</v>
      </c>
      <c r="W52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25" t="str">
        <f>IF(Table1[[#This Row],[Days Past 3rd Birthday Calculated]]&lt;1,"OnTime",IF(Table1[[#This Row],[Days Past 3rd Birthday Calculated]]&lt;16,"1-15 Cal Days",IF(Table1[[#This Row],[Days Past 3rd Birthday Calculated]]&gt;29,"30+ Cal Days","16-29 Cal Days")))</f>
        <v>OnTime</v>
      </c>
      <c r="Y525" s="37">
        <f>_xlfn.NUMBERVALUE(Table1[[#This Row],[School Days to Complete Initial Evaluation (U08)]])</f>
        <v>0</v>
      </c>
      <c r="Z525" t="str">
        <f>IF(Table1[[#This Row],[School Days to Complete Initial Evaluation Converted]]&lt;36,"OnTime",IF(Table1[[#This Row],[School Days to Complete Initial Evaluation Converted]]&gt;50,"16+ Sch Days","1-15 Sch Days"))</f>
        <v>OnTime</v>
      </c>
    </row>
    <row r="526" spans="1:26">
      <c r="A526" s="26"/>
      <c r="B526" s="26"/>
      <c r="C526" s="26"/>
      <c r="D526" s="26"/>
      <c r="E526" s="26"/>
      <c r="F526" s="26"/>
      <c r="G526" s="26"/>
      <c r="H526" s="26"/>
      <c r="I526" s="26"/>
      <c r="J526" s="26"/>
      <c r="K526" s="26"/>
      <c r="L526" s="26"/>
      <c r="M526" s="26"/>
      <c r="N526" s="26"/>
      <c r="O526" s="26"/>
      <c r="P526" s="26"/>
      <c r="Q526" s="26"/>
      <c r="R526" s="26"/>
      <c r="S526" s="26"/>
      <c r="T526" s="26"/>
      <c r="U526" s="26"/>
      <c r="V526" s="36">
        <f t="shared" si="8"/>
        <v>1096</v>
      </c>
      <c r="W52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26" t="str">
        <f>IF(Table1[[#This Row],[Days Past 3rd Birthday Calculated]]&lt;1,"OnTime",IF(Table1[[#This Row],[Days Past 3rd Birthday Calculated]]&lt;16,"1-15 Cal Days",IF(Table1[[#This Row],[Days Past 3rd Birthday Calculated]]&gt;29,"30+ Cal Days","16-29 Cal Days")))</f>
        <v>OnTime</v>
      </c>
      <c r="Y526" s="37">
        <f>_xlfn.NUMBERVALUE(Table1[[#This Row],[School Days to Complete Initial Evaluation (U08)]])</f>
        <v>0</v>
      </c>
      <c r="Z526" t="str">
        <f>IF(Table1[[#This Row],[School Days to Complete Initial Evaluation Converted]]&lt;36,"OnTime",IF(Table1[[#This Row],[School Days to Complete Initial Evaluation Converted]]&gt;50,"16+ Sch Days","1-15 Sch Days"))</f>
        <v>OnTime</v>
      </c>
    </row>
    <row r="527" spans="1:26">
      <c r="A527" s="26"/>
      <c r="B527" s="26"/>
      <c r="C527" s="26"/>
      <c r="D527" s="26"/>
      <c r="E527" s="26"/>
      <c r="F527" s="26"/>
      <c r="G527" s="26"/>
      <c r="H527" s="26"/>
      <c r="I527" s="26"/>
      <c r="J527" s="26"/>
      <c r="K527" s="26"/>
      <c r="L527" s="26"/>
      <c r="M527" s="26"/>
      <c r="N527" s="26"/>
      <c r="O527" s="26"/>
      <c r="P527" s="26"/>
      <c r="Q527" s="26"/>
      <c r="R527" s="26"/>
      <c r="S527" s="26"/>
      <c r="T527" s="26"/>
      <c r="U527" s="26"/>
      <c r="V527" s="36">
        <f t="shared" si="8"/>
        <v>1096</v>
      </c>
      <c r="W52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27" t="str">
        <f>IF(Table1[[#This Row],[Days Past 3rd Birthday Calculated]]&lt;1,"OnTime",IF(Table1[[#This Row],[Days Past 3rd Birthday Calculated]]&lt;16,"1-15 Cal Days",IF(Table1[[#This Row],[Days Past 3rd Birthday Calculated]]&gt;29,"30+ Cal Days","16-29 Cal Days")))</f>
        <v>OnTime</v>
      </c>
      <c r="Y527" s="37">
        <f>_xlfn.NUMBERVALUE(Table1[[#This Row],[School Days to Complete Initial Evaluation (U08)]])</f>
        <v>0</v>
      </c>
      <c r="Z527" t="str">
        <f>IF(Table1[[#This Row],[School Days to Complete Initial Evaluation Converted]]&lt;36,"OnTime",IF(Table1[[#This Row],[School Days to Complete Initial Evaluation Converted]]&gt;50,"16+ Sch Days","1-15 Sch Days"))</f>
        <v>OnTime</v>
      </c>
    </row>
    <row r="528" spans="1:26">
      <c r="A528" s="26"/>
      <c r="B528" s="26"/>
      <c r="C528" s="26"/>
      <c r="D528" s="26"/>
      <c r="E528" s="26"/>
      <c r="F528" s="26"/>
      <c r="G528" s="26"/>
      <c r="H528" s="26"/>
      <c r="I528" s="26"/>
      <c r="J528" s="26"/>
      <c r="K528" s="26"/>
      <c r="L528" s="26"/>
      <c r="M528" s="26"/>
      <c r="N528" s="26"/>
      <c r="O528" s="26"/>
      <c r="P528" s="26"/>
      <c r="Q528" s="26"/>
      <c r="R528" s="26"/>
      <c r="S528" s="26"/>
      <c r="T528" s="26"/>
      <c r="U528" s="26"/>
      <c r="V528" s="36">
        <f t="shared" si="8"/>
        <v>1096</v>
      </c>
      <c r="W52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28" t="str">
        <f>IF(Table1[[#This Row],[Days Past 3rd Birthday Calculated]]&lt;1,"OnTime",IF(Table1[[#This Row],[Days Past 3rd Birthday Calculated]]&lt;16,"1-15 Cal Days",IF(Table1[[#This Row],[Days Past 3rd Birthday Calculated]]&gt;29,"30+ Cal Days","16-29 Cal Days")))</f>
        <v>OnTime</v>
      </c>
      <c r="Y528" s="37">
        <f>_xlfn.NUMBERVALUE(Table1[[#This Row],[School Days to Complete Initial Evaluation (U08)]])</f>
        <v>0</v>
      </c>
      <c r="Z528" t="str">
        <f>IF(Table1[[#This Row],[School Days to Complete Initial Evaluation Converted]]&lt;36,"OnTime",IF(Table1[[#This Row],[School Days to Complete Initial Evaluation Converted]]&gt;50,"16+ Sch Days","1-15 Sch Days"))</f>
        <v>OnTime</v>
      </c>
    </row>
    <row r="529" spans="1:26">
      <c r="A529" s="26"/>
      <c r="B529" s="26"/>
      <c r="C529" s="26"/>
      <c r="D529" s="26"/>
      <c r="E529" s="26"/>
      <c r="F529" s="26"/>
      <c r="G529" s="26"/>
      <c r="H529" s="26"/>
      <c r="I529" s="26"/>
      <c r="J529" s="26"/>
      <c r="K529" s="26"/>
      <c r="L529" s="26"/>
      <c r="M529" s="26"/>
      <c r="N529" s="26"/>
      <c r="O529" s="26"/>
      <c r="P529" s="26"/>
      <c r="Q529" s="26"/>
      <c r="R529" s="26"/>
      <c r="S529" s="26"/>
      <c r="T529" s="26"/>
      <c r="U529" s="26"/>
      <c r="V529" s="36">
        <f t="shared" si="8"/>
        <v>1096</v>
      </c>
      <c r="W52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29" t="str">
        <f>IF(Table1[[#This Row],[Days Past 3rd Birthday Calculated]]&lt;1,"OnTime",IF(Table1[[#This Row],[Days Past 3rd Birthday Calculated]]&lt;16,"1-15 Cal Days",IF(Table1[[#This Row],[Days Past 3rd Birthday Calculated]]&gt;29,"30+ Cal Days","16-29 Cal Days")))</f>
        <v>OnTime</v>
      </c>
      <c r="Y529" s="37">
        <f>_xlfn.NUMBERVALUE(Table1[[#This Row],[School Days to Complete Initial Evaluation (U08)]])</f>
        <v>0</v>
      </c>
      <c r="Z529" t="str">
        <f>IF(Table1[[#This Row],[School Days to Complete Initial Evaluation Converted]]&lt;36,"OnTime",IF(Table1[[#This Row],[School Days to Complete Initial Evaluation Converted]]&gt;50,"16+ Sch Days","1-15 Sch Days"))</f>
        <v>OnTime</v>
      </c>
    </row>
    <row r="530" spans="1:26">
      <c r="A530" s="26"/>
      <c r="B530" s="26"/>
      <c r="C530" s="26"/>
      <c r="D530" s="26"/>
      <c r="E530" s="26"/>
      <c r="F530" s="26"/>
      <c r="G530" s="26"/>
      <c r="H530" s="26"/>
      <c r="I530" s="26"/>
      <c r="J530" s="26"/>
      <c r="K530" s="26"/>
      <c r="L530" s="26"/>
      <c r="M530" s="26"/>
      <c r="N530" s="26"/>
      <c r="O530" s="26"/>
      <c r="P530" s="26"/>
      <c r="Q530" s="26"/>
      <c r="R530" s="26"/>
      <c r="S530" s="26"/>
      <c r="T530" s="26"/>
      <c r="U530" s="26"/>
      <c r="V530" s="36">
        <f t="shared" si="8"/>
        <v>1096</v>
      </c>
      <c r="W53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30" t="str">
        <f>IF(Table1[[#This Row],[Days Past 3rd Birthday Calculated]]&lt;1,"OnTime",IF(Table1[[#This Row],[Days Past 3rd Birthday Calculated]]&lt;16,"1-15 Cal Days",IF(Table1[[#This Row],[Days Past 3rd Birthday Calculated]]&gt;29,"30+ Cal Days","16-29 Cal Days")))</f>
        <v>OnTime</v>
      </c>
      <c r="Y530" s="37">
        <f>_xlfn.NUMBERVALUE(Table1[[#This Row],[School Days to Complete Initial Evaluation (U08)]])</f>
        <v>0</v>
      </c>
      <c r="Z530" t="str">
        <f>IF(Table1[[#This Row],[School Days to Complete Initial Evaluation Converted]]&lt;36,"OnTime",IF(Table1[[#This Row],[School Days to Complete Initial Evaluation Converted]]&gt;50,"16+ Sch Days","1-15 Sch Days"))</f>
        <v>OnTime</v>
      </c>
    </row>
    <row r="531" spans="1:26">
      <c r="A531" s="26"/>
      <c r="B531" s="26"/>
      <c r="C531" s="26"/>
      <c r="D531" s="26"/>
      <c r="E531" s="26"/>
      <c r="F531" s="26"/>
      <c r="G531" s="26"/>
      <c r="H531" s="26"/>
      <c r="I531" s="26"/>
      <c r="J531" s="26"/>
      <c r="K531" s="26"/>
      <c r="L531" s="26"/>
      <c r="M531" s="26"/>
      <c r="N531" s="26"/>
      <c r="O531" s="26"/>
      <c r="P531" s="26"/>
      <c r="Q531" s="26"/>
      <c r="R531" s="26"/>
      <c r="S531" s="26"/>
      <c r="T531" s="26"/>
      <c r="U531" s="26"/>
      <c r="V531" s="36">
        <f t="shared" si="8"/>
        <v>1096</v>
      </c>
      <c r="W53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31" t="str">
        <f>IF(Table1[[#This Row],[Days Past 3rd Birthday Calculated]]&lt;1,"OnTime",IF(Table1[[#This Row],[Days Past 3rd Birthday Calculated]]&lt;16,"1-15 Cal Days",IF(Table1[[#This Row],[Days Past 3rd Birthday Calculated]]&gt;29,"30+ Cal Days","16-29 Cal Days")))</f>
        <v>OnTime</v>
      </c>
      <c r="Y531" s="37">
        <f>_xlfn.NUMBERVALUE(Table1[[#This Row],[School Days to Complete Initial Evaluation (U08)]])</f>
        <v>0</v>
      </c>
      <c r="Z531" t="str">
        <f>IF(Table1[[#This Row],[School Days to Complete Initial Evaluation Converted]]&lt;36,"OnTime",IF(Table1[[#This Row],[School Days to Complete Initial Evaluation Converted]]&gt;50,"16+ Sch Days","1-15 Sch Days"))</f>
        <v>OnTime</v>
      </c>
    </row>
    <row r="532" spans="1:26">
      <c r="A532" s="26"/>
      <c r="B532" s="26"/>
      <c r="C532" s="26"/>
      <c r="D532" s="26"/>
      <c r="E532" s="26"/>
      <c r="F532" s="26"/>
      <c r="G532" s="26"/>
      <c r="H532" s="26"/>
      <c r="I532" s="26"/>
      <c r="J532" s="26"/>
      <c r="K532" s="26"/>
      <c r="L532" s="26"/>
      <c r="M532" s="26"/>
      <c r="N532" s="26"/>
      <c r="O532" s="26"/>
      <c r="P532" s="26"/>
      <c r="Q532" s="26"/>
      <c r="R532" s="26"/>
      <c r="S532" s="26"/>
      <c r="T532" s="26"/>
      <c r="U532" s="26"/>
      <c r="V532" s="36">
        <f t="shared" si="8"/>
        <v>1096</v>
      </c>
      <c r="W53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32" t="str">
        <f>IF(Table1[[#This Row],[Days Past 3rd Birthday Calculated]]&lt;1,"OnTime",IF(Table1[[#This Row],[Days Past 3rd Birthday Calculated]]&lt;16,"1-15 Cal Days",IF(Table1[[#This Row],[Days Past 3rd Birthday Calculated]]&gt;29,"30+ Cal Days","16-29 Cal Days")))</f>
        <v>OnTime</v>
      </c>
      <c r="Y532" s="37">
        <f>_xlfn.NUMBERVALUE(Table1[[#This Row],[School Days to Complete Initial Evaluation (U08)]])</f>
        <v>0</v>
      </c>
      <c r="Z532" t="str">
        <f>IF(Table1[[#This Row],[School Days to Complete Initial Evaluation Converted]]&lt;36,"OnTime",IF(Table1[[#This Row],[School Days to Complete Initial Evaluation Converted]]&gt;50,"16+ Sch Days","1-15 Sch Days"))</f>
        <v>OnTime</v>
      </c>
    </row>
    <row r="533" spans="1:26">
      <c r="A533" s="26"/>
      <c r="B533" s="26"/>
      <c r="C533" s="26"/>
      <c r="D533" s="26"/>
      <c r="E533" s="26"/>
      <c r="F533" s="26"/>
      <c r="G533" s="26"/>
      <c r="H533" s="26"/>
      <c r="I533" s="26"/>
      <c r="J533" s="26"/>
      <c r="K533" s="26"/>
      <c r="L533" s="26"/>
      <c r="M533" s="26"/>
      <c r="N533" s="26"/>
      <c r="O533" s="26"/>
      <c r="P533" s="26"/>
      <c r="Q533" s="26"/>
      <c r="R533" s="26"/>
      <c r="S533" s="26"/>
      <c r="T533" s="26"/>
      <c r="U533" s="26"/>
      <c r="V533" s="36">
        <f t="shared" si="8"/>
        <v>1096</v>
      </c>
      <c r="W53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33" t="str">
        <f>IF(Table1[[#This Row],[Days Past 3rd Birthday Calculated]]&lt;1,"OnTime",IF(Table1[[#This Row],[Days Past 3rd Birthday Calculated]]&lt;16,"1-15 Cal Days",IF(Table1[[#This Row],[Days Past 3rd Birthday Calculated]]&gt;29,"30+ Cal Days","16-29 Cal Days")))</f>
        <v>OnTime</v>
      </c>
      <c r="Y533" s="37">
        <f>_xlfn.NUMBERVALUE(Table1[[#This Row],[School Days to Complete Initial Evaluation (U08)]])</f>
        <v>0</v>
      </c>
      <c r="Z533" t="str">
        <f>IF(Table1[[#This Row],[School Days to Complete Initial Evaluation Converted]]&lt;36,"OnTime",IF(Table1[[#This Row],[School Days to Complete Initial Evaluation Converted]]&gt;50,"16+ Sch Days","1-15 Sch Days"))</f>
        <v>OnTime</v>
      </c>
    </row>
    <row r="534" spans="1:26">
      <c r="A534" s="26"/>
      <c r="B534" s="26"/>
      <c r="C534" s="26"/>
      <c r="D534" s="26"/>
      <c r="E534" s="26"/>
      <c r="F534" s="26"/>
      <c r="G534" s="26"/>
      <c r="H534" s="26"/>
      <c r="I534" s="26"/>
      <c r="J534" s="26"/>
      <c r="K534" s="26"/>
      <c r="L534" s="26"/>
      <c r="M534" s="26"/>
      <c r="N534" s="26"/>
      <c r="O534" s="26"/>
      <c r="P534" s="26"/>
      <c r="Q534" s="26"/>
      <c r="R534" s="26"/>
      <c r="S534" s="26"/>
      <c r="T534" s="26"/>
      <c r="U534" s="26"/>
      <c r="V534" s="36">
        <f t="shared" si="8"/>
        <v>1096</v>
      </c>
      <c r="W53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34" t="str">
        <f>IF(Table1[[#This Row],[Days Past 3rd Birthday Calculated]]&lt;1,"OnTime",IF(Table1[[#This Row],[Days Past 3rd Birthday Calculated]]&lt;16,"1-15 Cal Days",IF(Table1[[#This Row],[Days Past 3rd Birthday Calculated]]&gt;29,"30+ Cal Days","16-29 Cal Days")))</f>
        <v>OnTime</v>
      </c>
      <c r="Y534" s="37">
        <f>_xlfn.NUMBERVALUE(Table1[[#This Row],[School Days to Complete Initial Evaluation (U08)]])</f>
        <v>0</v>
      </c>
      <c r="Z534" t="str">
        <f>IF(Table1[[#This Row],[School Days to Complete Initial Evaluation Converted]]&lt;36,"OnTime",IF(Table1[[#This Row],[School Days to Complete Initial Evaluation Converted]]&gt;50,"16+ Sch Days","1-15 Sch Days"))</f>
        <v>OnTime</v>
      </c>
    </row>
    <row r="535" spans="1:26">
      <c r="A535" s="26"/>
      <c r="B535" s="26"/>
      <c r="C535" s="26"/>
      <c r="D535" s="26"/>
      <c r="E535" s="26"/>
      <c r="F535" s="26"/>
      <c r="G535" s="26"/>
      <c r="H535" s="26"/>
      <c r="I535" s="26"/>
      <c r="J535" s="26"/>
      <c r="K535" s="26"/>
      <c r="L535" s="26"/>
      <c r="M535" s="26"/>
      <c r="N535" s="26"/>
      <c r="O535" s="26"/>
      <c r="P535" s="26"/>
      <c r="Q535" s="26"/>
      <c r="R535" s="26"/>
      <c r="S535" s="26"/>
      <c r="T535" s="26"/>
      <c r="U535" s="26"/>
      <c r="V535" s="36">
        <f t="shared" si="8"/>
        <v>1096</v>
      </c>
      <c r="W53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35" t="str">
        <f>IF(Table1[[#This Row],[Days Past 3rd Birthday Calculated]]&lt;1,"OnTime",IF(Table1[[#This Row],[Days Past 3rd Birthday Calculated]]&lt;16,"1-15 Cal Days",IF(Table1[[#This Row],[Days Past 3rd Birthday Calculated]]&gt;29,"30+ Cal Days","16-29 Cal Days")))</f>
        <v>OnTime</v>
      </c>
      <c r="Y535" s="37">
        <f>_xlfn.NUMBERVALUE(Table1[[#This Row],[School Days to Complete Initial Evaluation (U08)]])</f>
        <v>0</v>
      </c>
      <c r="Z535" t="str">
        <f>IF(Table1[[#This Row],[School Days to Complete Initial Evaluation Converted]]&lt;36,"OnTime",IF(Table1[[#This Row],[School Days to Complete Initial Evaluation Converted]]&gt;50,"16+ Sch Days","1-15 Sch Days"))</f>
        <v>OnTime</v>
      </c>
    </row>
    <row r="536" spans="1:26">
      <c r="A536" s="26"/>
      <c r="B536" s="26"/>
      <c r="C536" s="26"/>
      <c r="D536" s="26"/>
      <c r="E536" s="26"/>
      <c r="F536" s="26"/>
      <c r="G536" s="26"/>
      <c r="H536" s="26"/>
      <c r="I536" s="26"/>
      <c r="J536" s="26"/>
      <c r="K536" s="26"/>
      <c r="L536" s="26"/>
      <c r="M536" s="26"/>
      <c r="N536" s="26"/>
      <c r="O536" s="26"/>
      <c r="P536" s="26"/>
      <c r="Q536" s="26"/>
      <c r="R536" s="26"/>
      <c r="S536" s="26"/>
      <c r="T536" s="26"/>
      <c r="U536" s="26"/>
      <c r="V536" s="36">
        <f t="shared" si="8"/>
        <v>1096</v>
      </c>
      <c r="W53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36" t="str">
        <f>IF(Table1[[#This Row],[Days Past 3rd Birthday Calculated]]&lt;1,"OnTime",IF(Table1[[#This Row],[Days Past 3rd Birthday Calculated]]&lt;16,"1-15 Cal Days",IF(Table1[[#This Row],[Days Past 3rd Birthday Calculated]]&gt;29,"30+ Cal Days","16-29 Cal Days")))</f>
        <v>OnTime</v>
      </c>
      <c r="Y536" s="37">
        <f>_xlfn.NUMBERVALUE(Table1[[#This Row],[School Days to Complete Initial Evaluation (U08)]])</f>
        <v>0</v>
      </c>
      <c r="Z536" t="str">
        <f>IF(Table1[[#This Row],[School Days to Complete Initial Evaluation Converted]]&lt;36,"OnTime",IF(Table1[[#This Row],[School Days to Complete Initial Evaluation Converted]]&gt;50,"16+ Sch Days","1-15 Sch Days"))</f>
        <v>OnTime</v>
      </c>
    </row>
    <row r="537" spans="1:26">
      <c r="A537" s="26"/>
      <c r="B537" s="26"/>
      <c r="C537" s="26"/>
      <c r="D537" s="26"/>
      <c r="E537" s="26"/>
      <c r="F537" s="26"/>
      <c r="G537" s="26"/>
      <c r="H537" s="26"/>
      <c r="I537" s="26"/>
      <c r="J537" s="26"/>
      <c r="K537" s="26"/>
      <c r="L537" s="26"/>
      <c r="M537" s="26"/>
      <c r="N537" s="26"/>
      <c r="O537" s="26"/>
      <c r="P537" s="26"/>
      <c r="Q537" s="26"/>
      <c r="R537" s="26"/>
      <c r="S537" s="26"/>
      <c r="T537" s="26"/>
      <c r="U537" s="26"/>
      <c r="V537" s="36">
        <f t="shared" si="8"/>
        <v>1096</v>
      </c>
      <c r="W53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37" t="str">
        <f>IF(Table1[[#This Row],[Days Past 3rd Birthday Calculated]]&lt;1,"OnTime",IF(Table1[[#This Row],[Days Past 3rd Birthday Calculated]]&lt;16,"1-15 Cal Days",IF(Table1[[#This Row],[Days Past 3rd Birthday Calculated]]&gt;29,"30+ Cal Days","16-29 Cal Days")))</f>
        <v>OnTime</v>
      </c>
      <c r="Y537" s="37">
        <f>_xlfn.NUMBERVALUE(Table1[[#This Row],[School Days to Complete Initial Evaluation (U08)]])</f>
        <v>0</v>
      </c>
      <c r="Z537" t="str">
        <f>IF(Table1[[#This Row],[School Days to Complete Initial Evaluation Converted]]&lt;36,"OnTime",IF(Table1[[#This Row],[School Days to Complete Initial Evaluation Converted]]&gt;50,"16+ Sch Days","1-15 Sch Days"))</f>
        <v>OnTime</v>
      </c>
    </row>
    <row r="538" spans="1:26">
      <c r="A538" s="26"/>
      <c r="B538" s="26"/>
      <c r="C538" s="26"/>
      <c r="D538" s="26"/>
      <c r="E538" s="26"/>
      <c r="F538" s="26"/>
      <c r="G538" s="26"/>
      <c r="H538" s="26"/>
      <c r="I538" s="26"/>
      <c r="J538" s="26"/>
      <c r="K538" s="26"/>
      <c r="L538" s="26"/>
      <c r="M538" s="26"/>
      <c r="N538" s="26"/>
      <c r="O538" s="26"/>
      <c r="P538" s="26"/>
      <c r="Q538" s="26"/>
      <c r="R538" s="26"/>
      <c r="S538" s="26"/>
      <c r="T538" s="26"/>
      <c r="U538" s="26"/>
      <c r="V538" s="36">
        <f t="shared" si="8"/>
        <v>1096</v>
      </c>
      <c r="W53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38" t="str">
        <f>IF(Table1[[#This Row],[Days Past 3rd Birthday Calculated]]&lt;1,"OnTime",IF(Table1[[#This Row],[Days Past 3rd Birthday Calculated]]&lt;16,"1-15 Cal Days",IF(Table1[[#This Row],[Days Past 3rd Birthday Calculated]]&gt;29,"30+ Cal Days","16-29 Cal Days")))</f>
        <v>OnTime</v>
      </c>
      <c r="Y538" s="37">
        <f>_xlfn.NUMBERVALUE(Table1[[#This Row],[School Days to Complete Initial Evaluation (U08)]])</f>
        <v>0</v>
      </c>
      <c r="Z538" t="str">
        <f>IF(Table1[[#This Row],[School Days to Complete Initial Evaluation Converted]]&lt;36,"OnTime",IF(Table1[[#This Row],[School Days to Complete Initial Evaluation Converted]]&gt;50,"16+ Sch Days","1-15 Sch Days"))</f>
        <v>OnTime</v>
      </c>
    </row>
    <row r="539" spans="1:26">
      <c r="A539" s="26"/>
      <c r="B539" s="26"/>
      <c r="C539" s="26"/>
      <c r="D539" s="26"/>
      <c r="E539" s="26"/>
      <c r="F539" s="26"/>
      <c r="G539" s="26"/>
      <c r="H539" s="26"/>
      <c r="I539" s="26"/>
      <c r="J539" s="26"/>
      <c r="K539" s="26"/>
      <c r="L539" s="26"/>
      <c r="M539" s="26"/>
      <c r="N539" s="26"/>
      <c r="O539" s="26"/>
      <c r="P539" s="26"/>
      <c r="Q539" s="26"/>
      <c r="R539" s="26"/>
      <c r="S539" s="26"/>
      <c r="T539" s="26"/>
      <c r="U539" s="26"/>
      <c r="V539" s="36">
        <f t="shared" si="8"/>
        <v>1096</v>
      </c>
      <c r="W53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39" t="str">
        <f>IF(Table1[[#This Row],[Days Past 3rd Birthday Calculated]]&lt;1,"OnTime",IF(Table1[[#This Row],[Days Past 3rd Birthday Calculated]]&lt;16,"1-15 Cal Days",IF(Table1[[#This Row],[Days Past 3rd Birthday Calculated]]&gt;29,"30+ Cal Days","16-29 Cal Days")))</f>
        <v>OnTime</v>
      </c>
      <c r="Y539" s="37">
        <f>_xlfn.NUMBERVALUE(Table1[[#This Row],[School Days to Complete Initial Evaluation (U08)]])</f>
        <v>0</v>
      </c>
      <c r="Z539" t="str">
        <f>IF(Table1[[#This Row],[School Days to Complete Initial Evaluation Converted]]&lt;36,"OnTime",IF(Table1[[#This Row],[School Days to Complete Initial Evaluation Converted]]&gt;50,"16+ Sch Days","1-15 Sch Days"))</f>
        <v>OnTime</v>
      </c>
    </row>
    <row r="540" spans="1:26">
      <c r="A540" s="26"/>
      <c r="B540" s="26"/>
      <c r="C540" s="26"/>
      <c r="D540" s="26"/>
      <c r="E540" s="26"/>
      <c r="F540" s="26"/>
      <c r="G540" s="26"/>
      <c r="H540" s="26"/>
      <c r="I540" s="26"/>
      <c r="J540" s="26"/>
      <c r="K540" s="26"/>
      <c r="L540" s="26"/>
      <c r="M540" s="26"/>
      <c r="N540" s="26"/>
      <c r="O540" s="26"/>
      <c r="P540" s="26"/>
      <c r="Q540" s="26"/>
      <c r="R540" s="26"/>
      <c r="S540" s="26"/>
      <c r="T540" s="26"/>
      <c r="U540" s="26"/>
      <c r="V540" s="36">
        <f t="shared" si="8"/>
        <v>1096</v>
      </c>
      <c r="W54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40" t="str">
        <f>IF(Table1[[#This Row],[Days Past 3rd Birthday Calculated]]&lt;1,"OnTime",IF(Table1[[#This Row],[Days Past 3rd Birthday Calculated]]&lt;16,"1-15 Cal Days",IF(Table1[[#This Row],[Days Past 3rd Birthday Calculated]]&gt;29,"30+ Cal Days","16-29 Cal Days")))</f>
        <v>OnTime</v>
      </c>
      <c r="Y540" s="37">
        <f>_xlfn.NUMBERVALUE(Table1[[#This Row],[School Days to Complete Initial Evaluation (U08)]])</f>
        <v>0</v>
      </c>
      <c r="Z540" t="str">
        <f>IF(Table1[[#This Row],[School Days to Complete Initial Evaluation Converted]]&lt;36,"OnTime",IF(Table1[[#This Row],[School Days to Complete Initial Evaluation Converted]]&gt;50,"16+ Sch Days","1-15 Sch Days"))</f>
        <v>OnTime</v>
      </c>
    </row>
    <row r="541" spans="1:26">
      <c r="A541" s="26"/>
      <c r="B541" s="26"/>
      <c r="C541" s="26"/>
      <c r="D541" s="26"/>
      <c r="E541" s="26"/>
      <c r="F541" s="26"/>
      <c r="G541" s="26"/>
      <c r="H541" s="26"/>
      <c r="I541" s="26"/>
      <c r="J541" s="26"/>
      <c r="K541" s="26"/>
      <c r="L541" s="26"/>
      <c r="M541" s="26"/>
      <c r="N541" s="26"/>
      <c r="O541" s="26"/>
      <c r="P541" s="26"/>
      <c r="Q541" s="26"/>
      <c r="R541" s="26"/>
      <c r="S541" s="26"/>
      <c r="T541" s="26"/>
      <c r="U541" s="26"/>
      <c r="V541" s="36">
        <f t="shared" si="8"/>
        <v>1096</v>
      </c>
      <c r="W54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41" t="str">
        <f>IF(Table1[[#This Row],[Days Past 3rd Birthday Calculated]]&lt;1,"OnTime",IF(Table1[[#This Row],[Days Past 3rd Birthday Calculated]]&lt;16,"1-15 Cal Days",IF(Table1[[#This Row],[Days Past 3rd Birthday Calculated]]&gt;29,"30+ Cal Days","16-29 Cal Days")))</f>
        <v>OnTime</v>
      </c>
      <c r="Y541" s="37">
        <f>_xlfn.NUMBERVALUE(Table1[[#This Row],[School Days to Complete Initial Evaluation (U08)]])</f>
        <v>0</v>
      </c>
      <c r="Z541" t="str">
        <f>IF(Table1[[#This Row],[School Days to Complete Initial Evaluation Converted]]&lt;36,"OnTime",IF(Table1[[#This Row],[School Days to Complete Initial Evaluation Converted]]&gt;50,"16+ Sch Days","1-15 Sch Days"))</f>
        <v>OnTime</v>
      </c>
    </row>
    <row r="542" spans="1:26">
      <c r="A542" s="26"/>
      <c r="B542" s="26"/>
      <c r="C542" s="26"/>
      <c r="D542" s="26"/>
      <c r="E542" s="26"/>
      <c r="F542" s="26"/>
      <c r="G542" s="26"/>
      <c r="H542" s="26"/>
      <c r="I542" s="26"/>
      <c r="J542" s="26"/>
      <c r="K542" s="26"/>
      <c r="L542" s="26"/>
      <c r="M542" s="26"/>
      <c r="N542" s="26"/>
      <c r="O542" s="26"/>
      <c r="P542" s="26"/>
      <c r="Q542" s="26"/>
      <c r="R542" s="26"/>
      <c r="S542" s="26"/>
      <c r="T542" s="26"/>
      <c r="U542" s="26"/>
      <c r="V542" s="36">
        <f t="shared" si="8"/>
        <v>1096</v>
      </c>
      <c r="W54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42" t="str">
        <f>IF(Table1[[#This Row],[Days Past 3rd Birthday Calculated]]&lt;1,"OnTime",IF(Table1[[#This Row],[Days Past 3rd Birthday Calculated]]&lt;16,"1-15 Cal Days",IF(Table1[[#This Row],[Days Past 3rd Birthday Calculated]]&gt;29,"30+ Cal Days","16-29 Cal Days")))</f>
        <v>OnTime</v>
      </c>
      <c r="Y542" s="37">
        <f>_xlfn.NUMBERVALUE(Table1[[#This Row],[School Days to Complete Initial Evaluation (U08)]])</f>
        <v>0</v>
      </c>
      <c r="Z542" t="str">
        <f>IF(Table1[[#This Row],[School Days to Complete Initial Evaluation Converted]]&lt;36,"OnTime",IF(Table1[[#This Row],[School Days to Complete Initial Evaluation Converted]]&gt;50,"16+ Sch Days","1-15 Sch Days"))</f>
        <v>OnTime</v>
      </c>
    </row>
    <row r="543" spans="1:26">
      <c r="A543" s="26"/>
      <c r="B543" s="26"/>
      <c r="C543" s="26"/>
      <c r="D543" s="26"/>
      <c r="E543" s="26"/>
      <c r="F543" s="26"/>
      <c r="G543" s="26"/>
      <c r="H543" s="26"/>
      <c r="I543" s="26"/>
      <c r="J543" s="26"/>
      <c r="K543" s="26"/>
      <c r="L543" s="26"/>
      <c r="M543" s="26"/>
      <c r="N543" s="26"/>
      <c r="O543" s="26"/>
      <c r="P543" s="26"/>
      <c r="Q543" s="26"/>
      <c r="R543" s="26"/>
      <c r="S543" s="26"/>
      <c r="T543" s="26"/>
      <c r="U543" s="26"/>
      <c r="V543" s="36">
        <f t="shared" si="8"/>
        <v>1096</v>
      </c>
      <c r="W54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43" t="str">
        <f>IF(Table1[[#This Row],[Days Past 3rd Birthday Calculated]]&lt;1,"OnTime",IF(Table1[[#This Row],[Days Past 3rd Birthday Calculated]]&lt;16,"1-15 Cal Days",IF(Table1[[#This Row],[Days Past 3rd Birthday Calculated]]&gt;29,"30+ Cal Days","16-29 Cal Days")))</f>
        <v>OnTime</v>
      </c>
      <c r="Y543" s="37">
        <f>_xlfn.NUMBERVALUE(Table1[[#This Row],[School Days to Complete Initial Evaluation (U08)]])</f>
        <v>0</v>
      </c>
      <c r="Z543" t="str">
        <f>IF(Table1[[#This Row],[School Days to Complete Initial Evaluation Converted]]&lt;36,"OnTime",IF(Table1[[#This Row],[School Days to Complete Initial Evaluation Converted]]&gt;50,"16+ Sch Days","1-15 Sch Days"))</f>
        <v>OnTime</v>
      </c>
    </row>
    <row r="544" spans="1:26">
      <c r="A544" s="26"/>
      <c r="B544" s="26"/>
      <c r="C544" s="26"/>
      <c r="D544" s="26"/>
      <c r="E544" s="26"/>
      <c r="F544" s="26"/>
      <c r="G544" s="26"/>
      <c r="H544" s="26"/>
      <c r="I544" s="26"/>
      <c r="J544" s="26"/>
      <c r="K544" s="26"/>
      <c r="L544" s="26"/>
      <c r="M544" s="26"/>
      <c r="N544" s="26"/>
      <c r="O544" s="26"/>
      <c r="P544" s="26"/>
      <c r="Q544" s="26"/>
      <c r="R544" s="26"/>
      <c r="S544" s="26"/>
      <c r="T544" s="26"/>
      <c r="U544" s="26"/>
      <c r="V544" s="36">
        <f t="shared" si="8"/>
        <v>1096</v>
      </c>
      <c r="W54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44" t="str">
        <f>IF(Table1[[#This Row],[Days Past 3rd Birthday Calculated]]&lt;1,"OnTime",IF(Table1[[#This Row],[Days Past 3rd Birthday Calculated]]&lt;16,"1-15 Cal Days",IF(Table1[[#This Row],[Days Past 3rd Birthday Calculated]]&gt;29,"30+ Cal Days","16-29 Cal Days")))</f>
        <v>OnTime</v>
      </c>
      <c r="Y544" s="37">
        <f>_xlfn.NUMBERVALUE(Table1[[#This Row],[School Days to Complete Initial Evaluation (U08)]])</f>
        <v>0</v>
      </c>
      <c r="Z544" t="str">
        <f>IF(Table1[[#This Row],[School Days to Complete Initial Evaluation Converted]]&lt;36,"OnTime",IF(Table1[[#This Row],[School Days to Complete Initial Evaluation Converted]]&gt;50,"16+ Sch Days","1-15 Sch Days"))</f>
        <v>OnTime</v>
      </c>
    </row>
    <row r="545" spans="1:26">
      <c r="A545" s="26"/>
      <c r="B545" s="26"/>
      <c r="C545" s="26"/>
      <c r="D545" s="26"/>
      <c r="E545" s="26"/>
      <c r="F545" s="26"/>
      <c r="G545" s="26"/>
      <c r="H545" s="26"/>
      <c r="I545" s="26"/>
      <c r="J545" s="26"/>
      <c r="K545" s="26"/>
      <c r="L545" s="26"/>
      <c r="M545" s="26"/>
      <c r="N545" s="26"/>
      <c r="O545" s="26"/>
      <c r="P545" s="26"/>
      <c r="Q545" s="26"/>
      <c r="R545" s="26"/>
      <c r="S545" s="26"/>
      <c r="T545" s="26"/>
      <c r="U545" s="26"/>
      <c r="V545" s="36">
        <f t="shared" si="8"/>
        <v>1096</v>
      </c>
      <c r="W54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45" t="str">
        <f>IF(Table1[[#This Row],[Days Past 3rd Birthday Calculated]]&lt;1,"OnTime",IF(Table1[[#This Row],[Days Past 3rd Birthday Calculated]]&lt;16,"1-15 Cal Days",IF(Table1[[#This Row],[Days Past 3rd Birthday Calculated]]&gt;29,"30+ Cal Days","16-29 Cal Days")))</f>
        <v>OnTime</v>
      </c>
      <c r="Y545" s="37">
        <f>_xlfn.NUMBERVALUE(Table1[[#This Row],[School Days to Complete Initial Evaluation (U08)]])</f>
        <v>0</v>
      </c>
      <c r="Z545" t="str">
        <f>IF(Table1[[#This Row],[School Days to Complete Initial Evaluation Converted]]&lt;36,"OnTime",IF(Table1[[#This Row],[School Days to Complete Initial Evaluation Converted]]&gt;50,"16+ Sch Days","1-15 Sch Days"))</f>
        <v>OnTime</v>
      </c>
    </row>
    <row r="546" spans="1:26">
      <c r="A546" s="26"/>
      <c r="B546" s="26"/>
      <c r="C546" s="26"/>
      <c r="D546" s="26"/>
      <c r="E546" s="26"/>
      <c r="F546" s="26"/>
      <c r="G546" s="26"/>
      <c r="H546" s="26"/>
      <c r="I546" s="26"/>
      <c r="J546" s="26"/>
      <c r="K546" s="26"/>
      <c r="L546" s="26"/>
      <c r="M546" s="26"/>
      <c r="N546" s="26"/>
      <c r="O546" s="26"/>
      <c r="P546" s="26"/>
      <c r="Q546" s="26"/>
      <c r="R546" s="26"/>
      <c r="S546" s="26"/>
      <c r="T546" s="26"/>
      <c r="U546" s="26"/>
      <c r="V546" s="36">
        <f t="shared" si="8"/>
        <v>1096</v>
      </c>
      <c r="W54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46" t="str">
        <f>IF(Table1[[#This Row],[Days Past 3rd Birthday Calculated]]&lt;1,"OnTime",IF(Table1[[#This Row],[Days Past 3rd Birthday Calculated]]&lt;16,"1-15 Cal Days",IF(Table1[[#This Row],[Days Past 3rd Birthday Calculated]]&gt;29,"30+ Cal Days","16-29 Cal Days")))</f>
        <v>OnTime</v>
      </c>
      <c r="Y546" s="37">
        <f>_xlfn.NUMBERVALUE(Table1[[#This Row],[School Days to Complete Initial Evaluation (U08)]])</f>
        <v>0</v>
      </c>
      <c r="Z546" t="str">
        <f>IF(Table1[[#This Row],[School Days to Complete Initial Evaluation Converted]]&lt;36,"OnTime",IF(Table1[[#This Row],[School Days to Complete Initial Evaluation Converted]]&gt;50,"16+ Sch Days","1-15 Sch Days"))</f>
        <v>OnTime</v>
      </c>
    </row>
    <row r="547" spans="1:26">
      <c r="A547" s="26"/>
      <c r="B547" s="26"/>
      <c r="C547" s="26"/>
      <c r="D547" s="26"/>
      <c r="E547" s="26"/>
      <c r="F547" s="26"/>
      <c r="G547" s="26"/>
      <c r="H547" s="26"/>
      <c r="I547" s="26"/>
      <c r="J547" s="26"/>
      <c r="K547" s="26"/>
      <c r="L547" s="26"/>
      <c r="M547" s="26"/>
      <c r="N547" s="26"/>
      <c r="O547" s="26"/>
      <c r="P547" s="26"/>
      <c r="Q547" s="26"/>
      <c r="R547" s="26"/>
      <c r="S547" s="26"/>
      <c r="T547" s="26"/>
      <c r="U547" s="26"/>
      <c r="V547" s="36">
        <f t="shared" si="8"/>
        <v>1096</v>
      </c>
      <c r="W54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47" t="str">
        <f>IF(Table1[[#This Row],[Days Past 3rd Birthday Calculated]]&lt;1,"OnTime",IF(Table1[[#This Row],[Days Past 3rd Birthday Calculated]]&lt;16,"1-15 Cal Days",IF(Table1[[#This Row],[Days Past 3rd Birthday Calculated]]&gt;29,"30+ Cal Days","16-29 Cal Days")))</f>
        <v>OnTime</v>
      </c>
      <c r="Y547" s="37">
        <f>_xlfn.NUMBERVALUE(Table1[[#This Row],[School Days to Complete Initial Evaluation (U08)]])</f>
        <v>0</v>
      </c>
      <c r="Z547" t="str">
        <f>IF(Table1[[#This Row],[School Days to Complete Initial Evaluation Converted]]&lt;36,"OnTime",IF(Table1[[#This Row],[School Days to Complete Initial Evaluation Converted]]&gt;50,"16+ Sch Days","1-15 Sch Days"))</f>
        <v>OnTime</v>
      </c>
    </row>
    <row r="548" spans="1:26">
      <c r="A548" s="26"/>
      <c r="B548" s="26"/>
      <c r="C548" s="26"/>
      <c r="D548" s="26"/>
      <c r="E548" s="26"/>
      <c r="F548" s="26"/>
      <c r="G548" s="26"/>
      <c r="H548" s="26"/>
      <c r="I548" s="26"/>
      <c r="J548" s="26"/>
      <c r="K548" s="26"/>
      <c r="L548" s="26"/>
      <c r="M548" s="26"/>
      <c r="N548" s="26"/>
      <c r="O548" s="26"/>
      <c r="P548" s="26"/>
      <c r="Q548" s="26"/>
      <c r="R548" s="26"/>
      <c r="S548" s="26"/>
      <c r="T548" s="26"/>
      <c r="U548" s="26"/>
      <c r="V548" s="36">
        <f t="shared" si="8"/>
        <v>1096</v>
      </c>
      <c r="W54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48" t="str">
        <f>IF(Table1[[#This Row],[Days Past 3rd Birthday Calculated]]&lt;1,"OnTime",IF(Table1[[#This Row],[Days Past 3rd Birthday Calculated]]&lt;16,"1-15 Cal Days",IF(Table1[[#This Row],[Days Past 3rd Birthday Calculated]]&gt;29,"30+ Cal Days","16-29 Cal Days")))</f>
        <v>OnTime</v>
      </c>
      <c r="Y548" s="37">
        <f>_xlfn.NUMBERVALUE(Table1[[#This Row],[School Days to Complete Initial Evaluation (U08)]])</f>
        <v>0</v>
      </c>
      <c r="Z548" t="str">
        <f>IF(Table1[[#This Row],[School Days to Complete Initial Evaluation Converted]]&lt;36,"OnTime",IF(Table1[[#This Row],[School Days to Complete Initial Evaluation Converted]]&gt;50,"16+ Sch Days","1-15 Sch Days"))</f>
        <v>OnTime</v>
      </c>
    </row>
    <row r="549" spans="1:26">
      <c r="A549" s="26"/>
      <c r="B549" s="26"/>
      <c r="C549" s="26"/>
      <c r="D549" s="26"/>
      <c r="E549" s="26"/>
      <c r="F549" s="26"/>
      <c r="G549" s="26"/>
      <c r="H549" s="26"/>
      <c r="I549" s="26"/>
      <c r="J549" s="26"/>
      <c r="K549" s="26"/>
      <c r="L549" s="26"/>
      <c r="M549" s="26"/>
      <c r="N549" s="26"/>
      <c r="O549" s="26"/>
      <c r="P549" s="26"/>
      <c r="Q549" s="26"/>
      <c r="R549" s="26"/>
      <c r="S549" s="26"/>
      <c r="T549" s="26"/>
      <c r="U549" s="26"/>
      <c r="V549" s="36">
        <f t="shared" si="8"/>
        <v>1096</v>
      </c>
      <c r="W54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49" t="str">
        <f>IF(Table1[[#This Row],[Days Past 3rd Birthday Calculated]]&lt;1,"OnTime",IF(Table1[[#This Row],[Days Past 3rd Birthday Calculated]]&lt;16,"1-15 Cal Days",IF(Table1[[#This Row],[Days Past 3rd Birthday Calculated]]&gt;29,"30+ Cal Days","16-29 Cal Days")))</f>
        <v>OnTime</v>
      </c>
      <c r="Y549" s="37">
        <f>_xlfn.NUMBERVALUE(Table1[[#This Row],[School Days to Complete Initial Evaluation (U08)]])</f>
        <v>0</v>
      </c>
      <c r="Z549" t="str">
        <f>IF(Table1[[#This Row],[School Days to Complete Initial Evaluation Converted]]&lt;36,"OnTime",IF(Table1[[#This Row],[School Days to Complete Initial Evaluation Converted]]&gt;50,"16+ Sch Days","1-15 Sch Days"))</f>
        <v>OnTime</v>
      </c>
    </row>
    <row r="550" spans="1:26">
      <c r="A550" s="26"/>
      <c r="B550" s="26"/>
      <c r="C550" s="26"/>
      <c r="D550" s="26"/>
      <c r="E550" s="26"/>
      <c r="F550" s="26"/>
      <c r="G550" s="26"/>
      <c r="H550" s="26"/>
      <c r="I550" s="26"/>
      <c r="J550" s="26"/>
      <c r="K550" s="26"/>
      <c r="L550" s="26"/>
      <c r="M550" s="26"/>
      <c r="N550" s="26"/>
      <c r="O550" s="26"/>
      <c r="P550" s="26"/>
      <c r="Q550" s="26"/>
      <c r="R550" s="26"/>
      <c r="S550" s="26"/>
      <c r="T550" s="26"/>
      <c r="U550" s="26"/>
      <c r="V550" s="36">
        <f t="shared" si="8"/>
        <v>1096</v>
      </c>
      <c r="W55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50" t="str">
        <f>IF(Table1[[#This Row],[Days Past 3rd Birthday Calculated]]&lt;1,"OnTime",IF(Table1[[#This Row],[Days Past 3rd Birthday Calculated]]&lt;16,"1-15 Cal Days",IF(Table1[[#This Row],[Days Past 3rd Birthday Calculated]]&gt;29,"30+ Cal Days","16-29 Cal Days")))</f>
        <v>OnTime</v>
      </c>
      <c r="Y550" s="37">
        <f>_xlfn.NUMBERVALUE(Table1[[#This Row],[School Days to Complete Initial Evaluation (U08)]])</f>
        <v>0</v>
      </c>
      <c r="Z550" t="str">
        <f>IF(Table1[[#This Row],[School Days to Complete Initial Evaluation Converted]]&lt;36,"OnTime",IF(Table1[[#This Row],[School Days to Complete Initial Evaluation Converted]]&gt;50,"16+ Sch Days","1-15 Sch Days"))</f>
        <v>OnTime</v>
      </c>
    </row>
    <row r="551" spans="1:26">
      <c r="A551" s="26"/>
      <c r="B551" s="26"/>
      <c r="C551" s="26"/>
      <c r="D551" s="26"/>
      <c r="E551" s="26"/>
      <c r="F551" s="26"/>
      <c r="G551" s="26"/>
      <c r="H551" s="26"/>
      <c r="I551" s="26"/>
      <c r="J551" s="26"/>
      <c r="K551" s="26"/>
      <c r="L551" s="26"/>
      <c r="M551" s="26"/>
      <c r="N551" s="26"/>
      <c r="O551" s="26"/>
      <c r="P551" s="26"/>
      <c r="Q551" s="26"/>
      <c r="R551" s="26"/>
      <c r="S551" s="26"/>
      <c r="T551" s="26"/>
      <c r="U551" s="26"/>
      <c r="V551" s="36">
        <f t="shared" si="8"/>
        <v>1096</v>
      </c>
      <c r="W55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51" t="str">
        <f>IF(Table1[[#This Row],[Days Past 3rd Birthday Calculated]]&lt;1,"OnTime",IF(Table1[[#This Row],[Days Past 3rd Birthday Calculated]]&lt;16,"1-15 Cal Days",IF(Table1[[#This Row],[Days Past 3rd Birthday Calculated]]&gt;29,"30+ Cal Days","16-29 Cal Days")))</f>
        <v>OnTime</v>
      </c>
      <c r="Y551" s="37">
        <f>_xlfn.NUMBERVALUE(Table1[[#This Row],[School Days to Complete Initial Evaluation (U08)]])</f>
        <v>0</v>
      </c>
      <c r="Z551" t="str">
        <f>IF(Table1[[#This Row],[School Days to Complete Initial Evaluation Converted]]&lt;36,"OnTime",IF(Table1[[#This Row],[School Days to Complete Initial Evaluation Converted]]&gt;50,"16+ Sch Days","1-15 Sch Days"))</f>
        <v>OnTime</v>
      </c>
    </row>
    <row r="552" spans="1:26">
      <c r="A552" s="26"/>
      <c r="B552" s="26"/>
      <c r="C552" s="26"/>
      <c r="D552" s="26"/>
      <c r="E552" s="26"/>
      <c r="F552" s="26"/>
      <c r="G552" s="26"/>
      <c r="H552" s="26"/>
      <c r="I552" s="26"/>
      <c r="J552" s="26"/>
      <c r="K552" s="26"/>
      <c r="L552" s="26"/>
      <c r="M552" s="26"/>
      <c r="N552" s="26"/>
      <c r="O552" s="26"/>
      <c r="P552" s="26"/>
      <c r="Q552" s="26"/>
      <c r="R552" s="26"/>
      <c r="S552" s="26"/>
      <c r="T552" s="26"/>
      <c r="U552" s="26"/>
      <c r="V552" s="36">
        <f t="shared" si="8"/>
        <v>1096</v>
      </c>
      <c r="W55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52" t="str">
        <f>IF(Table1[[#This Row],[Days Past 3rd Birthday Calculated]]&lt;1,"OnTime",IF(Table1[[#This Row],[Days Past 3rd Birthday Calculated]]&lt;16,"1-15 Cal Days",IF(Table1[[#This Row],[Days Past 3rd Birthday Calculated]]&gt;29,"30+ Cal Days","16-29 Cal Days")))</f>
        <v>OnTime</v>
      </c>
      <c r="Y552" s="37">
        <f>_xlfn.NUMBERVALUE(Table1[[#This Row],[School Days to Complete Initial Evaluation (U08)]])</f>
        <v>0</v>
      </c>
      <c r="Z552" t="str">
        <f>IF(Table1[[#This Row],[School Days to Complete Initial Evaluation Converted]]&lt;36,"OnTime",IF(Table1[[#This Row],[School Days to Complete Initial Evaluation Converted]]&gt;50,"16+ Sch Days","1-15 Sch Days"))</f>
        <v>OnTime</v>
      </c>
    </row>
    <row r="553" spans="1:26">
      <c r="A553" s="26"/>
      <c r="B553" s="26"/>
      <c r="C553" s="26"/>
      <c r="D553" s="26"/>
      <c r="E553" s="26"/>
      <c r="F553" s="26"/>
      <c r="G553" s="26"/>
      <c r="H553" s="26"/>
      <c r="I553" s="26"/>
      <c r="J553" s="26"/>
      <c r="K553" s="26"/>
      <c r="L553" s="26"/>
      <c r="M553" s="26"/>
      <c r="N553" s="26"/>
      <c r="O553" s="26"/>
      <c r="P553" s="26"/>
      <c r="Q553" s="26"/>
      <c r="R553" s="26"/>
      <c r="S553" s="26"/>
      <c r="T553" s="26"/>
      <c r="U553" s="26"/>
      <c r="V553" s="36">
        <f t="shared" si="8"/>
        <v>1096</v>
      </c>
      <c r="W55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53" t="str">
        <f>IF(Table1[[#This Row],[Days Past 3rd Birthday Calculated]]&lt;1,"OnTime",IF(Table1[[#This Row],[Days Past 3rd Birthday Calculated]]&lt;16,"1-15 Cal Days",IF(Table1[[#This Row],[Days Past 3rd Birthday Calculated]]&gt;29,"30+ Cal Days","16-29 Cal Days")))</f>
        <v>OnTime</v>
      </c>
      <c r="Y553" s="37">
        <f>_xlfn.NUMBERVALUE(Table1[[#This Row],[School Days to Complete Initial Evaluation (U08)]])</f>
        <v>0</v>
      </c>
      <c r="Z553" t="str">
        <f>IF(Table1[[#This Row],[School Days to Complete Initial Evaluation Converted]]&lt;36,"OnTime",IF(Table1[[#This Row],[School Days to Complete Initial Evaluation Converted]]&gt;50,"16+ Sch Days","1-15 Sch Days"))</f>
        <v>OnTime</v>
      </c>
    </row>
    <row r="554" spans="1:26">
      <c r="A554" s="26"/>
      <c r="B554" s="26"/>
      <c r="C554" s="26"/>
      <c r="D554" s="26"/>
      <c r="E554" s="26"/>
      <c r="F554" s="26"/>
      <c r="G554" s="26"/>
      <c r="H554" s="26"/>
      <c r="I554" s="26"/>
      <c r="J554" s="26"/>
      <c r="K554" s="26"/>
      <c r="L554" s="26"/>
      <c r="M554" s="26"/>
      <c r="N554" s="26"/>
      <c r="O554" s="26"/>
      <c r="P554" s="26"/>
      <c r="Q554" s="26"/>
      <c r="R554" s="26"/>
      <c r="S554" s="26"/>
      <c r="T554" s="26"/>
      <c r="U554" s="26"/>
      <c r="V554" s="36">
        <f t="shared" si="8"/>
        <v>1096</v>
      </c>
      <c r="W55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54" t="str">
        <f>IF(Table1[[#This Row],[Days Past 3rd Birthday Calculated]]&lt;1,"OnTime",IF(Table1[[#This Row],[Days Past 3rd Birthday Calculated]]&lt;16,"1-15 Cal Days",IF(Table1[[#This Row],[Days Past 3rd Birthday Calculated]]&gt;29,"30+ Cal Days","16-29 Cal Days")))</f>
        <v>OnTime</v>
      </c>
      <c r="Y554" s="37">
        <f>_xlfn.NUMBERVALUE(Table1[[#This Row],[School Days to Complete Initial Evaluation (U08)]])</f>
        <v>0</v>
      </c>
      <c r="Z554" t="str">
        <f>IF(Table1[[#This Row],[School Days to Complete Initial Evaluation Converted]]&lt;36,"OnTime",IF(Table1[[#This Row],[School Days to Complete Initial Evaluation Converted]]&gt;50,"16+ Sch Days","1-15 Sch Days"))</f>
        <v>OnTime</v>
      </c>
    </row>
    <row r="555" spans="1:26">
      <c r="A555" s="26"/>
      <c r="B555" s="26"/>
      <c r="C555" s="26"/>
      <c r="D555" s="26"/>
      <c r="E555" s="26"/>
      <c r="F555" s="26"/>
      <c r="G555" s="26"/>
      <c r="H555" s="26"/>
      <c r="I555" s="26"/>
      <c r="J555" s="26"/>
      <c r="K555" s="26"/>
      <c r="L555" s="26"/>
      <c r="M555" s="26"/>
      <c r="N555" s="26"/>
      <c r="O555" s="26"/>
      <c r="P555" s="26"/>
      <c r="Q555" s="26"/>
      <c r="R555" s="26"/>
      <c r="S555" s="26"/>
      <c r="T555" s="26"/>
      <c r="U555" s="26"/>
      <c r="V555" s="36">
        <f t="shared" si="8"/>
        <v>1096</v>
      </c>
      <c r="W55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55" t="str">
        <f>IF(Table1[[#This Row],[Days Past 3rd Birthday Calculated]]&lt;1,"OnTime",IF(Table1[[#This Row],[Days Past 3rd Birthday Calculated]]&lt;16,"1-15 Cal Days",IF(Table1[[#This Row],[Days Past 3rd Birthday Calculated]]&gt;29,"30+ Cal Days","16-29 Cal Days")))</f>
        <v>OnTime</v>
      </c>
      <c r="Y555" s="37">
        <f>_xlfn.NUMBERVALUE(Table1[[#This Row],[School Days to Complete Initial Evaluation (U08)]])</f>
        <v>0</v>
      </c>
      <c r="Z555" t="str">
        <f>IF(Table1[[#This Row],[School Days to Complete Initial Evaluation Converted]]&lt;36,"OnTime",IF(Table1[[#This Row],[School Days to Complete Initial Evaluation Converted]]&gt;50,"16+ Sch Days","1-15 Sch Days"))</f>
        <v>OnTime</v>
      </c>
    </row>
    <row r="556" spans="1:26">
      <c r="A556" s="26"/>
      <c r="B556" s="26"/>
      <c r="C556" s="26"/>
      <c r="D556" s="26"/>
      <c r="E556" s="26"/>
      <c r="F556" s="26"/>
      <c r="G556" s="26"/>
      <c r="H556" s="26"/>
      <c r="I556" s="26"/>
      <c r="J556" s="26"/>
      <c r="K556" s="26"/>
      <c r="L556" s="26"/>
      <c r="M556" s="26"/>
      <c r="N556" s="26"/>
      <c r="O556" s="26"/>
      <c r="P556" s="26"/>
      <c r="Q556" s="26"/>
      <c r="R556" s="26"/>
      <c r="S556" s="26"/>
      <c r="T556" s="26"/>
      <c r="U556" s="26"/>
      <c r="V556" s="36">
        <f t="shared" si="8"/>
        <v>1096</v>
      </c>
      <c r="W55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56" t="str">
        <f>IF(Table1[[#This Row],[Days Past 3rd Birthday Calculated]]&lt;1,"OnTime",IF(Table1[[#This Row],[Days Past 3rd Birthday Calculated]]&lt;16,"1-15 Cal Days",IF(Table1[[#This Row],[Days Past 3rd Birthday Calculated]]&gt;29,"30+ Cal Days","16-29 Cal Days")))</f>
        <v>OnTime</v>
      </c>
      <c r="Y556" s="37">
        <f>_xlfn.NUMBERVALUE(Table1[[#This Row],[School Days to Complete Initial Evaluation (U08)]])</f>
        <v>0</v>
      </c>
      <c r="Z556" t="str">
        <f>IF(Table1[[#This Row],[School Days to Complete Initial Evaluation Converted]]&lt;36,"OnTime",IF(Table1[[#This Row],[School Days to Complete Initial Evaluation Converted]]&gt;50,"16+ Sch Days","1-15 Sch Days"))</f>
        <v>OnTime</v>
      </c>
    </row>
    <row r="557" spans="1:26">
      <c r="A557" s="26"/>
      <c r="B557" s="26"/>
      <c r="C557" s="26"/>
      <c r="D557" s="26"/>
      <c r="E557" s="26"/>
      <c r="F557" s="26"/>
      <c r="G557" s="26"/>
      <c r="H557" s="26"/>
      <c r="I557" s="26"/>
      <c r="J557" s="26"/>
      <c r="K557" s="26"/>
      <c r="L557" s="26"/>
      <c r="M557" s="26"/>
      <c r="N557" s="26"/>
      <c r="O557" s="26"/>
      <c r="P557" s="26"/>
      <c r="Q557" s="26"/>
      <c r="R557" s="26"/>
      <c r="S557" s="26"/>
      <c r="T557" s="26"/>
      <c r="U557" s="26"/>
      <c r="V557" s="36">
        <f t="shared" si="8"/>
        <v>1096</v>
      </c>
      <c r="W55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57" t="str">
        <f>IF(Table1[[#This Row],[Days Past 3rd Birthday Calculated]]&lt;1,"OnTime",IF(Table1[[#This Row],[Days Past 3rd Birthday Calculated]]&lt;16,"1-15 Cal Days",IF(Table1[[#This Row],[Days Past 3rd Birthday Calculated]]&gt;29,"30+ Cal Days","16-29 Cal Days")))</f>
        <v>OnTime</v>
      </c>
      <c r="Y557" s="37">
        <f>_xlfn.NUMBERVALUE(Table1[[#This Row],[School Days to Complete Initial Evaluation (U08)]])</f>
        <v>0</v>
      </c>
      <c r="Z557" t="str">
        <f>IF(Table1[[#This Row],[School Days to Complete Initial Evaluation Converted]]&lt;36,"OnTime",IF(Table1[[#This Row],[School Days to Complete Initial Evaluation Converted]]&gt;50,"16+ Sch Days","1-15 Sch Days"))</f>
        <v>OnTime</v>
      </c>
    </row>
    <row r="558" spans="1:26">
      <c r="A558" s="26"/>
      <c r="B558" s="26"/>
      <c r="C558" s="26"/>
      <c r="D558" s="26"/>
      <c r="E558" s="26"/>
      <c r="F558" s="26"/>
      <c r="G558" s="26"/>
      <c r="H558" s="26"/>
      <c r="I558" s="26"/>
      <c r="J558" s="26"/>
      <c r="K558" s="26"/>
      <c r="L558" s="26"/>
      <c r="M558" s="26"/>
      <c r="N558" s="26"/>
      <c r="O558" s="26"/>
      <c r="P558" s="26"/>
      <c r="Q558" s="26"/>
      <c r="R558" s="26"/>
      <c r="S558" s="26"/>
      <c r="T558" s="26"/>
      <c r="U558" s="26"/>
      <c r="V558" s="36">
        <f t="shared" si="8"/>
        <v>1096</v>
      </c>
      <c r="W55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58" t="str">
        <f>IF(Table1[[#This Row],[Days Past 3rd Birthday Calculated]]&lt;1,"OnTime",IF(Table1[[#This Row],[Days Past 3rd Birthday Calculated]]&lt;16,"1-15 Cal Days",IF(Table1[[#This Row],[Days Past 3rd Birthday Calculated]]&gt;29,"30+ Cal Days","16-29 Cal Days")))</f>
        <v>OnTime</v>
      </c>
      <c r="Y558" s="37">
        <f>_xlfn.NUMBERVALUE(Table1[[#This Row],[School Days to Complete Initial Evaluation (U08)]])</f>
        <v>0</v>
      </c>
      <c r="Z558" t="str">
        <f>IF(Table1[[#This Row],[School Days to Complete Initial Evaluation Converted]]&lt;36,"OnTime",IF(Table1[[#This Row],[School Days to Complete Initial Evaluation Converted]]&gt;50,"16+ Sch Days","1-15 Sch Days"))</f>
        <v>OnTime</v>
      </c>
    </row>
    <row r="559" spans="1:26">
      <c r="A559" s="26"/>
      <c r="B559" s="26"/>
      <c r="C559" s="26"/>
      <c r="D559" s="26"/>
      <c r="E559" s="26"/>
      <c r="F559" s="26"/>
      <c r="G559" s="26"/>
      <c r="H559" s="26"/>
      <c r="I559" s="26"/>
      <c r="J559" s="26"/>
      <c r="K559" s="26"/>
      <c r="L559" s="26"/>
      <c r="M559" s="26"/>
      <c r="N559" s="26"/>
      <c r="O559" s="26"/>
      <c r="P559" s="26"/>
      <c r="Q559" s="26"/>
      <c r="R559" s="26"/>
      <c r="S559" s="26"/>
      <c r="T559" s="26"/>
      <c r="U559" s="26"/>
      <c r="V559" s="36">
        <f t="shared" si="8"/>
        <v>1096</v>
      </c>
      <c r="W55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59" t="str">
        <f>IF(Table1[[#This Row],[Days Past 3rd Birthday Calculated]]&lt;1,"OnTime",IF(Table1[[#This Row],[Days Past 3rd Birthday Calculated]]&lt;16,"1-15 Cal Days",IF(Table1[[#This Row],[Days Past 3rd Birthday Calculated]]&gt;29,"30+ Cal Days","16-29 Cal Days")))</f>
        <v>OnTime</v>
      </c>
      <c r="Y559" s="37">
        <f>_xlfn.NUMBERVALUE(Table1[[#This Row],[School Days to Complete Initial Evaluation (U08)]])</f>
        <v>0</v>
      </c>
      <c r="Z559" t="str">
        <f>IF(Table1[[#This Row],[School Days to Complete Initial Evaluation Converted]]&lt;36,"OnTime",IF(Table1[[#This Row],[School Days to Complete Initial Evaluation Converted]]&gt;50,"16+ Sch Days","1-15 Sch Days"))</f>
        <v>OnTime</v>
      </c>
    </row>
    <row r="560" spans="1:26">
      <c r="A560" s="26"/>
      <c r="B560" s="26"/>
      <c r="C560" s="26"/>
      <c r="D560" s="26"/>
      <c r="E560" s="26"/>
      <c r="F560" s="26"/>
      <c r="G560" s="26"/>
      <c r="H560" s="26"/>
      <c r="I560" s="26"/>
      <c r="J560" s="26"/>
      <c r="K560" s="26"/>
      <c r="L560" s="26"/>
      <c r="M560" s="26"/>
      <c r="N560" s="26"/>
      <c r="O560" s="26"/>
      <c r="P560" s="26"/>
      <c r="Q560" s="26"/>
      <c r="R560" s="26"/>
      <c r="S560" s="26"/>
      <c r="T560" s="26"/>
      <c r="U560" s="26"/>
      <c r="V560" s="36">
        <f t="shared" si="8"/>
        <v>1096</v>
      </c>
      <c r="W56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60" t="str">
        <f>IF(Table1[[#This Row],[Days Past 3rd Birthday Calculated]]&lt;1,"OnTime",IF(Table1[[#This Row],[Days Past 3rd Birthday Calculated]]&lt;16,"1-15 Cal Days",IF(Table1[[#This Row],[Days Past 3rd Birthday Calculated]]&gt;29,"30+ Cal Days","16-29 Cal Days")))</f>
        <v>OnTime</v>
      </c>
      <c r="Y560" s="37">
        <f>_xlfn.NUMBERVALUE(Table1[[#This Row],[School Days to Complete Initial Evaluation (U08)]])</f>
        <v>0</v>
      </c>
      <c r="Z560" t="str">
        <f>IF(Table1[[#This Row],[School Days to Complete Initial Evaluation Converted]]&lt;36,"OnTime",IF(Table1[[#This Row],[School Days to Complete Initial Evaluation Converted]]&gt;50,"16+ Sch Days","1-15 Sch Days"))</f>
        <v>OnTime</v>
      </c>
    </row>
    <row r="561" spans="1:26">
      <c r="A561" s="26"/>
      <c r="B561" s="26"/>
      <c r="C561" s="26"/>
      <c r="D561" s="26"/>
      <c r="E561" s="26"/>
      <c r="F561" s="26"/>
      <c r="G561" s="26"/>
      <c r="H561" s="26"/>
      <c r="I561" s="26"/>
      <c r="J561" s="26"/>
      <c r="K561" s="26"/>
      <c r="L561" s="26"/>
      <c r="M561" s="26"/>
      <c r="N561" s="26"/>
      <c r="O561" s="26"/>
      <c r="P561" s="26"/>
      <c r="Q561" s="26"/>
      <c r="R561" s="26"/>
      <c r="S561" s="26"/>
      <c r="T561" s="26"/>
      <c r="U561" s="26"/>
      <c r="V561" s="36">
        <f t="shared" si="8"/>
        <v>1096</v>
      </c>
      <c r="W56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61" t="str">
        <f>IF(Table1[[#This Row],[Days Past 3rd Birthday Calculated]]&lt;1,"OnTime",IF(Table1[[#This Row],[Days Past 3rd Birthday Calculated]]&lt;16,"1-15 Cal Days",IF(Table1[[#This Row],[Days Past 3rd Birthday Calculated]]&gt;29,"30+ Cal Days","16-29 Cal Days")))</f>
        <v>OnTime</v>
      </c>
      <c r="Y561" s="37">
        <f>_xlfn.NUMBERVALUE(Table1[[#This Row],[School Days to Complete Initial Evaluation (U08)]])</f>
        <v>0</v>
      </c>
      <c r="Z561" t="str">
        <f>IF(Table1[[#This Row],[School Days to Complete Initial Evaluation Converted]]&lt;36,"OnTime",IF(Table1[[#This Row],[School Days to Complete Initial Evaluation Converted]]&gt;50,"16+ Sch Days","1-15 Sch Days"))</f>
        <v>OnTime</v>
      </c>
    </row>
    <row r="562" spans="1:26">
      <c r="A562" s="26"/>
      <c r="B562" s="26"/>
      <c r="C562" s="26"/>
      <c r="D562" s="26"/>
      <c r="E562" s="26"/>
      <c r="F562" s="26"/>
      <c r="G562" s="26"/>
      <c r="H562" s="26"/>
      <c r="I562" s="26"/>
      <c r="J562" s="26"/>
      <c r="K562" s="26"/>
      <c r="L562" s="26"/>
      <c r="M562" s="26"/>
      <c r="N562" s="26"/>
      <c r="O562" s="26"/>
      <c r="P562" s="26"/>
      <c r="Q562" s="26"/>
      <c r="R562" s="26"/>
      <c r="S562" s="26"/>
      <c r="T562" s="26"/>
      <c r="U562" s="26"/>
      <c r="V562" s="36">
        <f t="shared" si="8"/>
        <v>1096</v>
      </c>
      <c r="W56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62" t="str">
        <f>IF(Table1[[#This Row],[Days Past 3rd Birthday Calculated]]&lt;1,"OnTime",IF(Table1[[#This Row],[Days Past 3rd Birthday Calculated]]&lt;16,"1-15 Cal Days",IF(Table1[[#This Row],[Days Past 3rd Birthday Calculated]]&gt;29,"30+ Cal Days","16-29 Cal Days")))</f>
        <v>OnTime</v>
      </c>
      <c r="Y562" s="37">
        <f>_xlfn.NUMBERVALUE(Table1[[#This Row],[School Days to Complete Initial Evaluation (U08)]])</f>
        <v>0</v>
      </c>
      <c r="Z562" t="str">
        <f>IF(Table1[[#This Row],[School Days to Complete Initial Evaluation Converted]]&lt;36,"OnTime",IF(Table1[[#This Row],[School Days to Complete Initial Evaluation Converted]]&gt;50,"16+ Sch Days","1-15 Sch Days"))</f>
        <v>OnTime</v>
      </c>
    </row>
    <row r="563" spans="1:26">
      <c r="A563" s="26"/>
      <c r="B563" s="26"/>
      <c r="C563" s="26"/>
      <c r="D563" s="26"/>
      <c r="E563" s="26"/>
      <c r="F563" s="26"/>
      <c r="G563" s="26"/>
      <c r="H563" s="26"/>
      <c r="I563" s="26"/>
      <c r="J563" s="26"/>
      <c r="K563" s="26"/>
      <c r="L563" s="26"/>
      <c r="M563" s="26"/>
      <c r="N563" s="26"/>
      <c r="O563" s="26"/>
      <c r="P563" s="26"/>
      <c r="Q563" s="26"/>
      <c r="R563" s="26"/>
      <c r="S563" s="26"/>
      <c r="T563" s="26"/>
      <c r="U563" s="26"/>
      <c r="V563" s="36">
        <f t="shared" si="8"/>
        <v>1096</v>
      </c>
      <c r="W56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63" t="str">
        <f>IF(Table1[[#This Row],[Days Past 3rd Birthday Calculated]]&lt;1,"OnTime",IF(Table1[[#This Row],[Days Past 3rd Birthday Calculated]]&lt;16,"1-15 Cal Days",IF(Table1[[#This Row],[Days Past 3rd Birthday Calculated]]&gt;29,"30+ Cal Days","16-29 Cal Days")))</f>
        <v>OnTime</v>
      </c>
      <c r="Y563" s="37">
        <f>_xlfn.NUMBERVALUE(Table1[[#This Row],[School Days to Complete Initial Evaluation (U08)]])</f>
        <v>0</v>
      </c>
      <c r="Z563" t="str">
        <f>IF(Table1[[#This Row],[School Days to Complete Initial Evaluation Converted]]&lt;36,"OnTime",IF(Table1[[#This Row],[School Days to Complete Initial Evaluation Converted]]&gt;50,"16+ Sch Days","1-15 Sch Days"))</f>
        <v>OnTime</v>
      </c>
    </row>
    <row r="564" spans="1:26">
      <c r="A564" s="26"/>
      <c r="B564" s="26"/>
      <c r="C564" s="26"/>
      <c r="D564" s="26"/>
      <c r="E564" s="26"/>
      <c r="F564" s="26"/>
      <c r="G564" s="26"/>
      <c r="H564" s="26"/>
      <c r="I564" s="26"/>
      <c r="J564" s="26"/>
      <c r="K564" s="26"/>
      <c r="L564" s="26"/>
      <c r="M564" s="26"/>
      <c r="N564" s="26"/>
      <c r="O564" s="26"/>
      <c r="P564" s="26"/>
      <c r="Q564" s="26"/>
      <c r="R564" s="26"/>
      <c r="S564" s="26"/>
      <c r="T564" s="26"/>
      <c r="U564" s="26"/>
      <c r="V564" s="36">
        <f t="shared" si="8"/>
        <v>1096</v>
      </c>
      <c r="W56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64" t="str">
        <f>IF(Table1[[#This Row],[Days Past 3rd Birthday Calculated]]&lt;1,"OnTime",IF(Table1[[#This Row],[Days Past 3rd Birthday Calculated]]&lt;16,"1-15 Cal Days",IF(Table1[[#This Row],[Days Past 3rd Birthday Calculated]]&gt;29,"30+ Cal Days","16-29 Cal Days")))</f>
        <v>OnTime</v>
      </c>
      <c r="Y564" s="37">
        <f>_xlfn.NUMBERVALUE(Table1[[#This Row],[School Days to Complete Initial Evaluation (U08)]])</f>
        <v>0</v>
      </c>
      <c r="Z564" t="str">
        <f>IF(Table1[[#This Row],[School Days to Complete Initial Evaluation Converted]]&lt;36,"OnTime",IF(Table1[[#This Row],[School Days to Complete Initial Evaluation Converted]]&gt;50,"16+ Sch Days","1-15 Sch Days"))</f>
        <v>OnTime</v>
      </c>
    </row>
    <row r="565" spans="1:26">
      <c r="A565" s="26"/>
      <c r="B565" s="26"/>
      <c r="C565" s="26"/>
      <c r="D565" s="26"/>
      <c r="E565" s="26"/>
      <c r="F565" s="26"/>
      <c r="G565" s="26"/>
      <c r="H565" s="26"/>
      <c r="I565" s="26"/>
      <c r="J565" s="26"/>
      <c r="K565" s="26"/>
      <c r="L565" s="26"/>
      <c r="M565" s="26"/>
      <c r="N565" s="26"/>
      <c r="O565" s="26"/>
      <c r="P565" s="26"/>
      <c r="Q565" s="26"/>
      <c r="R565" s="26"/>
      <c r="S565" s="26"/>
      <c r="T565" s="26"/>
      <c r="U565" s="26"/>
      <c r="V565" s="36">
        <f t="shared" si="8"/>
        <v>1096</v>
      </c>
      <c r="W56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65" t="str">
        <f>IF(Table1[[#This Row],[Days Past 3rd Birthday Calculated]]&lt;1,"OnTime",IF(Table1[[#This Row],[Days Past 3rd Birthday Calculated]]&lt;16,"1-15 Cal Days",IF(Table1[[#This Row],[Days Past 3rd Birthday Calculated]]&gt;29,"30+ Cal Days","16-29 Cal Days")))</f>
        <v>OnTime</v>
      </c>
      <c r="Y565" s="37">
        <f>_xlfn.NUMBERVALUE(Table1[[#This Row],[School Days to Complete Initial Evaluation (U08)]])</f>
        <v>0</v>
      </c>
      <c r="Z565" t="str">
        <f>IF(Table1[[#This Row],[School Days to Complete Initial Evaluation Converted]]&lt;36,"OnTime",IF(Table1[[#This Row],[School Days to Complete Initial Evaluation Converted]]&gt;50,"16+ Sch Days","1-15 Sch Days"))</f>
        <v>OnTime</v>
      </c>
    </row>
    <row r="566" spans="1:26">
      <c r="A566" s="26"/>
      <c r="B566" s="26"/>
      <c r="C566" s="26"/>
      <c r="D566" s="26"/>
      <c r="E566" s="26"/>
      <c r="F566" s="26"/>
      <c r="G566" s="26"/>
      <c r="H566" s="26"/>
      <c r="I566" s="26"/>
      <c r="J566" s="26"/>
      <c r="K566" s="26"/>
      <c r="L566" s="26"/>
      <c r="M566" s="26"/>
      <c r="N566" s="26"/>
      <c r="O566" s="26"/>
      <c r="P566" s="26"/>
      <c r="Q566" s="26"/>
      <c r="R566" s="26"/>
      <c r="S566" s="26"/>
      <c r="T566" s="26"/>
      <c r="U566" s="26"/>
      <c r="V566" s="36">
        <f t="shared" si="8"/>
        <v>1096</v>
      </c>
      <c r="W56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66" t="str">
        <f>IF(Table1[[#This Row],[Days Past 3rd Birthday Calculated]]&lt;1,"OnTime",IF(Table1[[#This Row],[Days Past 3rd Birthday Calculated]]&lt;16,"1-15 Cal Days",IF(Table1[[#This Row],[Days Past 3rd Birthday Calculated]]&gt;29,"30+ Cal Days","16-29 Cal Days")))</f>
        <v>OnTime</v>
      </c>
      <c r="Y566" s="37">
        <f>_xlfn.NUMBERVALUE(Table1[[#This Row],[School Days to Complete Initial Evaluation (U08)]])</f>
        <v>0</v>
      </c>
      <c r="Z566" t="str">
        <f>IF(Table1[[#This Row],[School Days to Complete Initial Evaluation Converted]]&lt;36,"OnTime",IF(Table1[[#This Row],[School Days to Complete Initial Evaluation Converted]]&gt;50,"16+ Sch Days","1-15 Sch Days"))</f>
        <v>OnTime</v>
      </c>
    </row>
    <row r="567" spans="1:26">
      <c r="A567" s="26"/>
      <c r="B567" s="26"/>
      <c r="C567" s="26"/>
      <c r="D567" s="26"/>
      <c r="E567" s="26"/>
      <c r="F567" s="26"/>
      <c r="G567" s="26"/>
      <c r="H567" s="26"/>
      <c r="I567" s="26"/>
      <c r="J567" s="26"/>
      <c r="K567" s="26"/>
      <c r="L567" s="26"/>
      <c r="M567" s="26"/>
      <c r="N567" s="26"/>
      <c r="O567" s="26"/>
      <c r="P567" s="26"/>
      <c r="Q567" s="26"/>
      <c r="R567" s="26"/>
      <c r="S567" s="26"/>
      <c r="T567" s="26"/>
      <c r="U567" s="26"/>
      <c r="V567" s="36">
        <f t="shared" si="8"/>
        <v>1096</v>
      </c>
      <c r="W56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67" t="str">
        <f>IF(Table1[[#This Row],[Days Past 3rd Birthday Calculated]]&lt;1,"OnTime",IF(Table1[[#This Row],[Days Past 3rd Birthday Calculated]]&lt;16,"1-15 Cal Days",IF(Table1[[#This Row],[Days Past 3rd Birthday Calculated]]&gt;29,"30+ Cal Days","16-29 Cal Days")))</f>
        <v>OnTime</v>
      </c>
      <c r="Y567" s="37">
        <f>_xlfn.NUMBERVALUE(Table1[[#This Row],[School Days to Complete Initial Evaluation (U08)]])</f>
        <v>0</v>
      </c>
      <c r="Z567" t="str">
        <f>IF(Table1[[#This Row],[School Days to Complete Initial Evaluation Converted]]&lt;36,"OnTime",IF(Table1[[#This Row],[School Days to Complete Initial Evaluation Converted]]&gt;50,"16+ Sch Days","1-15 Sch Days"))</f>
        <v>OnTime</v>
      </c>
    </row>
    <row r="568" spans="1:26">
      <c r="A568" s="26"/>
      <c r="B568" s="26"/>
      <c r="C568" s="26"/>
      <c r="D568" s="26"/>
      <c r="E568" s="26"/>
      <c r="F568" s="26"/>
      <c r="G568" s="26"/>
      <c r="H568" s="26"/>
      <c r="I568" s="26"/>
      <c r="J568" s="26"/>
      <c r="K568" s="26"/>
      <c r="L568" s="26"/>
      <c r="M568" s="26"/>
      <c r="N568" s="26"/>
      <c r="O568" s="26"/>
      <c r="P568" s="26"/>
      <c r="Q568" s="26"/>
      <c r="R568" s="26"/>
      <c r="S568" s="26"/>
      <c r="T568" s="26"/>
      <c r="U568" s="26"/>
      <c r="V568" s="36">
        <f t="shared" si="8"/>
        <v>1096</v>
      </c>
      <c r="W56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68" t="str">
        <f>IF(Table1[[#This Row],[Days Past 3rd Birthday Calculated]]&lt;1,"OnTime",IF(Table1[[#This Row],[Days Past 3rd Birthday Calculated]]&lt;16,"1-15 Cal Days",IF(Table1[[#This Row],[Days Past 3rd Birthday Calculated]]&gt;29,"30+ Cal Days","16-29 Cal Days")))</f>
        <v>OnTime</v>
      </c>
      <c r="Y568" s="37">
        <f>_xlfn.NUMBERVALUE(Table1[[#This Row],[School Days to Complete Initial Evaluation (U08)]])</f>
        <v>0</v>
      </c>
      <c r="Z568" t="str">
        <f>IF(Table1[[#This Row],[School Days to Complete Initial Evaluation Converted]]&lt;36,"OnTime",IF(Table1[[#This Row],[School Days to Complete Initial Evaluation Converted]]&gt;50,"16+ Sch Days","1-15 Sch Days"))</f>
        <v>OnTime</v>
      </c>
    </row>
    <row r="569" spans="1:26">
      <c r="A569" s="26"/>
      <c r="B569" s="26"/>
      <c r="C569" s="26"/>
      <c r="D569" s="26"/>
      <c r="E569" s="26"/>
      <c r="F569" s="26"/>
      <c r="G569" s="26"/>
      <c r="H569" s="26"/>
      <c r="I569" s="26"/>
      <c r="J569" s="26"/>
      <c r="K569" s="26"/>
      <c r="L569" s="26"/>
      <c r="M569" s="26"/>
      <c r="N569" s="26"/>
      <c r="O569" s="26"/>
      <c r="P569" s="26"/>
      <c r="Q569" s="26"/>
      <c r="R569" s="26"/>
      <c r="S569" s="26"/>
      <c r="T569" s="26"/>
      <c r="U569" s="26"/>
      <c r="V569" s="36">
        <f t="shared" si="8"/>
        <v>1096</v>
      </c>
      <c r="W56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69" t="str">
        <f>IF(Table1[[#This Row],[Days Past 3rd Birthday Calculated]]&lt;1,"OnTime",IF(Table1[[#This Row],[Days Past 3rd Birthday Calculated]]&lt;16,"1-15 Cal Days",IF(Table1[[#This Row],[Days Past 3rd Birthday Calculated]]&gt;29,"30+ Cal Days","16-29 Cal Days")))</f>
        <v>OnTime</v>
      </c>
      <c r="Y569" s="37">
        <f>_xlfn.NUMBERVALUE(Table1[[#This Row],[School Days to Complete Initial Evaluation (U08)]])</f>
        <v>0</v>
      </c>
      <c r="Z569" t="str">
        <f>IF(Table1[[#This Row],[School Days to Complete Initial Evaluation Converted]]&lt;36,"OnTime",IF(Table1[[#This Row],[School Days to Complete Initial Evaluation Converted]]&gt;50,"16+ Sch Days","1-15 Sch Days"))</f>
        <v>OnTime</v>
      </c>
    </row>
    <row r="570" spans="1:26">
      <c r="A570" s="26"/>
      <c r="B570" s="26"/>
      <c r="C570" s="26"/>
      <c r="D570" s="26"/>
      <c r="E570" s="26"/>
      <c r="F570" s="26"/>
      <c r="G570" s="26"/>
      <c r="H570" s="26"/>
      <c r="I570" s="26"/>
      <c r="J570" s="26"/>
      <c r="K570" s="26"/>
      <c r="L570" s="26"/>
      <c r="M570" s="26"/>
      <c r="N570" s="26"/>
      <c r="O570" s="26"/>
      <c r="P570" s="26"/>
      <c r="Q570" s="26"/>
      <c r="R570" s="26"/>
      <c r="S570" s="26"/>
      <c r="T570" s="26"/>
      <c r="U570" s="26"/>
      <c r="V570" s="36">
        <f t="shared" si="8"/>
        <v>1096</v>
      </c>
      <c r="W57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70" t="str">
        <f>IF(Table1[[#This Row],[Days Past 3rd Birthday Calculated]]&lt;1,"OnTime",IF(Table1[[#This Row],[Days Past 3rd Birthday Calculated]]&lt;16,"1-15 Cal Days",IF(Table1[[#This Row],[Days Past 3rd Birthday Calculated]]&gt;29,"30+ Cal Days","16-29 Cal Days")))</f>
        <v>OnTime</v>
      </c>
      <c r="Y570" s="37">
        <f>_xlfn.NUMBERVALUE(Table1[[#This Row],[School Days to Complete Initial Evaluation (U08)]])</f>
        <v>0</v>
      </c>
      <c r="Z570" t="str">
        <f>IF(Table1[[#This Row],[School Days to Complete Initial Evaluation Converted]]&lt;36,"OnTime",IF(Table1[[#This Row],[School Days to Complete Initial Evaluation Converted]]&gt;50,"16+ Sch Days","1-15 Sch Days"))</f>
        <v>OnTime</v>
      </c>
    </row>
    <row r="571" spans="1:26">
      <c r="A571" s="26"/>
      <c r="B571" s="26"/>
      <c r="C571" s="26"/>
      <c r="D571" s="26"/>
      <c r="E571" s="26"/>
      <c r="F571" s="26"/>
      <c r="G571" s="26"/>
      <c r="H571" s="26"/>
      <c r="I571" s="26"/>
      <c r="J571" s="26"/>
      <c r="K571" s="26"/>
      <c r="L571" s="26"/>
      <c r="M571" s="26"/>
      <c r="N571" s="26"/>
      <c r="O571" s="26"/>
      <c r="P571" s="26"/>
      <c r="Q571" s="26"/>
      <c r="R571" s="26"/>
      <c r="S571" s="26"/>
      <c r="T571" s="26"/>
      <c r="U571" s="26"/>
      <c r="V571" s="36">
        <f t="shared" si="8"/>
        <v>1096</v>
      </c>
      <c r="W57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71" t="str">
        <f>IF(Table1[[#This Row],[Days Past 3rd Birthday Calculated]]&lt;1,"OnTime",IF(Table1[[#This Row],[Days Past 3rd Birthday Calculated]]&lt;16,"1-15 Cal Days",IF(Table1[[#This Row],[Days Past 3rd Birthday Calculated]]&gt;29,"30+ Cal Days","16-29 Cal Days")))</f>
        <v>OnTime</v>
      </c>
      <c r="Y571" s="37">
        <f>_xlfn.NUMBERVALUE(Table1[[#This Row],[School Days to Complete Initial Evaluation (U08)]])</f>
        <v>0</v>
      </c>
      <c r="Z571" t="str">
        <f>IF(Table1[[#This Row],[School Days to Complete Initial Evaluation Converted]]&lt;36,"OnTime",IF(Table1[[#This Row],[School Days to Complete Initial Evaluation Converted]]&gt;50,"16+ Sch Days","1-15 Sch Days"))</f>
        <v>OnTime</v>
      </c>
    </row>
    <row r="572" spans="1:26">
      <c r="A572" s="26"/>
      <c r="B572" s="26"/>
      <c r="C572" s="26"/>
      <c r="D572" s="26"/>
      <c r="E572" s="26"/>
      <c r="F572" s="26"/>
      <c r="G572" s="26"/>
      <c r="H572" s="26"/>
      <c r="I572" s="26"/>
      <c r="J572" s="26"/>
      <c r="K572" s="26"/>
      <c r="L572" s="26"/>
      <c r="M572" s="26"/>
      <c r="N572" s="26"/>
      <c r="O572" s="26"/>
      <c r="P572" s="26"/>
      <c r="Q572" s="26"/>
      <c r="R572" s="26"/>
      <c r="S572" s="26"/>
      <c r="T572" s="26"/>
      <c r="U572" s="26"/>
      <c r="V572" s="36">
        <f t="shared" si="8"/>
        <v>1096</v>
      </c>
      <c r="W57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72" t="str">
        <f>IF(Table1[[#This Row],[Days Past 3rd Birthday Calculated]]&lt;1,"OnTime",IF(Table1[[#This Row],[Days Past 3rd Birthday Calculated]]&lt;16,"1-15 Cal Days",IF(Table1[[#This Row],[Days Past 3rd Birthday Calculated]]&gt;29,"30+ Cal Days","16-29 Cal Days")))</f>
        <v>OnTime</v>
      </c>
      <c r="Y572" s="37">
        <f>_xlfn.NUMBERVALUE(Table1[[#This Row],[School Days to Complete Initial Evaluation (U08)]])</f>
        <v>0</v>
      </c>
      <c r="Z572" t="str">
        <f>IF(Table1[[#This Row],[School Days to Complete Initial Evaluation Converted]]&lt;36,"OnTime",IF(Table1[[#This Row],[School Days to Complete Initial Evaluation Converted]]&gt;50,"16+ Sch Days","1-15 Sch Days"))</f>
        <v>OnTime</v>
      </c>
    </row>
    <row r="573" spans="1:26">
      <c r="A573" s="26"/>
      <c r="B573" s="26"/>
      <c r="C573" s="26"/>
      <c r="D573" s="26"/>
      <c r="E573" s="26"/>
      <c r="F573" s="26"/>
      <c r="G573" s="26"/>
      <c r="H573" s="26"/>
      <c r="I573" s="26"/>
      <c r="J573" s="26"/>
      <c r="K573" s="26"/>
      <c r="L573" s="26"/>
      <c r="M573" s="26"/>
      <c r="N573" s="26"/>
      <c r="O573" s="26"/>
      <c r="P573" s="26"/>
      <c r="Q573" s="26"/>
      <c r="R573" s="26"/>
      <c r="S573" s="26"/>
      <c r="T573" s="26"/>
      <c r="U573" s="26"/>
      <c r="V573" s="36">
        <f t="shared" si="8"/>
        <v>1096</v>
      </c>
      <c r="W57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73" t="str">
        <f>IF(Table1[[#This Row],[Days Past 3rd Birthday Calculated]]&lt;1,"OnTime",IF(Table1[[#This Row],[Days Past 3rd Birthday Calculated]]&lt;16,"1-15 Cal Days",IF(Table1[[#This Row],[Days Past 3rd Birthday Calculated]]&gt;29,"30+ Cal Days","16-29 Cal Days")))</f>
        <v>OnTime</v>
      </c>
      <c r="Y573" s="37">
        <f>_xlfn.NUMBERVALUE(Table1[[#This Row],[School Days to Complete Initial Evaluation (U08)]])</f>
        <v>0</v>
      </c>
      <c r="Z573" t="str">
        <f>IF(Table1[[#This Row],[School Days to Complete Initial Evaluation Converted]]&lt;36,"OnTime",IF(Table1[[#This Row],[School Days to Complete Initial Evaluation Converted]]&gt;50,"16+ Sch Days","1-15 Sch Days"))</f>
        <v>OnTime</v>
      </c>
    </row>
    <row r="574" spans="1:26">
      <c r="A574" s="26"/>
      <c r="B574" s="26"/>
      <c r="C574" s="26"/>
      <c r="D574" s="26"/>
      <c r="E574" s="26"/>
      <c r="F574" s="26"/>
      <c r="G574" s="26"/>
      <c r="H574" s="26"/>
      <c r="I574" s="26"/>
      <c r="J574" s="26"/>
      <c r="K574" s="26"/>
      <c r="L574" s="26"/>
      <c r="M574" s="26"/>
      <c r="N574" s="26"/>
      <c r="O574" s="26"/>
      <c r="P574" s="26"/>
      <c r="Q574" s="26"/>
      <c r="R574" s="26"/>
      <c r="S574" s="26"/>
      <c r="T574" s="26"/>
      <c r="U574" s="26"/>
      <c r="V574" s="36">
        <f t="shared" si="8"/>
        <v>1096</v>
      </c>
      <c r="W57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74" t="str">
        <f>IF(Table1[[#This Row],[Days Past 3rd Birthday Calculated]]&lt;1,"OnTime",IF(Table1[[#This Row],[Days Past 3rd Birthday Calculated]]&lt;16,"1-15 Cal Days",IF(Table1[[#This Row],[Days Past 3rd Birthday Calculated]]&gt;29,"30+ Cal Days","16-29 Cal Days")))</f>
        <v>OnTime</v>
      </c>
      <c r="Y574" s="37">
        <f>_xlfn.NUMBERVALUE(Table1[[#This Row],[School Days to Complete Initial Evaluation (U08)]])</f>
        <v>0</v>
      </c>
      <c r="Z574" t="str">
        <f>IF(Table1[[#This Row],[School Days to Complete Initial Evaluation Converted]]&lt;36,"OnTime",IF(Table1[[#This Row],[School Days to Complete Initial Evaluation Converted]]&gt;50,"16+ Sch Days","1-15 Sch Days"))</f>
        <v>OnTime</v>
      </c>
    </row>
    <row r="575" spans="1:26">
      <c r="A575" s="26"/>
      <c r="B575" s="26"/>
      <c r="C575" s="26"/>
      <c r="D575" s="26"/>
      <c r="E575" s="26"/>
      <c r="F575" s="26"/>
      <c r="G575" s="26"/>
      <c r="H575" s="26"/>
      <c r="I575" s="26"/>
      <c r="J575" s="26"/>
      <c r="K575" s="26"/>
      <c r="L575" s="26"/>
      <c r="M575" s="26"/>
      <c r="N575" s="26"/>
      <c r="O575" s="26"/>
      <c r="P575" s="26"/>
      <c r="Q575" s="26"/>
      <c r="R575" s="26"/>
      <c r="S575" s="26"/>
      <c r="T575" s="26"/>
      <c r="U575" s="26"/>
      <c r="V575" s="36">
        <f t="shared" si="8"/>
        <v>1096</v>
      </c>
      <c r="W57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75" t="str">
        <f>IF(Table1[[#This Row],[Days Past 3rd Birthday Calculated]]&lt;1,"OnTime",IF(Table1[[#This Row],[Days Past 3rd Birthday Calculated]]&lt;16,"1-15 Cal Days",IF(Table1[[#This Row],[Days Past 3rd Birthday Calculated]]&gt;29,"30+ Cal Days","16-29 Cal Days")))</f>
        <v>OnTime</v>
      </c>
      <c r="Y575" s="37">
        <f>_xlfn.NUMBERVALUE(Table1[[#This Row],[School Days to Complete Initial Evaluation (U08)]])</f>
        <v>0</v>
      </c>
      <c r="Z575" t="str">
        <f>IF(Table1[[#This Row],[School Days to Complete Initial Evaluation Converted]]&lt;36,"OnTime",IF(Table1[[#This Row],[School Days to Complete Initial Evaluation Converted]]&gt;50,"16+ Sch Days","1-15 Sch Days"))</f>
        <v>OnTime</v>
      </c>
    </row>
    <row r="576" spans="1:26">
      <c r="A576" s="26"/>
      <c r="B576" s="26"/>
      <c r="C576" s="26"/>
      <c r="D576" s="26"/>
      <c r="E576" s="26"/>
      <c r="F576" s="26"/>
      <c r="G576" s="26"/>
      <c r="H576" s="26"/>
      <c r="I576" s="26"/>
      <c r="J576" s="26"/>
      <c r="K576" s="26"/>
      <c r="L576" s="26"/>
      <c r="M576" s="26"/>
      <c r="N576" s="26"/>
      <c r="O576" s="26"/>
      <c r="P576" s="26"/>
      <c r="Q576" s="26"/>
      <c r="R576" s="26"/>
      <c r="S576" s="26"/>
      <c r="T576" s="26"/>
      <c r="U576" s="26"/>
      <c r="V576" s="36">
        <f t="shared" si="8"/>
        <v>1096</v>
      </c>
      <c r="W57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76" t="str">
        <f>IF(Table1[[#This Row],[Days Past 3rd Birthday Calculated]]&lt;1,"OnTime",IF(Table1[[#This Row],[Days Past 3rd Birthday Calculated]]&lt;16,"1-15 Cal Days",IF(Table1[[#This Row],[Days Past 3rd Birthday Calculated]]&gt;29,"30+ Cal Days","16-29 Cal Days")))</f>
        <v>OnTime</v>
      </c>
      <c r="Y576" s="37">
        <f>_xlfn.NUMBERVALUE(Table1[[#This Row],[School Days to Complete Initial Evaluation (U08)]])</f>
        <v>0</v>
      </c>
      <c r="Z576" t="str">
        <f>IF(Table1[[#This Row],[School Days to Complete Initial Evaluation Converted]]&lt;36,"OnTime",IF(Table1[[#This Row],[School Days to Complete Initial Evaluation Converted]]&gt;50,"16+ Sch Days","1-15 Sch Days"))</f>
        <v>OnTime</v>
      </c>
    </row>
    <row r="577" spans="1:26">
      <c r="A577" s="26"/>
      <c r="B577" s="26"/>
      <c r="C577" s="26"/>
      <c r="D577" s="26"/>
      <c r="E577" s="26"/>
      <c r="F577" s="26"/>
      <c r="G577" s="26"/>
      <c r="H577" s="26"/>
      <c r="I577" s="26"/>
      <c r="J577" s="26"/>
      <c r="K577" s="26"/>
      <c r="L577" s="26"/>
      <c r="M577" s="26"/>
      <c r="N577" s="26"/>
      <c r="O577" s="26"/>
      <c r="P577" s="26"/>
      <c r="Q577" s="26"/>
      <c r="R577" s="26"/>
      <c r="S577" s="26"/>
      <c r="T577" s="26"/>
      <c r="U577" s="26"/>
      <c r="V577" s="36">
        <f t="shared" si="8"/>
        <v>1096</v>
      </c>
      <c r="W57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77" t="str">
        <f>IF(Table1[[#This Row],[Days Past 3rd Birthday Calculated]]&lt;1,"OnTime",IF(Table1[[#This Row],[Days Past 3rd Birthday Calculated]]&lt;16,"1-15 Cal Days",IF(Table1[[#This Row],[Days Past 3rd Birthday Calculated]]&gt;29,"30+ Cal Days","16-29 Cal Days")))</f>
        <v>OnTime</v>
      </c>
      <c r="Y577" s="37">
        <f>_xlfn.NUMBERVALUE(Table1[[#This Row],[School Days to Complete Initial Evaluation (U08)]])</f>
        <v>0</v>
      </c>
      <c r="Z577" t="str">
        <f>IF(Table1[[#This Row],[School Days to Complete Initial Evaluation Converted]]&lt;36,"OnTime",IF(Table1[[#This Row],[School Days to Complete Initial Evaluation Converted]]&gt;50,"16+ Sch Days","1-15 Sch Days"))</f>
        <v>OnTime</v>
      </c>
    </row>
    <row r="578" spans="1:26">
      <c r="A578" s="26"/>
      <c r="B578" s="26"/>
      <c r="C578" s="26"/>
      <c r="D578" s="26"/>
      <c r="E578" s="26"/>
      <c r="F578" s="26"/>
      <c r="G578" s="26"/>
      <c r="H578" s="26"/>
      <c r="I578" s="26"/>
      <c r="J578" s="26"/>
      <c r="K578" s="26"/>
      <c r="L578" s="26"/>
      <c r="M578" s="26"/>
      <c r="N578" s="26"/>
      <c r="O578" s="26"/>
      <c r="P578" s="26"/>
      <c r="Q578" s="26"/>
      <c r="R578" s="26"/>
      <c r="S578" s="26"/>
      <c r="T578" s="26"/>
      <c r="U578" s="26"/>
      <c r="V578" s="36">
        <f t="shared" ref="V578:V641" si="9">EDATE(Q578,36)</f>
        <v>1096</v>
      </c>
      <c r="W57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78" t="str">
        <f>IF(Table1[[#This Row],[Days Past 3rd Birthday Calculated]]&lt;1,"OnTime",IF(Table1[[#This Row],[Days Past 3rd Birthday Calculated]]&lt;16,"1-15 Cal Days",IF(Table1[[#This Row],[Days Past 3rd Birthday Calculated]]&gt;29,"30+ Cal Days","16-29 Cal Days")))</f>
        <v>OnTime</v>
      </c>
      <c r="Y578" s="37">
        <f>_xlfn.NUMBERVALUE(Table1[[#This Row],[School Days to Complete Initial Evaluation (U08)]])</f>
        <v>0</v>
      </c>
      <c r="Z578" t="str">
        <f>IF(Table1[[#This Row],[School Days to Complete Initial Evaluation Converted]]&lt;36,"OnTime",IF(Table1[[#This Row],[School Days to Complete Initial Evaluation Converted]]&gt;50,"16+ Sch Days","1-15 Sch Days"))</f>
        <v>OnTime</v>
      </c>
    </row>
    <row r="579" spans="1:26">
      <c r="A579" s="26"/>
      <c r="B579" s="26"/>
      <c r="C579" s="26"/>
      <c r="D579" s="26"/>
      <c r="E579" s="26"/>
      <c r="F579" s="26"/>
      <c r="G579" s="26"/>
      <c r="H579" s="26"/>
      <c r="I579" s="26"/>
      <c r="J579" s="26"/>
      <c r="K579" s="26"/>
      <c r="L579" s="26"/>
      <c r="M579" s="26"/>
      <c r="N579" s="26"/>
      <c r="O579" s="26"/>
      <c r="P579" s="26"/>
      <c r="Q579" s="26"/>
      <c r="R579" s="26"/>
      <c r="S579" s="26"/>
      <c r="T579" s="26"/>
      <c r="U579" s="26"/>
      <c r="V579" s="36">
        <f t="shared" si="9"/>
        <v>1096</v>
      </c>
      <c r="W57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79" t="str">
        <f>IF(Table1[[#This Row],[Days Past 3rd Birthday Calculated]]&lt;1,"OnTime",IF(Table1[[#This Row],[Days Past 3rd Birthday Calculated]]&lt;16,"1-15 Cal Days",IF(Table1[[#This Row],[Days Past 3rd Birthday Calculated]]&gt;29,"30+ Cal Days","16-29 Cal Days")))</f>
        <v>OnTime</v>
      </c>
      <c r="Y579" s="37">
        <f>_xlfn.NUMBERVALUE(Table1[[#This Row],[School Days to Complete Initial Evaluation (U08)]])</f>
        <v>0</v>
      </c>
      <c r="Z579" t="str">
        <f>IF(Table1[[#This Row],[School Days to Complete Initial Evaluation Converted]]&lt;36,"OnTime",IF(Table1[[#This Row],[School Days to Complete Initial Evaluation Converted]]&gt;50,"16+ Sch Days","1-15 Sch Days"))</f>
        <v>OnTime</v>
      </c>
    </row>
    <row r="580" spans="1:26">
      <c r="A580" s="26"/>
      <c r="B580" s="26"/>
      <c r="C580" s="26"/>
      <c r="D580" s="26"/>
      <c r="E580" s="26"/>
      <c r="F580" s="26"/>
      <c r="G580" s="26"/>
      <c r="H580" s="26"/>
      <c r="I580" s="26"/>
      <c r="J580" s="26"/>
      <c r="K580" s="26"/>
      <c r="L580" s="26"/>
      <c r="M580" s="26"/>
      <c r="N580" s="26"/>
      <c r="O580" s="26"/>
      <c r="P580" s="26"/>
      <c r="Q580" s="26"/>
      <c r="R580" s="26"/>
      <c r="S580" s="26"/>
      <c r="T580" s="26"/>
      <c r="U580" s="26"/>
      <c r="V580" s="36">
        <f t="shared" si="9"/>
        <v>1096</v>
      </c>
      <c r="W58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80" t="str">
        <f>IF(Table1[[#This Row],[Days Past 3rd Birthday Calculated]]&lt;1,"OnTime",IF(Table1[[#This Row],[Days Past 3rd Birthday Calculated]]&lt;16,"1-15 Cal Days",IF(Table1[[#This Row],[Days Past 3rd Birthday Calculated]]&gt;29,"30+ Cal Days","16-29 Cal Days")))</f>
        <v>OnTime</v>
      </c>
      <c r="Y580" s="37">
        <f>_xlfn.NUMBERVALUE(Table1[[#This Row],[School Days to Complete Initial Evaluation (U08)]])</f>
        <v>0</v>
      </c>
      <c r="Z580" t="str">
        <f>IF(Table1[[#This Row],[School Days to Complete Initial Evaluation Converted]]&lt;36,"OnTime",IF(Table1[[#This Row],[School Days to Complete Initial Evaluation Converted]]&gt;50,"16+ Sch Days","1-15 Sch Days"))</f>
        <v>OnTime</v>
      </c>
    </row>
    <row r="581" spans="1:26">
      <c r="A581" s="26"/>
      <c r="B581" s="26"/>
      <c r="C581" s="26"/>
      <c r="D581" s="26"/>
      <c r="E581" s="26"/>
      <c r="F581" s="26"/>
      <c r="G581" s="26"/>
      <c r="H581" s="26"/>
      <c r="I581" s="26"/>
      <c r="J581" s="26"/>
      <c r="K581" s="26"/>
      <c r="L581" s="26"/>
      <c r="M581" s="26"/>
      <c r="N581" s="26"/>
      <c r="O581" s="26"/>
      <c r="P581" s="26"/>
      <c r="Q581" s="26"/>
      <c r="R581" s="26"/>
      <c r="S581" s="26"/>
      <c r="T581" s="26"/>
      <c r="U581" s="26"/>
      <c r="V581" s="36">
        <f t="shared" si="9"/>
        <v>1096</v>
      </c>
      <c r="W58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81" t="str">
        <f>IF(Table1[[#This Row],[Days Past 3rd Birthday Calculated]]&lt;1,"OnTime",IF(Table1[[#This Row],[Days Past 3rd Birthday Calculated]]&lt;16,"1-15 Cal Days",IF(Table1[[#This Row],[Days Past 3rd Birthday Calculated]]&gt;29,"30+ Cal Days","16-29 Cal Days")))</f>
        <v>OnTime</v>
      </c>
      <c r="Y581" s="37">
        <f>_xlfn.NUMBERVALUE(Table1[[#This Row],[School Days to Complete Initial Evaluation (U08)]])</f>
        <v>0</v>
      </c>
      <c r="Z581" t="str">
        <f>IF(Table1[[#This Row],[School Days to Complete Initial Evaluation Converted]]&lt;36,"OnTime",IF(Table1[[#This Row],[School Days to Complete Initial Evaluation Converted]]&gt;50,"16+ Sch Days","1-15 Sch Days"))</f>
        <v>OnTime</v>
      </c>
    </row>
    <row r="582" spans="1:26">
      <c r="A582" s="26"/>
      <c r="B582" s="26"/>
      <c r="C582" s="26"/>
      <c r="D582" s="26"/>
      <c r="E582" s="26"/>
      <c r="F582" s="26"/>
      <c r="G582" s="26"/>
      <c r="H582" s="26"/>
      <c r="I582" s="26"/>
      <c r="J582" s="26"/>
      <c r="K582" s="26"/>
      <c r="L582" s="26"/>
      <c r="M582" s="26"/>
      <c r="N582" s="26"/>
      <c r="O582" s="26"/>
      <c r="P582" s="26"/>
      <c r="Q582" s="26"/>
      <c r="R582" s="26"/>
      <c r="S582" s="26"/>
      <c r="T582" s="26"/>
      <c r="U582" s="26"/>
      <c r="V582" s="36">
        <f t="shared" si="9"/>
        <v>1096</v>
      </c>
      <c r="W58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82" t="str">
        <f>IF(Table1[[#This Row],[Days Past 3rd Birthday Calculated]]&lt;1,"OnTime",IF(Table1[[#This Row],[Days Past 3rd Birthday Calculated]]&lt;16,"1-15 Cal Days",IF(Table1[[#This Row],[Days Past 3rd Birthday Calculated]]&gt;29,"30+ Cal Days","16-29 Cal Days")))</f>
        <v>OnTime</v>
      </c>
      <c r="Y582" s="37">
        <f>_xlfn.NUMBERVALUE(Table1[[#This Row],[School Days to Complete Initial Evaluation (U08)]])</f>
        <v>0</v>
      </c>
      <c r="Z582" t="str">
        <f>IF(Table1[[#This Row],[School Days to Complete Initial Evaluation Converted]]&lt;36,"OnTime",IF(Table1[[#This Row],[School Days to Complete Initial Evaluation Converted]]&gt;50,"16+ Sch Days","1-15 Sch Days"))</f>
        <v>OnTime</v>
      </c>
    </row>
    <row r="583" spans="1:26">
      <c r="A583" s="26"/>
      <c r="B583" s="26"/>
      <c r="C583" s="26"/>
      <c r="D583" s="26"/>
      <c r="E583" s="26"/>
      <c r="F583" s="26"/>
      <c r="G583" s="26"/>
      <c r="H583" s="26"/>
      <c r="I583" s="26"/>
      <c r="J583" s="26"/>
      <c r="K583" s="26"/>
      <c r="L583" s="26"/>
      <c r="M583" s="26"/>
      <c r="N583" s="26"/>
      <c r="O583" s="26"/>
      <c r="P583" s="26"/>
      <c r="Q583" s="26"/>
      <c r="R583" s="26"/>
      <c r="S583" s="26"/>
      <c r="T583" s="26"/>
      <c r="U583" s="26"/>
      <c r="V583" s="36">
        <f t="shared" si="9"/>
        <v>1096</v>
      </c>
      <c r="W58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83" t="str">
        <f>IF(Table1[[#This Row],[Days Past 3rd Birthday Calculated]]&lt;1,"OnTime",IF(Table1[[#This Row],[Days Past 3rd Birthday Calculated]]&lt;16,"1-15 Cal Days",IF(Table1[[#This Row],[Days Past 3rd Birthday Calculated]]&gt;29,"30+ Cal Days","16-29 Cal Days")))</f>
        <v>OnTime</v>
      </c>
      <c r="Y583" s="37">
        <f>_xlfn.NUMBERVALUE(Table1[[#This Row],[School Days to Complete Initial Evaluation (U08)]])</f>
        <v>0</v>
      </c>
      <c r="Z583" t="str">
        <f>IF(Table1[[#This Row],[School Days to Complete Initial Evaluation Converted]]&lt;36,"OnTime",IF(Table1[[#This Row],[School Days to Complete Initial Evaluation Converted]]&gt;50,"16+ Sch Days","1-15 Sch Days"))</f>
        <v>OnTime</v>
      </c>
    </row>
    <row r="584" spans="1:26">
      <c r="A584" s="26"/>
      <c r="B584" s="26"/>
      <c r="C584" s="26"/>
      <c r="D584" s="26"/>
      <c r="E584" s="26"/>
      <c r="F584" s="26"/>
      <c r="G584" s="26"/>
      <c r="H584" s="26"/>
      <c r="I584" s="26"/>
      <c r="J584" s="26"/>
      <c r="K584" s="26"/>
      <c r="L584" s="26"/>
      <c r="M584" s="26"/>
      <c r="N584" s="26"/>
      <c r="O584" s="26"/>
      <c r="P584" s="26"/>
      <c r="Q584" s="26"/>
      <c r="R584" s="26"/>
      <c r="S584" s="26"/>
      <c r="T584" s="26"/>
      <c r="U584" s="26"/>
      <c r="V584" s="36">
        <f t="shared" si="9"/>
        <v>1096</v>
      </c>
      <c r="W58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84" t="str">
        <f>IF(Table1[[#This Row],[Days Past 3rd Birthday Calculated]]&lt;1,"OnTime",IF(Table1[[#This Row],[Days Past 3rd Birthday Calculated]]&lt;16,"1-15 Cal Days",IF(Table1[[#This Row],[Days Past 3rd Birthday Calculated]]&gt;29,"30+ Cal Days","16-29 Cal Days")))</f>
        <v>OnTime</v>
      </c>
      <c r="Y584" s="37">
        <f>_xlfn.NUMBERVALUE(Table1[[#This Row],[School Days to Complete Initial Evaluation (U08)]])</f>
        <v>0</v>
      </c>
      <c r="Z584" t="str">
        <f>IF(Table1[[#This Row],[School Days to Complete Initial Evaluation Converted]]&lt;36,"OnTime",IF(Table1[[#This Row],[School Days to Complete Initial Evaluation Converted]]&gt;50,"16+ Sch Days","1-15 Sch Days"))</f>
        <v>OnTime</v>
      </c>
    </row>
    <row r="585" spans="1:26">
      <c r="A585" s="26"/>
      <c r="B585" s="26"/>
      <c r="C585" s="26"/>
      <c r="D585" s="26"/>
      <c r="E585" s="26"/>
      <c r="F585" s="26"/>
      <c r="G585" s="26"/>
      <c r="H585" s="26"/>
      <c r="I585" s="26"/>
      <c r="J585" s="26"/>
      <c r="K585" s="26"/>
      <c r="L585" s="26"/>
      <c r="M585" s="26"/>
      <c r="N585" s="26"/>
      <c r="O585" s="26"/>
      <c r="P585" s="26"/>
      <c r="Q585" s="26"/>
      <c r="R585" s="26"/>
      <c r="S585" s="26"/>
      <c r="T585" s="26"/>
      <c r="U585" s="26"/>
      <c r="V585" s="36">
        <f t="shared" si="9"/>
        <v>1096</v>
      </c>
      <c r="W58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85" t="str">
        <f>IF(Table1[[#This Row],[Days Past 3rd Birthday Calculated]]&lt;1,"OnTime",IF(Table1[[#This Row],[Days Past 3rd Birthday Calculated]]&lt;16,"1-15 Cal Days",IF(Table1[[#This Row],[Days Past 3rd Birthday Calculated]]&gt;29,"30+ Cal Days","16-29 Cal Days")))</f>
        <v>OnTime</v>
      </c>
      <c r="Y585" s="37">
        <f>_xlfn.NUMBERVALUE(Table1[[#This Row],[School Days to Complete Initial Evaluation (U08)]])</f>
        <v>0</v>
      </c>
      <c r="Z585" t="str">
        <f>IF(Table1[[#This Row],[School Days to Complete Initial Evaluation Converted]]&lt;36,"OnTime",IF(Table1[[#This Row],[School Days to Complete Initial Evaluation Converted]]&gt;50,"16+ Sch Days","1-15 Sch Days"))</f>
        <v>OnTime</v>
      </c>
    </row>
    <row r="586" spans="1:26">
      <c r="A586" s="26"/>
      <c r="B586" s="26"/>
      <c r="C586" s="26"/>
      <c r="D586" s="26"/>
      <c r="E586" s="26"/>
      <c r="F586" s="26"/>
      <c r="G586" s="26"/>
      <c r="H586" s="26"/>
      <c r="I586" s="26"/>
      <c r="J586" s="26"/>
      <c r="K586" s="26"/>
      <c r="L586" s="26"/>
      <c r="M586" s="26"/>
      <c r="N586" s="26"/>
      <c r="O586" s="26"/>
      <c r="P586" s="26"/>
      <c r="Q586" s="26"/>
      <c r="R586" s="26"/>
      <c r="S586" s="26"/>
      <c r="T586" s="26"/>
      <c r="U586" s="26"/>
      <c r="V586" s="36">
        <f t="shared" si="9"/>
        <v>1096</v>
      </c>
      <c r="W58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86" t="str">
        <f>IF(Table1[[#This Row],[Days Past 3rd Birthday Calculated]]&lt;1,"OnTime",IF(Table1[[#This Row],[Days Past 3rd Birthday Calculated]]&lt;16,"1-15 Cal Days",IF(Table1[[#This Row],[Days Past 3rd Birthday Calculated]]&gt;29,"30+ Cal Days","16-29 Cal Days")))</f>
        <v>OnTime</v>
      </c>
      <c r="Y586" s="37">
        <f>_xlfn.NUMBERVALUE(Table1[[#This Row],[School Days to Complete Initial Evaluation (U08)]])</f>
        <v>0</v>
      </c>
      <c r="Z586" t="str">
        <f>IF(Table1[[#This Row],[School Days to Complete Initial Evaluation Converted]]&lt;36,"OnTime",IF(Table1[[#This Row],[School Days to Complete Initial Evaluation Converted]]&gt;50,"16+ Sch Days","1-15 Sch Days"))</f>
        <v>OnTime</v>
      </c>
    </row>
    <row r="587" spans="1:26">
      <c r="A587" s="26"/>
      <c r="B587" s="26"/>
      <c r="C587" s="26"/>
      <c r="D587" s="26"/>
      <c r="E587" s="26"/>
      <c r="F587" s="26"/>
      <c r="G587" s="26"/>
      <c r="H587" s="26"/>
      <c r="I587" s="26"/>
      <c r="J587" s="26"/>
      <c r="K587" s="26"/>
      <c r="L587" s="26"/>
      <c r="M587" s="26"/>
      <c r="N587" s="26"/>
      <c r="O587" s="26"/>
      <c r="P587" s="26"/>
      <c r="Q587" s="26"/>
      <c r="R587" s="26"/>
      <c r="S587" s="26"/>
      <c r="T587" s="26"/>
      <c r="U587" s="26"/>
      <c r="V587" s="36">
        <f t="shared" si="9"/>
        <v>1096</v>
      </c>
      <c r="W58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87" t="str">
        <f>IF(Table1[[#This Row],[Days Past 3rd Birthday Calculated]]&lt;1,"OnTime",IF(Table1[[#This Row],[Days Past 3rd Birthday Calculated]]&lt;16,"1-15 Cal Days",IF(Table1[[#This Row],[Days Past 3rd Birthday Calculated]]&gt;29,"30+ Cal Days","16-29 Cal Days")))</f>
        <v>OnTime</v>
      </c>
      <c r="Y587" s="37">
        <f>_xlfn.NUMBERVALUE(Table1[[#This Row],[School Days to Complete Initial Evaluation (U08)]])</f>
        <v>0</v>
      </c>
      <c r="Z587" t="str">
        <f>IF(Table1[[#This Row],[School Days to Complete Initial Evaluation Converted]]&lt;36,"OnTime",IF(Table1[[#This Row],[School Days to Complete Initial Evaluation Converted]]&gt;50,"16+ Sch Days","1-15 Sch Days"))</f>
        <v>OnTime</v>
      </c>
    </row>
    <row r="588" spans="1:26">
      <c r="A588" s="26"/>
      <c r="B588" s="26"/>
      <c r="C588" s="26"/>
      <c r="D588" s="26"/>
      <c r="E588" s="26"/>
      <c r="F588" s="26"/>
      <c r="G588" s="26"/>
      <c r="H588" s="26"/>
      <c r="I588" s="26"/>
      <c r="J588" s="26"/>
      <c r="K588" s="26"/>
      <c r="L588" s="26"/>
      <c r="M588" s="26"/>
      <c r="N588" s="26"/>
      <c r="O588" s="26"/>
      <c r="P588" s="26"/>
      <c r="Q588" s="26"/>
      <c r="R588" s="26"/>
      <c r="S588" s="26"/>
      <c r="T588" s="26"/>
      <c r="U588" s="26"/>
      <c r="V588" s="36">
        <f t="shared" si="9"/>
        <v>1096</v>
      </c>
      <c r="W58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88" t="str">
        <f>IF(Table1[[#This Row],[Days Past 3rd Birthday Calculated]]&lt;1,"OnTime",IF(Table1[[#This Row],[Days Past 3rd Birthday Calculated]]&lt;16,"1-15 Cal Days",IF(Table1[[#This Row],[Days Past 3rd Birthday Calculated]]&gt;29,"30+ Cal Days","16-29 Cal Days")))</f>
        <v>OnTime</v>
      </c>
      <c r="Y588" s="37">
        <f>_xlfn.NUMBERVALUE(Table1[[#This Row],[School Days to Complete Initial Evaluation (U08)]])</f>
        <v>0</v>
      </c>
      <c r="Z588" t="str">
        <f>IF(Table1[[#This Row],[School Days to Complete Initial Evaluation Converted]]&lt;36,"OnTime",IF(Table1[[#This Row],[School Days to Complete Initial Evaluation Converted]]&gt;50,"16+ Sch Days","1-15 Sch Days"))</f>
        <v>OnTime</v>
      </c>
    </row>
    <row r="589" spans="1:26">
      <c r="A589" s="26"/>
      <c r="B589" s="26"/>
      <c r="C589" s="26"/>
      <c r="D589" s="26"/>
      <c r="E589" s="26"/>
      <c r="F589" s="26"/>
      <c r="G589" s="26"/>
      <c r="H589" s="26"/>
      <c r="I589" s="26"/>
      <c r="J589" s="26"/>
      <c r="K589" s="26"/>
      <c r="L589" s="26"/>
      <c r="M589" s="26"/>
      <c r="N589" s="26"/>
      <c r="O589" s="26"/>
      <c r="P589" s="26"/>
      <c r="Q589" s="26"/>
      <c r="R589" s="26"/>
      <c r="S589" s="26"/>
      <c r="T589" s="26"/>
      <c r="U589" s="26"/>
      <c r="V589" s="36">
        <f t="shared" si="9"/>
        <v>1096</v>
      </c>
      <c r="W58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89" t="str">
        <f>IF(Table1[[#This Row],[Days Past 3rd Birthday Calculated]]&lt;1,"OnTime",IF(Table1[[#This Row],[Days Past 3rd Birthday Calculated]]&lt;16,"1-15 Cal Days",IF(Table1[[#This Row],[Days Past 3rd Birthday Calculated]]&gt;29,"30+ Cal Days","16-29 Cal Days")))</f>
        <v>OnTime</v>
      </c>
      <c r="Y589" s="37">
        <f>_xlfn.NUMBERVALUE(Table1[[#This Row],[School Days to Complete Initial Evaluation (U08)]])</f>
        <v>0</v>
      </c>
      <c r="Z589" t="str">
        <f>IF(Table1[[#This Row],[School Days to Complete Initial Evaluation Converted]]&lt;36,"OnTime",IF(Table1[[#This Row],[School Days to Complete Initial Evaluation Converted]]&gt;50,"16+ Sch Days","1-15 Sch Days"))</f>
        <v>OnTime</v>
      </c>
    </row>
    <row r="590" spans="1:26">
      <c r="A590" s="26"/>
      <c r="B590" s="26"/>
      <c r="C590" s="26"/>
      <c r="D590" s="26"/>
      <c r="E590" s="26"/>
      <c r="F590" s="26"/>
      <c r="G590" s="26"/>
      <c r="H590" s="26"/>
      <c r="I590" s="26"/>
      <c r="J590" s="26"/>
      <c r="K590" s="26"/>
      <c r="L590" s="26"/>
      <c r="M590" s="26"/>
      <c r="N590" s="26"/>
      <c r="O590" s="26"/>
      <c r="P590" s="26"/>
      <c r="Q590" s="26"/>
      <c r="R590" s="26"/>
      <c r="S590" s="26"/>
      <c r="T590" s="26"/>
      <c r="U590" s="26"/>
      <c r="V590" s="36">
        <f t="shared" si="9"/>
        <v>1096</v>
      </c>
      <c r="W59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90" t="str">
        <f>IF(Table1[[#This Row],[Days Past 3rd Birthday Calculated]]&lt;1,"OnTime",IF(Table1[[#This Row],[Days Past 3rd Birthday Calculated]]&lt;16,"1-15 Cal Days",IF(Table1[[#This Row],[Days Past 3rd Birthday Calculated]]&gt;29,"30+ Cal Days","16-29 Cal Days")))</f>
        <v>OnTime</v>
      </c>
      <c r="Y590" s="37">
        <f>_xlfn.NUMBERVALUE(Table1[[#This Row],[School Days to Complete Initial Evaluation (U08)]])</f>
        <v>0</v>
      </c>
      <c r="Z590" t="str">
        <f>IF(Table1[[#This Row],[School Days to Complete Initial Evaluation Converted]]&lt;36,"OnTime",IF(Table1[[#This Row],[School Days to Complete Initial Evaluation Converted]]&gt;50,"16+ Sch Days","1-15 Sch Days"))</f>
        <v>OnTime</v>
      </c>
    </row>
    <row r="591" spans="1:26">
      <c r="A591" s="26"/>
      <c r="B591" s="26"/>
      <c r="C591" s="26"/>
      <c r="D591" s="26"/>
      <c r="E591" s="26"/>
      <c r="F591" s="26"/>
      <c r="G591" s="26"/>
      <c r="H591" s="26"/>
      <c r="I591" s="26"/>
      <c r="J591" s="26"/>
      <c r="K591" s="26"/>
      <c r="L591" s="26"/>
      <c r="M591" s="26"/>
      <c r="N591" s="26"/>
      <c r="O591" s="26"/>
      <c r="P591" s="26"/>
      <c r="Q591" s="26"/>
      <c r="R591" s="26"/>
      <c r="S591" s="26"/>
      <c r="T591" s="26"/>
      <c r="U591" s="26"/>
      <c r="V591" s="36">
        <f t="shared" si="9"/>
        <v>1096</v>
      </c>
      <c r="W59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91" t="str">
        <f>IF(Table1[[#This Row],[Days Past 3rd Birthday Calculated]]&lt;1,"OnTime",IF(Table1[[#This Row],[Days Past 3rd Birthday Calculated]]&lt;16,"1-15 Cal Days",IF(Table1[[#This Row],[Days Past 3rd Birthday Calculated]]&gt;29,"30+ Cal Days","16-29 Cal Days")))</f>
        <v>OnTime</v>
      </c>
      <c r="Y591" s="37">
        <f>_xlfn.NUMBERVALUE(Table1[[#This Row],[School Days to Complete Initial Evaluation (U08)]])</f>
        <v>0</v>
      </c>
      <c r="Z591" t="str">
        <f>IF(Table1[[#This Row],[School Days to Complete Initial Evaluation Converted]]&lt;36,"OnTime",IF(Table1[[#This Row],[School Days to Complete Initial Evaluation Converted]]&gt;50,"16+ Sch Days","1-15 Sch Days"))</f>
        <v>OnTime</v>
      </c>
    </row>
    <row r="592" spans="1:26">
      <c r="A592" s="26"/>
      <c r="B592" s="26"/>
      <c r="C592" s="26"/>
      <c r="D592" s="26"/>
      <c r="E592" s="26"/>
      <c r="F592" s="26"/>
      <c r="G592" s="26"/>
      <c r="H592" s="26"/>
      <c r="I592" s="26"/>
      <c r="J592" s="26"/>
      <c r="K592" s="26"/>
      <c r="L592" s="26"/>
      <c r="M592" s="26"/>
      <c r="N592" s="26"/>
      <c r="O592" s="26"/>
      <c r="P592" s="26"/>
      <c r="Q592" s="26"/>
      <c r="R592" s="26"/>
      <c r="S592" s="26"/>
      <c r="T592" s="26"/>
      <c r="U592" s="26"/>
      <c r="V592" s="36">
        <f t="shared" si="9"/>
        <v>1096</v>
      </c>
      <c r="W59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92" t="str">
        <f>IF(Table1[[#This Row],[Days Past 3rd Birthday Calculated]]&lt;1,"OnTime",IF(Table1[[#This Row],[Days Past 3rd Birthday Calculated]]&lt;16,"1-15 Cal Days",IF(Table1[[#This Row],[Days Past 3rd Birthday Calculated]]&gt;29,"30+ Cal Days","16-29 Cal Days")))</f>
        <v>OnTime</v>
      </c>
      <c r="Y592" s="37">
        <f>_xlfn.NUMBERVALUE(Table1[[#This Row],[School Days to Complete Initial Evaluation (U08)]])</f>
        <v>0</v>
      </c>
      <c r="Z592" t="str">
        <f>IF(Table1[[#This Row],[School Days to Complete Initial Evaluation Converted]]&lt;36,"OnTime",IF(Table1[[#This Row],[School Days to Complete Initial Evaluation Converted]]&gt;50,"16+ Sch Days","1-15 Sch Days"))</f>
        <v>OnTime</v>
      </c>
    </row>
    <row r="593" spans="1:26">
      <c r="A593" s="26"/>
      <c r="B593" s="26"/>
      <c r="C593" s="26"/>
      <c r="D593" s="26"/>
      <c r="E593" s="26"/>
      <c r="F593" s="26"/>
      <c r="G593" s="26"/>
      <c r="H593" s="26"/>
      <c r="I593" s="26"/>
      <c r="J593" s="26"/>
      <c r="K593" s="26"/>
      <c r="L593" s="26"/>
      <c r="M593" s="26"/>
      <c r="N593" s="26"/>
      <c r="O593" s="26"/>
      <c r="P593" s="26"/>
      <c r="Q593" s="26"/>
      <c r="R593" s="26"/>
      <c r="S593" s="26"/>
      <c r="T593" s="26"/>
      <c r="U593" s="26"/>
      <c r="V593" s="36">
        <f t="shared" si="9"/>
        <v>1096</v>
      </c>
      <c r="W59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93" t="str">
        <f>IF(Table1[[#This Row],[Days Past 3rd Birthday Calculated]]&lt;1,"OnTime",IF(Table1[[#This Row],[Days Past 3rd Birthday Calculated]]&lt;16,"1-15 Cal Days",IF(Table1[[#This Row],[Days Past 3rd Birthday Calculated]]&gt;29,"30+ Cal Days","16-29 Cal Days")))</f>
        <v>OnTime</v>
      </c>
      <c r="Y593" s="37">
        <f>_xlfn.NUMBERVALUE(Table1[[#This Row],[School Days to Complete Initial Evaluation (U08)]])</f>
        <v>0</v>
      </c>
      <c r="Z593" t="str">
        <f>IF(Table1[[#This Row],[School Days to Complete Initial Evaluation Converted]]&lt;36,"OnTime",IF(Table1[[#This Row],[School Days to Complete Initial Evaluation Converted]]&gt;50,"16+ Sch Days","1-15 Sch Days"))</f>
        <v>OnTime</v>
      </c>
    </row>
    <row r="594" spans="1:26">
      <c r="A594" s="26"/>
      <c r="B594" s="26"/>
      <c r="C594" s="26"/>
      <c r="D594" s="26"/>
      <c r="E594" s="26"/>
      <c r="F594" s="26"/>
      <c r="G594" s="26"/>
      <c r="H594" s="26"/>
      <c r="I594" s="26"/>
      <c r="J594" s="26"/>
      <c r="K594" s="26"/>
      <c r="L594" s="26"/>
      <c r="M594" s="26"/>
      <c r="N594" s="26"/>
      <c r="O594" s="26"/>
      <c r="P594" s="26"/>
      <c r="Q594" s="26"/>
      <c r="R594" s="26"/>
      <c r="S594" s="26"/>
      <c r="T594" s="26"/>
      <c r="U594" s="26"/>
      <c r="V594" s="36">
        <f t="shared" si="9"/>
        <v>1096</v>
      </c>
      <c r="W59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94" t="str">
        <f>IF(Table1[[#This Row],[Days Past 3rd Birthday Calculated]]&lt;1,"OnTime",IF(Table1[[#This Row],[Days Past 3rd Birthday Calculated]]&lt;16,"1-15 Cal Days",IF(Table1[[#This Row],[Days Past 3rd Birthday Calculated]]&gt;29,"30+ Cal Days","16-29 Cal Days")))</f>
        <v>OnTime</v>
      </c>
      <c r="Y594" s="37">
        <f>_xlfn.NUMBERVALUE(Table1[[#This Row],[School Days to Complete Initial Evaluation (U08)]])</f>
        <v>0</v>
      </c>
      <c r="Z594" t="str">
        <f>IF(Table1[[#This Row],[School Days to Complete Initial Evaluation Converted]]&lt;36,"OnTime",IF(Table1[[#This Row],[School Days to Complete Initial Evaluation Converted]]&gt;50,"16+ Sch Days","1-15 Sch Days"))</f>
        <v>OnTime</v>
      </c>
    </row>
    <row r="595" spans="1:26">
      <c r="A595" s="26"/>
      <c r="B595" s="26"/>
      <c r="C595" s="26"/>
      <c r="D595" s="26"/>
      <c r="E595" s="26"/>
      <c r="F595" s="26"/>
      <c r="G595" s="26"/>
      <c r="H595" s="26"/>
      <c r="I595" s="26"/>
      <c r="J595" s="26"/>
      <c r="K595" s="26"/>
      <c r="L595" s="26"/>
      <c r="M595" s="26"/>
      <c r="N595" s="26"/>
      <c r="O595" s="26"/>
      <c r="P595" s="26"/>
      <c r="Q595" s="26"/>
      <c r="R595" s="26"/>
      <c r="S595" s="26"/>
      <c r="T595" s="26"/>
      <c r="U595" s="26"/>
      <c r="V595" s="36">
        <f t="shared" si="9"/>
        <v>1096</v>
      </c>
      <c r="W59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95" t="str">
        <f>IF(Table1[[#This Row],[Days Past 3rd Birthday Calculated]]&lt;1,"OnTime",IF(Table1[[#This Row],[Days Past 3rd Birthday Calculated]]&lt;16,"1-15 Cal Days",IF(Table1[[#This Row],[Days Past 3rd Birthday Calculated]]&gt;29,"30+ Cal Days","16-29 Cal Days")))</f>
        <v>OnTime</v>
      </c>
      <c r="Y595" s="37">
        <f>_xlfn.NUMBERVALUE(Table1[[#This Row],[School Days to Complete Initial Evaluation (U08)]])</f>
        <v>0</v>
      </c>
      <c r="Z595" t="str">
        <f>IF(Table1[[#This Row],[School Days to Complete Initial Evaluation Converted]]&lt;36,"OnTime",IF(Table1[[#This Row],[School Days to Complete Initial Evaluation Converted]]&gt;50,"16+ Sch Days","1-15 Sch Days"))</f>
        <v>OnTime</v>
      </c>
    </row>
    <row r="596" spans="1:26">
      <c r="A596" s="26"/>
      <c r="B596" s="26"/>
      <c r="C596" s="26"/>
      <c r="D596" s="26"/>
      <c r="E596" s="26"/>
      <c r="F596" s="26"/>
      <c r="G596" s="26"/>
      <c r="H596" s="26"/>
      <c r="I596" s="26"/>
      <c r="J596" s="26"/>
      <c r="K596" s="26"/>
      <c r="L596" s="26"/>
      <c r="M596" s="26"/>
      <c r="N596" s="26"/>
      <c r="O596" s="26"/>
      <c r="P596" s="26"/>
      <c r="Q596" s="26"/>
      <c r="R596" s="26"/>
      <c r="S596" s="26"/>
      <c r="T596" s="26"/>
      <c r="U596" s="26"/>
      <c r="V596" s="36">
        <f t="shared" si="9"/>
        <v>1096</v>
      </c>
      <c r="W59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96" t="str">
        <f>IF(Table1[[#This Row],[Days Past 3rd Birthday Calculated]]&lt;1,"OnTime",IF(Table1[[#This Row],[Days Past 3rd Birthday Calculated]]&lt;16,"1-15 Cal Days",IF(Table1[[#This Row],[Days Past 3rd Birthday Calculated]]&gt;29,"30+ Cal Days","16-29 Cal Days")))</f>
        <v>OnTime</v>
      </c>
      <c r="Y596" s="37">
        <f>_xlfn.NUMBERVALUE(Table1[[#This Row],[School Days to Complete Initial Evaluation (U08)]])</f>
        <v>0</v>
      </c>
      <c r="Z596" t="str">
        <f>IF(Table1[[#This Row],[School Days to Complete Initial Evaluation Converted]]&lt;36,"OnTime",IF(Table1[[#This Row],[School Days to Complete Initial Evaluation Converted]]&gt;50,"16+ Sch Days","1-15 Sch Days"))</f>
        <v>OnTime</v>
      </c>
    </row>
    <row r="597" spans="1:26">
      <c r="A597" s="26"/>
      <c r="B597" s="26"/>
      <c r="C597" s="26"/>
      <c r="D597" s="26"/>
      <c r="E597" s="26"/>
      <c r="F597" s="26"/>
      <c r="G597" s="26"/>
      <c r="H597" s="26"/>
      <c r="I597" s="26"/>
      <c r="J597" s="26"/>
      <c r="K597" s="26"/>
      <c r="L597" s="26"/>
      <c r="M597" s="26"/>
      <c r="N597" s="26"/>
      <c r="O597" s="26"/>
      <c r="P597" s="26"/>
      <c r="Q597" s="26"/>
      <c r="R597" s="26"/>
      <c r="S597" s="26"/>
      <c r="T597" s="26"/>
      <c r="U597" s="26"/>
      <c r="V597" s="36">
        <f t="shared" si="9"/>
        <v>1096</v>
      </c>
      <c r="W59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97" t="str">
        <f>IF(Table1[[#This Row],[Days Past 3rd Birthday Calculated]]&lt;1,"OnTime",IF(Table1[[#This Row],[Days Past 3rd Birthday Calculated]]&lt;16,"1-15 Cal Days",IF(Table1[[#This Row],[Days Past 3rd Birthday Calculated]]&gt;29,"30+ Cal Days","16-29 Cal Days")))</f>
        <v>OnTime</v>
      </c>
      <c r="Y597" s="37">
        <f>_xlfn.NUMBERVALUE(Table1[[#This Row],[School Days to Complete Initial Evaluation (U08)]])</f>
        <v>0</v>
      </c>
      <c r="Z597" t="str">
        <f>IF(Table1[[#This Row],[School Days to Complete Initial Evaluation Converted]]&lt;36,"OnTime",IF(Table1[[#This Row],[School Days to Complete Initial Evaluation Converted]]&gt;50,"16+ Sch Days","1-15 Sch Days"))</f>
        <v>OnTime</v>
      </c>
    </row>
    <row r="598" spans="1:26">
      <c r="A598" s="26"/>
      <c r="B598" s="26"/>
      <c r="C598" s="26"/>
      <c r="D598" s="26"/>
      <c r="E598" s="26"/>
      <c r="F598" s="26"/>
      <c r="G598" s="26"/>
      <c r="H598" s="26"/>
      <c r="I598" s="26"/>
      <c r="J598" s="26"/>
      <c r="K598" s="26"/>
      <c r="L598" s="26"/>
      <c r="M598" s="26"/>
      <c r="N598" s="26"/>
      <c r="O598" s="26"/>
      <c r="P598" s="26"/>
      <c r="Q598" s="26"/>
      <c r="R598" s="26"/>
      <c r="S598" s="26"/>
      <c r="T598" s="26"/>
      <c r="U598" s="26"/>
      <c r="V598" s="36">
        <f t="shared" si="9"/>
        <v>1096</v>
      </c>
      <c r="W59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98" t="str">
        <f>IF(Table1[[#This Row],[Days Past 3rd Birthday Calculated]]&lt;1,"OnTime",IF(Table1[[#This Row],[Days Past 3rd Birthday Calculated]]&lt;16,"1-15 Cal Days",IF(Table1[[#This Row],[Days Past 3rd Birthday Calculated]]&gt;29,"30+ Cal Days","16-29 Cal Days")))</f>
        <v>OnTime</v>
      </c>
      <c r="Y598" s="37">
        <f>_xlfn.NUMBERVALUE(Table1[[#This Row],[School Days to Complete Initial Evaluation (U08)]])</f>
        <v>0</v>
      </c>
      <c r="Z598" t="str">
        <f>IF(Table1[[#This Row],[School Days to Complete Initial Evaluation Converted]]&lt;36,"OnTime",IF(Table1[[#This Row],[School Days to Complete Initial Evaluation Converted]]&gt;50,"16+ Sch Days","1-15 Sch Days"))</f>
        <v>OnTime</v>
      </c>
    </row>
    <row r="599" spans="1:26">
      <c r="A599" s="26"/>
      <c r="B599" s="26"/>
      <c r="C599" s="26"/>
      <c r="D599" s="26"/>
      <c r="E599" s="26"/>
      <c r="F599" s="26"/>
      <c r="G599" s="26"/>
      <c r="H599" s="26"/>
      <c r="I599" s="26"/>
      <c r="J599" s="26"/>
      <c r="K599" s="26"/>
      <c r="L599" s="26"/>
      <c r="M599" s="26"/>
      <c r="N599" s="26"/>
      <c r="O599" s="26"/>
      <c r="P599" s="26"/>
      <c r="Q599" s="26"/>
      <c r="R599" s="26"/>
      <c r="S599" s="26"/>
      <c r="T599" s="26"/>
      <c r="U599" s="26"/>
      <c r="V599" s="36">
        <f t="shared" si="9"/>
        <v>1096</v>
      </c>
      <c r="W59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599" t="str">
        <f>IF(Table1[[#This Row],[Days Past 3rd Birthday Calculated]]&lt;1,"OnTime",IF(Table1[[#This Row],[Days Past 3rd Birthday Calculated]]&lt;16,"1-15 Cal Days",IF(Table1[[#This Row],[Days Past 3rd Birthday Calculated]]&gt;29,"30+ Cal Days","16-29 Cal Days")))</f>
        <v>OnTime</v>
      </c>
      <c r="Y599" s="37">
        <f>_xlfn.NUMBERVALUE(Table1[[#This Row],[School Days to Complete Initial Evaluation (U08)]])</f>
        <v>0</v>
      </c>
      <c r="Z599" t="str">
        <f>IF(Table1[[#This Row],[School Days to Complete Initial Evaluation Converted]]&lt;36,"OnTime",IF(Table1[[#This Row],[School Days to Complete Initial Evaluation Converted]]&gt;50,"16+ Sch Days","1-15 Sch Days"))</f>
        <v>OnTime</v>
      </c>
    </row>
    <row r="600" spans="1:26">
      <c r="A600" s="26"/>
      <c r="B600" s="26"/>
      <c r="C600" s="26"/>
      <c r="D600" s="26"/>
      <c r="E600" s="26"/>
      <c r="F600" s="26"/>
      <c r="G600" s="26"/>
      <c r="H600" s="26"/>
      <c r="I600" s="26"/>
      <c r="J600" s="26"/>
      <c r="K600" s="26"/>
      <c r="L600" s="26"/>
      <c r="M600" s="26"/>
      <c r="N600" s="26"/>
      <c r="O600" s="26"/>
      <c r="P600" s="26"/>
      <c r="Q600" s="26"/>
      <c r="R600" s="26"/>
      <c r="S600" s="26"/>
      <c r="T600" s="26"/>
      <c r="U600" s="26"/>
      <c r="V600" s="36">
        <f t="shared" si="9"/>
        <v>1096</v>
      </c>
      <c r="W60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00" t="str">
        <f>IF(Table1[[#This Row],[Days Past 3rd Birthday Calculated]]&lt;1,"OnTime",IF(Table1[[#This Row],[Days Past 3rd Birthday Calculated]]&lt;16,"1-15 Cal Days",IF(Table1[[#This Row],[Days Past 3rd Birthday Calculated]]&gt;29,"30+ Cal Days","16-29 Cal Days")))</f>
        <v>OnTime</v>
      </c>
      <c r="Y600" s="37">
        <f>_xlfn.NUMBERVALUE(Table1[[#This Row],[School Days to Complete Initial Evaluation (U08)]])</f>
        <v>0</v>
      </c>
      <c r="Z600" t="str">
        <f>IF(Table1[[#This Row],[School Days to Complete Initial Evaluation Converted]]&lt;36,"OnTime",IF(Table1[[#This Row],[School Days to Complete Initial Evaluation Converted]]&gt;50,"16+ Sch Days","1-15 Sch Days"))</f>
        <v>OnTime</v>
      </c>
    </row>
    <row r="601" spans="1:26">
      <c r="A601" s="26"/>
      <c r="B601" s="26"/>
      <c r="C601" s="26"/>
      <c r="D601" s="26"/>
      <c r="E601" s="26"/>
      <c r="F601" s="26"/>
      <c r="G601" s="26"/>
      <c r="H601" s="26"/>
      <c r="I601" s="26"/>
      <c r="J601" s="26"/>
      <c r="K601" s="26"/>
      <c r="L601" s="26"/>
      <c r="M601" s="26"/>
      <c r="N601" s="26"/>
      <c r="O601" s="26"/>
      <c r="P601" s="26"/>
      <c r="Q601" s="26"/>
      <c r="R601" s="26"/>
      <c r="S601" s="26"/>
      <c r="T601" s="26"/>
      <c r="U601" s="26"/>
      <c r="V601" s="36">
        <f t="shared" si="9"/>
        <v>1096</v>
      </c>
      <c r="W60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01" t="str">
        <f>IF(Table1[[#This Row],[Days Past 3rd Birthday Calculated]]&lt;1,"OnTime",IF(Table1[[#This Row],[Days Past 3rd Birthday Calculated]]&lt;16,"1-15 Cal Days",IF(Table1[[#This Row],[Days Past 3rd Birthday Calculated]]&gt;29,"30+ Cal Days","16-29 Cal Days")))</f>
        <v>OnTime</v>
      </c>
      <c r="Y601" s="37">
        <f>_xlfn.NUMBERVALUE(Table1[[#This Row],[School Days to Complete Initial Evaluation (U08)]])</f>
        <v>0</v>
      </c>
      <c r="Z601" t="str">
        <f>IF(Table1[[#This Row],[School Days to Complete Initial Evaluation Converted]]&lt;36,"OnTime",IF(Table1[[#This Row],[School Days to Complete Initial Evaluation Converted]]&gt;50,"16+ Sch Days","1-15 Sch Days"))</f>
        <v>OnTime</v>
      </c>
    </row>
    <row r="602" spans="1:26">
      <c r="A602" s="26"/>
      <c r="B602" s="26"/>
      <c r="C602" s="26"/>
      <c r="D602" s="26"/>
      <c r="E602" s="26"/>
      <c r="F602" s="26"/>
      <c r="G602" s="26"/>
      <c r="H602" s="26"/>
      <c r="I602" s="26"/>
      <c r="J602" s="26"/>
      <c r="K602" s="26"/>
      <c r="L602" s="26"/>
      <c r="M602" s="26"/>
      <c r="N602" s="26"/>
      <c r="O602" s="26"/>
      <c r="P602" s="26"/>
      <c r="Q602" s="26"/>
      <c r="R602" s="26"/>
      <c r="S602" s="26"/>
      <c r="T602" s="26"/>
      <c r="U602" s="26"/>
      <c r="V602" s="36">
        <f t="shared" si="9"/>
        <v>1096</v>
      </c>
      <c r="W60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02" t="str">
        <f>IF(Table1[[#This Row],[Days Past 3rd Birthday Calculated]]&lt;1,"OnTime",IF(Table1[[#This Row],[Days Past 3rd Birthday Calculated]]&lt;16,"1-15 Cal Days",IF(Table1[[#This Row],[Days Past 3rd Birthday Calculated]]&gt;29,"30+ Cal Days","16-29 Cal Days")))</f>
        <v>OnTime</v>
      </c>
      <c r="Y602" s="37">
        <f>_xlfn.NUMBERVALUE(Table1[[#This Row],[School Days to Complete Initial Evaluation (U08)]])</f>
        <v>0</v>
      </c>
      <c r="Z602" t="str">
        <f>IF(Table1[[#This Row],[School Days to Complete Initial Evaluation Converted]]&lt;36,"OnTime",IF(Table1[[#This Row],[School Days to Complete Initial Evaluation Converted]]&gt;50,"16+ Sch Days","1-15 Sch Days"))</f>
        <v>OnTime</v>
      </c>
    </row>
    <row r="603" spans="1:26">
      <c r="A603" s="26"/>
      <c r="B603" s="26"/>
      <c r="C603" s="26"/>
      <c r="D603" s="26"/>
      <c r="E603" s="26"/>
      <c r="F603" s="26"/>
      <c r="G603" s="26"/>
      <c r="H603" s="26"/>
      <c r="I603" s="26"/>
      <c r="J603" s="26"/>
      <c r="K603" s="26"/>
      <c r="L603" s="26"/>
      <c r="M603" s="26"/>
      <c r="N603" s="26"/>
      <c r="O603" s="26"/>
      <c r="P603" s="26"/>
      <c r="Q603" s="26"/>
      <c r="R603" s="26"/>
      <c r="S603" s="26"/>
      <c r="T603" s="26"/>
      <c r="U603" s="26"/>
      <c r="V603" s="36">
        <f t="shared" si="9"/>
        <v>1096</v>
      </c>
      <c r="W60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03" t="str">
        <f>IF(Table1[[#This Row],[Days Past 3rd Birthday Calculated]]&lt;1,"OnTime",IF(Table1[[#This Row],[Days Past 3rd Birthday Calculated]]&lt;16,"1-15 Cal Days",IF(Table1[[#This Row],[Days Past 3rd Birthday Calculated]]&gt;29,"30+ Cal Days","16-29 Cal Days")))</f>
        <v>OnTime</v>
      </c>
      <c r="Y603" s="37">
        <f>_xlfn.NUMBERVALUE(Table1[[#This Row],[School Days to Complete Initial Evaluation (U08)]])</f>
        <v>0</v>
      </c>
      <c r="Z603" t="str">
        <f>IF(Table1[[#This Row],[School Days to Complete Initial Evaluation Converted]]&lt;36,"OnTime",IF(Table1[[#This Row],[School Days to Complete Initial Evaluation Converted]]&gt;50,"16+ Sch Days","1-15 Sch Days"))</f>
        <v>OnTime</v>
      </c>
    </row>
    <row r="604" spans="1:26">
      <c r="A604" s="26"/>
      <c r="B604" s="26"/>
      <c r="C604" s="26"/>
      <c r="D604" s="26"/>
      <c r="E604" s="26"/>
      <c r="F604" s="26"/>
      <c r="G604" s="26"/>
      <c r="H604" s="26"/>
      <c r="I604" s="26"/>
      <c r="J604" s="26"/>
      <c r="K604" s="26"/>
      <c r="L604" s="26"/>
      <c r="M604" s="26"/>
      <c r="N604" s="26"/>
      <c r="O604" s="26"/>
      <c r="P604" s="26"/>
      <c r="Q604" s="26"/>
      <c r="R604" s="26"/>
      <c r="S604" s="26"/>
      <c r="T604" s="26"/>
      <c r="U604" s="26"/>
      <c r="V604" s="36">
        <f t="shared" si="9"/>
        <v>1096</v>
      </c>
      <c r="W60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04" t="str">
        <f>IF(Table1[[#This Row],[Days Past 3rd Birthday Calculated]]&lt;1,"OnTime",IF(Table1[[#This Row],[Days Past 3rd Birthday Calculated]]&lt;16,"1-15 Cal Days",IF(Table1[[#This Row],[Days Past 3rd Birthday Calculated]]&gt;29,"30+ Cal Days","16-29 Cal Days")))</f>
        <v>OnTime</v>
      </c>
      <c r="Y604" s="37">
        <f>_xlfn.NUMBERVALUE(Table1[[#This Row],[School Days to Complete Initial Evaluation (U08)]])</f>
        <v>0</v>
      </c>
      <c r="Z604" t="str">
        <f>IF(Table1[[#This Row],[School Days to Complete Initial Evaluation Converted]]&lt;36,"OnTime",IF(Table1[[#This Row],[School Days to Complete Initial Evaluation Converted]]&gt;50,"16+ Sch Days","1-15 Sch Days"))</f>
        <v>OnTime</v>
      </c>
    </row>
    <row r="605" spans="1:26">
      <c r="A605" s="26"/>
      <c r="B605" s="26"/>
      <c r="C605" s="26"/>
      <c r="D605" s="26"/>
      <c r="E605" s="26"/>
      <c r="F605" s="26"/>
      <c r="G605" s="26"/>
      <c r="H605" s="26"/>
      <c r="I605" s="26"/>
      <c r="J605" s="26"/>
      <c r="K605" s="26"/>
      <c r="L605" s="26"/>
      <c r="M605" s="26"/>
      <c r="N605" s="26"/>
      <c r="O605" s="26"/>
      <c r="P605" s="26"/>
      <c r="Q605" s="26"/>
      <c r="R605" s="26"/>
      <c r="S605" s="26"/>
      <c r="T605" s="26"/>
      <c r="U605" s="26"/>
      <c r="V605" s="36">
        <f t="shared" si="9"/>
        <v>1096</v>
      </c>
      <c r="W60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05" t="str">
        <f>IF(Table1[[#This Row],[Days Past 3rd Birthday Calculated]]&lt;1,"OnTime",IF(Table1[[#This Row],[Days Past 3rd Birthday Calculated]]&lt;16,"1-15 Cal Days",IF(Table1[[#This Row],[Days Past 3rd Birthday Calculated]]&gt;29,"30+ Cal Days","16-29 Cal Days")))</f>
        <v>OnTime</v>
      </c>
      <c r="Y605" s="37">
        <f>_xlfn.NUMBERVALUE(Table1[[#This Row],[School Days to Complete Initial Evaluation (U08)]])</f>
        <v>0</v>
      </c>
      <c r="Z605" t="str">
        <f>IF(Table1[[#This Row],[School Days to Complete Initial Evaluation Converted]]&lt;36,"OnTime",IF(Table1[[#This Row],[School Days to Complete Initial Evaluation Converted]]&gt;50,"16+ Sch Days","1-15 Sch Days"))</f>
        <v>OnTime</v>
      </c>
    </row>
    <row r="606" spans="1:26">
      <c r="A606" s="26"/>
      <c r="B606" s="26"/>
      <c r="C606" s="26"/>
      <c r="D606" s="26"/>
      <c r="E606" s="26"/>
      <c r="F606" s="26"/>
      <c r="G606" s="26"/>
      <c r="H606" s="26"/>
      <c r="I606" s="26"/>
      <c r="J606" s="26"/>
      <c r="K606" s="26"/>
      <c r="L606" s="26"/>
      <c r="M606" s="26"/>
      <c r="N606" s="26"/>
      <c r="O606" s="26"/>
      <c r="P606" s="26"/>
      <c r="Q606" s="26"/>
      <c r="R606" s="26"/>
      <c r="S606" s="26"/>
      <c r="T606" s="26"/>
      <c r="U606" s="26"/>
      <c r="V606" s="36">
        <f t="shared" si="9"/>
        <v>1096</v>
      </c>
      <c r="W60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06" t="str">
        <f>IF(Table1[[#This Row],[Days Past 3rd Birthday Calculated]]&lt;1,"OnTime",IF(Table1[[#This Row],[Days Past 3rd Birthday Calculated]]&lt;16,"1-15 Cal Days",IF(Table1[[#This Row],[Days Past 3rd Birthday Calculated]]&gt;29,"30+ Cal Days","16-29 Cal Days")))</f>
        <v>OnTime</v>
      </c>
      <c r="Y606" s="37">
        <f>_xlfn.NUMBERVALUE(Table1[[#This Row],[School Days to Complete Initial Evaluation (U08)]])</f>
        <v>0</v>
      </c>
      <c r="Z606" t="str">
        <f>IF(Table1[[#This Row],[School Days to Complete Initial Evaluation Converted]]&lt;36,"OnTime",IF(Table1[[#This Row],[School Days to Complete Initial Evaluation Converted]]&gt;50,"16+ Sch Days","1-15 Sch Days"))</f>
        <v>OnTime</v>
      </c>
    </row>
    <row r="607" spans="1:26">
      <c r="A607" s="26"/>
      <c r="B607" s="26"/>
      <c r="C607" s="26"/>
      <c r="D607" s="26"/>
      <c r="E607" s="26"/>
      <c r="F607" s="26"/>
      <c r="G607" s="26"/>
      <c r="H607" s="26"/>
      <c r="I607" s="26"/>
      <c r="J607" s="26"/>
      <c r="K607" s="26"/>
      <c r="L607" s="26"/>
      <c r="M607" s="26"/>
      <c r="N607" s="26"/>
      <c r="O607" s="26"/>
      <c r="P607" s="26"/>
      <c r="Q607" s="26"/>
      <c r="R607" s="26"/>
      <c r="S607" s="26"/>
      <c r="T607" s="26"/>
      <c r="U607" s="26"/>
      <c r="V607" s="36">
        <f t="shared" si="9"/>
        <v>1096</v>
      </c>
      <c r="W60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07" t="str">
        <f>IF(Table1[[#This Row],[Days Past 3rd Birthday Calculated]]&lt;1,"OnTime",IF(Table1[[#This Row],[Days Past 3rd Birthday Calculated]]&lt;16,"1-15 Cal Days",IF(Table1[[#This Row],[Days Past 3rd Birthday Calculated]]&gt;29,"30+ Cal Days","16-29 Cal Days")))</f>
        <v>OnTime</v>
      </c>
      <c r="Y607" s="37">
        <f>_xlfn.NUMBERVALUE(Table1[[#This Row],[School Days to Complete Initial Evaluation (U08)]])</f>
        <v>0</v>
      </c>
      <c r="Z607" t="str">
        <f>IF(Table1[[#This Row],[School Days to Complete Initial Evaluation Converted]]&lt;36,"OnTime",IF(Table1[[#This Row],[School Days to Complete Initial Evaluation Converted]]&gt;50,"16+ Sch Days","1-15 Sch Days"))</f>
        <v>OnTime</v>
      </c>
    </row>
    <row r="608" spans="1:26">
      <c r="A608" s="26"/>
      <c r="B608" s="26"/>
      <c r="C608" s="26"/>
      <c r="D608" s="26"/>
      <c r="E608" s="26"/>
      <c r="F608" s="26"/>
      <c r="G608" s="26"/>
      <c r="H608" s="26"/>
      <c r="I608" s="26"/>
      <c r="J608" s="26"/>
      <c r="K608" s="26"/>
      <c r="L608" s="26"/>
      <c r="M608" s="26"/>
      <c r="N608" s="26"/>
      <c r="O608" s="26"/>
      <c r="P608" s="26"/>
      <c r="Q608" s="26"/>
      <c r="R608" s="26"/>
      <c r="S608" s="26"/>
      <c r="T608" s="26"/>
      <c r="U608" s="26"/>
      <c r="V608" s="36">
        <f t="shared" si="9"/>
        <v>1096</v>
      </c>
      <c r="W60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08" t="str">
        <f>IF(Table1[[#This Row],[Days Past 3rd Birthday Calculated]]&lt;1,"OnTime",IF(Table1[[#This Row],[Days Past 3rd Birthday Calculated]]&lt;16,"1-15 Cal Days",IF(Table1[[#This Row],[Days Past 3rd Birthday Calculated]]&gt;29,"30+ Cal Days","16-29 Cal Days")))</f>
        <v>OnTime</v>
      </c>
      <c r="Y608" s="37">
        <f>_xlfn.NUMBERVALUE(Table1[[#This Row],[School Days to Complete Initial Evaluation (U08)]])</f>
        <v>0</v>
      </c>
      <c r="Z608" t="str">
        <f>IF(Table1[[#This Row],[School Days to Complete Initial Evaluation Converted]]&lt;36,"OnTime",IF(Table1[[#This Row],[School Days to Complete Initial Evaluation Converted]]&gt;50,"16+ Sch Days","1-15 Sch Days"))</f>
        <v>OnTime</v>
      </c>
    </row>
    <row r="609" spans="1:26">
      <c r="A609" s="26"/>
      <c r="B609" s="26"/>
      <c r="C609" s="26"/>
      <c r="D609" s="26"/>
      <c r="E609" s="26"/>
      <c r="F609" s="26"/>
      <c r="G609" s="26"/>
      <c r="H609" s="26"/>
      <c r="I609" s="26"/>
      <c r="J609" s="26"/>
      <c r="K609" s="26"/>
      <c r="L609" s="26"/>
      <c r="M609" s="26"/>
      <c r="N609" s="26"/>
      <c r="O609" s="26"/>
      <c r="P609" s="26"/>
      <c r="Q609" s="26"/>
      <c r="R609" s="26"/>
      <c r="S609" s="26"/>
      <c r="T609" s="26"/>
      <c r="U609" s="26"/>
      <c r="V609" s="36">
        <f t="shared" si="9"/>
        <v>1096</v>
      </c>
      <c r="W60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09" t="str">
        <f>IF(Table1[[#This Row],[Days Past 3rd Birthday Calculated]]&lt;1,"OnTime",IF(Table1[[#This Row],[Days Past 3rd Birthday Calculated]]&lt;16,"1-15 Cal Days",IF(Table1[[#This Row],[Days Past 3rd Birthday Calculated]]&gt;29,"30+ Cal Days","16-29 Cal Days")))</f>
        <v>OnTime</v>
      </c>
      <c r="Y609" s="37">
        <f>_xlfn.NUMBERVALUE(Table1[[#This Row],[School Days to Complete Initial Evaluation (U08)]])</f>
        <v>0</v>
      </c>
      <c r="Z609" t="str">
        <f>IF(Table1[[#This Row],[School Days to Complete Initial Evaluation Converted]]&lt;36,"OnTime",IF(Table1[[#This Row],[School Days to Complete Initial Evaluation Converted]]&gt;50,"16+ Sch Days","1-15 Sch Days"))</f>
        <v>OnTime</v>
      </c>
    </row>
    <row r="610" spans="1:26">
      <c r="A610" s="26"/>
      <c r="B610" s="26"/>
      <c r="C610" s="26"/>
      <c r="D610" s="26"/>
      <c r="E610" s="26"/>
      <c r="F610" s="26"/>
      <c r="G610" s="26"/>
      <c r="H610" s="26"/>
      <c r="I610" s="26"/>
      <c r="J610" s="26"/>
      <c r="K610" s="26"/>
      <c r="L610" s="26"/>
      <c r="M610" s="26"/>
      <c r="N610" s="26"/>
      <c r="O610" s="26"/>
      <c r="P610" s="26"/>
      <c r="Q610" s="26"/>
      <c r="R610" s="26"/>
      <c r="S610" s="26"/>
      <c r="T610" s="26"/>
      <c r="U610" s="26"/>
      <c r="V610" s="36">
        <f t="shared" si="9"/>
        <v>1096</v>
      </c>
      <c r="W61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10" t="str">
        <f>IF(Table1[[#This Row],[Days Past 3rd Birthday Calculated]]&lt;1,"OnTime",IF(Table1[[#This Row],[Days Past 3rd Birthday Calculated]]&lt;16,"1-15 Cal Days",IF(Table1[[#This Row],[Days Past 3rd Birthday Calculated]]&gt;29,"30+ Cal Days","16-29 Cal Days")))</f>
        <v>OnTime</v>
      </c>
      <c r="Y610" s="37">
        <f>_xlfn.NUMBERVALUE(Table1[[#This Row],[School Days to Complete Initial Evaluation (U08)]])</f>
        <v>0</v>
      </c>
      <c r="Z610" t="str">
        <f>IF(Table1[[#This Row],[School Days to Complete Initial Evaluation Converted]]&lt;36,"OnTime",IF(Table1[[#This Row],[School Days to Complete Initial Evaluation Converted]]&gt;50,"16+ Sch Days","1-15 Sch Days"))</f>
        <v>OnTime</v>
      </c>
    </row>
    <row r="611" spans="1:26">
      <c r="A611" s="26"/>
      <c r="B611" s="26"/>
      <c r="C611" s="26"/>
      <c r="D611" s="26"/>
      <c r="E611" s="26"/>
      <c r="F611" s="26"/>
      <c r="G611" s="26"/>
      <c r="H611" s="26"/>
      <c r="I611" s="26"/>
      <c r="J611" s="26"/>
      <c r="K611" s="26"/>
      <c r="L611" s="26"/>
      <c r="M611" s="26"/>
      <c r="N611" s="26"/>
      <c r="O611" s="26"/>
      <c r="P611" s="26"/>
      <c r="Q611" s="26"/>
      <c r="R611" s="26"/>
      <c r="S611" s="26"/>
      <c r="T611" s="26"/>
      <c r="U611" s="26"/>
      <c r="V611" s="36">
        <f t="shared" si="9"/>
        <v>1096</v>
      </c>
      <c r="W61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11" t="str">
        <f>IF(Table1[[#This Row],[Days Past 3rd Birthday Calculated]]&lt;1,"OnTime",IF(Table1[[#This Row],[Days Past 3rd Birthday Calculated]]&lt;16,"1-15 Cal Days",IF(Table1[[#This Row],[Days Past 3rd Birthday Calculated]]&gt;29,"30+ Cal Days","16-29 Cal Days")))</f>
        <v>OnTime</v>
      </c>
      <c r="Y611" s="37">
        <f>_xlfn.NUMBERVALUE(Table1[[#This Row],[School Days to Complete Initial Evaluation (U08)]])</f>
        <v>0</v>
      </c>
      <c r="Z611" t="str">
        <f>IF(Table1[[#This Row],[School Days to Complete Initial Evaluation Converted]]&lt;36,"OnTime",IF(Table1[[#This Row],[School Days to Complete Initial Evaluation Converted]]&gt;50,"16+ Sch Days","1-15 Sch Days"))</f>
        <v>OnTime</v>
      </c>
    </row>
    <row r="612" spans="1:26">
      <c r="A612" s="26"/>
      <c r="B612" s="26"/>
      <c r="C612" s="26"/>
      <c r="D612" s="26"/>
      <c r="E612" s="26"/>
      <c r="F612" s="26"/>
      <c r="G612" s="26"/>
      <c r="H612" s="26"/>
      <c r="I612" s="26"/>
      <c r="J612" s="26"/>
      <c r="K612" s="26"/>
      <c r="L612" s="26"/>
      <c r="M612" s="26"/>
      <c r="N612" s="26"/>
      <c r="O612" s="26"/>
      <c r="P612" s="26"/>
      <c r="Q612" s="26"/>
      <c r="R612" s="26"/>
      <c r="S612" s="26"/>
      <c r="T612" s="26"/>
      <c r="U612" s="26"/>
      <c r="V612" s="36">
        <f t="shared" si="9"/>
        <v>1096</v>
      </c>
      <c r="W61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12" t="str">
        <f>IF(Table1[[#This Row],[Days Past 3rd Birthday Calculated]]&lt;1,"OnTime",IF(Table1[[#This Row],[Days Past 3rd Birthday Calculated]]&lt;16,"1-15 Cal Days",IF(Table1[[#This Row],[Days Past 3rd Birthday Calculated]]&gt;29,"30+ Cal Days","16-29 Cal Days")))</f>
        <v>OnTime</v>
      </c>
      <c r="Y612" s="37">
        <f>_xlfn.NUMBERVALUE(Table1[[#This Row],[School Days to Complete Initial Evaluation (U08)]])</f>
        <v>0</v>
      </c>
      <c r="Z612" t="str">
        <f>IF(Table1[[#This Row],[School Days to Complete Initial Evaluation Converted]]&lt;36,"OnTime",IF(Table1[[#This Row],[School Days to Complete Initial Evaluation Converted]]&gt;50,"16+ Sch Days","1-15 Sch Days"))</f>
        <v>OnTime</v>
      </c>
    </row>
    <row r="613" spans="1:26">
      <c r="A613" s="26"/>
      <c r="B613" s="26"/>
      <c r="C613" s="26"/>
      <c r="D613" s="26"/>
      <c r="E613" s="26"/>
      <c r="F613" s="26"/>
      <c r="G613" s="26"/>
      <c r="H613" s="26"/>
      <c r="I613" s="26"/>
      <c r="J613" s="26"/>
      <c r="K613" s="26"/>
      <c r="L613" s="26"/>
      <c r="M613" s="26"/>
      <c r="N613" s="26"/>
      <c r="O613" s="26"/>
      <c r="P613" s="26"/>
      <c r="Q613" s="26"/>
      <c r="R613" s="26"/>
      <c r="S613" s="26"/>
      <c r="T613" s="26"/>
      <c r="U613" s="26"/>
      <c r="V613" s="36">
        <f t="shared" si="9"/>
        <v>1096</v>
      </c>
      <c r="W61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13" t="str">
        <f>IF(Table1[[#This Row],[Days Past 3rd Birthday Calculated]]&lt;1,"OnTime",IF(Table1[[#This Row],[Days Past 3rd Birthday Calculated]]&lt;16,"1-15 Cal Days",IF(Table1[[#This Row],[Days Past 3rd Birthday Calculated]]&gt;29,"30+ Cal Days","16-29 Cal Days")))</f>
        <v>OnTime</v>
      </c>
      <c r="Y613" s="37">
        <f>_xlfn.NUMBERVALUE(Table1[[#This Row],[School Days to Complete Initial Evaluation (U08)]])</f>
        <v>0</v>
      </c>
      <c r="Z613" t="str">
        <f>IF(Table1[[#This Row],[School Days to Complete Initial Evaluation Converted]]&lt;36,"OnTime",IF(Table1[[#This Row],[School Days to Complete Initial Evaluation Converted]]&gt;50,"16+ Sch Days","1-15 Sch Days"))</f>
        <v>OnTime</v>
      </c>
    </row>
    <row r="614" spans="1:26">
      <c r="A614" s="26"/>
      <c r="B614" s="26"/>
      <c r="C614" s="26"/>
      <c r="D614" s="26"/>
      <c r="E614" s="26"/>
      <c r="F614" s="26"/>
      <c r="G614" s="26"/>
      <c r="H614" s="26"/>
      <c r="I614" s="26"/>
      <c r="J614" s="26"/>
      <c r="K614" s="26"/>
      <c r="L614" s="26"/>
      <c r="M614" s="26"/>
      <c r="N614" s="26"/>
      <c r="O614" s="26"/>
      <c r="P614" s="26"/>
      <c r="Q614" s="26"/>
      <c r="R614" s="26"/>
      <c r="S614" s="26"/>
      <c r="T614" s="26"/>
      <c r="U614" s="26"/>
      <c r="V614" s="36">
        <f t="shared" si="9"/>
        <v>1096</v>
      </c>
      <c r="W61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14" t="str">
        <f>IF(Table1[[#This Row],[Days Past 3rd Birthday Calculated]]&lt;1,"OnTime",IF(Table1[[#This Row],[Days Past 3rd Birthday Calculated]]&lt;16,"1-15 Cal Days",IF(Table1[[#This Row],[Days Past 3rd Birthday Calculated]]&gt;29,"30+ Cal Days","16-29 Cal Days")))</f>
        <v>OnTime</v>
      </c>
      <c r="Y614" s="37">
        <f>_xlfn.NUMBERVALUE(Table1[[#This Row],[School Days to Complete Initial Evaluation (U08)]])</f>
        <v>0</v>
      </c>
      <c r="Z614" t="str">
        <f>IF(Table1[[#This Row],[School Days to Complete Initial Evaluation Converted]]&lt;36,"OnTime",IF(Table1[[#This Row],[School Days to Complete Initial Evaluation Converted]]&gt;50,"16+ Sch Days","1-15 Sch Days"))</f>
        <v>OnTime</v>
      </c>
    </row>
    <row r="615" spans="1:26">
      <c r="A615" s="26"/>
      <c r="B615" s="26"/>
      <c r="C615" s="26"/>
      <c r="D615" s="26"/>
      <c r="E615" s="26"/>
      <c r="F615" s="26"/>
      <c r="G615" s="26"/>
      <c r="H615" s="26"/>
      <c r="I615" s="26"/>
      <c r="J615" s="26"/>
      <c r="K615" s="26"/>
      <c r="L615" s="26"/>
      <c r="M615" s="26"/>
      <c r="N615" s="26"/>
      <c r="O615" s="26"/>
      <c r="P615" s="26"/>
      <c r="Q615" s="26"/>
      <c r="R615" s="26"/>
      <c r="S615" s="26"/>
      <c r="T615" s="26"/>
      <c r="U615" s="26"/>
      <c r="V615" s="36">
        <f t="shared" si="9"/>
        <v>1096</v>
      </c>
      <c r="W61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15" t="str">
        <f>IF(Table1[[#This Row],[Days Past 3rd Birthday Calculated]]&lt;1,"OnTime",IF(Table1[[#This Row],[Days Past 3rd Birthday Calculated]]&lt;16,"1-15 Cal Days",IF(Table1[[#This Row],[Days Past 3rd Birthday Calculated]]&gt;29,"30+ Cal Days","16-29 Cal Days")))</f>
        <v>OnTime</v>
      </c>
      <c r="Y615" s="37">
        <f>_xlfn.NUMBERVALUE(Table1[[#This Row],[School Days to Complete Initial Evaluation (U08)]])</f>
        <v>0</v>
      </c>
      <c r="Z615" t="str">
        <f>IF(Table1[[#This Row],[School Days to Complete Initial Evaluation Converted]]&lt;36,"OnTime",IF(Table1[[#This Row],[School Days to Complete Initial Evaluation Converted]]&gt;50,"16+ Sch Days","1-15 Sch Days"))</f>
        <v>OnTime</v>
      </c>
    </row>
    <row r="616" spans="1:26">
      <c r="A616" s="26"/>
      <c r="B616" s="26"/>
      <c r="C616" s="26"/>
      <c r="D616" s="26"/>
      <c r="E616" s="26"/>
      <c r="F616" s="26"/>
      <c r="G616" s="26"/>
      <c r="H616" s="26"/>
      <c r="I616" s="26"/>
      <c r="J616" s="26"/>
      <c r="K616" s="26"/>
      <c r="L616" s="26"/>
      <c r="M616" s="26"/>
      <c r="N616" s="26"/>
      <c r="O616" s="26"/>
      <c r="P616" s="26"/>
      <c r="Q616" s="26"/>
      <c r="R616" s="26"/>
      <c r="S616" s="26"/>
      <c r="T616" s="26"/>
      <c r="U616" s="26"/>
      <c r="V616" s="36">
        <f t="shared" si="9"/>
        <v>1096</v>
      </c>
      <c r="W61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16" t="str">
        <f>IF(Table1[[#This Row],[Days Past 3rd Birthday Calculated]]&lt;1,"OnTime",IF(Table1[[#This Row],[Days Past 3rd Birthday Calculated]]&lt;16,"1-15 Cal Days",IF(Table1[[#This Row],[Days Past 3rd Birthday Calculated]]&gt;29,"30+ Cal Days","16-29 Cal Days")))</f>
        <v>OnTime</v>
      </c>
      <c r="Y616" s="37">
        <f>_xlfn.NUMBERVALUE(Table1[[#This Row],[School Days to Complete Initial Evaluation (U08)]])</f>
        <v>0</v>
      </c>
      <c r="Z616" t="str">
        <f>IF(Table1[[#This Row],[School Days to Complete Initial Evaluation Converted]]&lt;36,"OnTime",IF(Table1[[#This Row],[School Days to Complete Initial Evaluation Converted]]&gt;50,"16+ Sch Days","1-15 Sch Days"))</f>
        <v>OnTime</v>
      </c>
    </row>
    <row r="617" spans="1:26">
      <c r="A617" s="26"/>
      <c r="B617" s="26"/>
      <c r="C617" s="26"/>
      <c r="D617" s="26"/>
      <c r="E617" s="26"/>
      <c r="F617" s="26"/>
      <c r="G617" s="26"/>
      <c r="H617" s="26"/>
      <c r="I617" s="26"/>
      <c r="J617" s="26"/>
      <c r="K617" s="26"/>
      <c r="L617" s="26"/>
      <c r="M617" s="26"/>
      <c r="N617" s="26"/>
      <c r="O617" s="26"/>
      <c r="P617" s="26"/>
      <c r="Q617" s="26"/>
      <c r="R617" s="26"/>
      <c r="S617" s="26"/>
      <c r="T617" s="26"/>
      <c r="U617" s="26"/>
      <c r="V617" s="36">
        <f t="shared" si="9"/>
        <v>1096</v>
      </c>
      <c r="W61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17" t="str">
        <f>IF(Table1[[#This Row],[Days Past 3rd Birthday Calculated]]&lt;1,"OnTime",IF(Table1[[#This Row],[Days Past 3rd Birthday Calculated]]&lt;16,"1-15 Cal Days",IF(Table1[[#This Row],[Days Past 3rd Birthday Calculated]]&gt;29,"30+ Cal Days","16-29 Cal Days")))</f>
        <v>OnTime</v>
      </c>
      <c r="Y617" s="37">
        <f>_xlfn.NUMBERVALUE(Table1[[#This Row],[School Days to Complete Initial Evaluation (U08)]])</f>
        <v>0</v>
      </c>
      <c r="Z617" t="str">
        <f>IF(Table1[[#This Row],[School Days to Complete Initial Evaluation Converted]]&lt;36,"OnTime",IF(Table1[[#This Row],[School Days to Complete Initial Evaluation Converted]]&gt;50,"16+ Sch Days","1-15 Sch Days"))</f>
        <v>OnTime</v>
      </c>
    </row>
    <row r="618" spans="1:26">
      <c r="A618" s="26"/>
      <c r="B618" s="26"/>
      <c r="C618" s="26"/>
      <c r="D618" s="26"/>
      <c r="E618" s="26"/>
      <c r="F618" s="26"/>
      <c r="G618" s="26"/>
      <c r="H618" s="26"/>
      <c r="I618" s="26"/>
      <c r="J618" s="26"/>
      <c r="K618" s="26"/>
      <c r="L618" s="26"/>
      <c r="M618" s="26"/>
      <c r="N618" s="26"/>
      <c r="O618" s="26"/>
      <c r="P618" s="26"/>
      <c r="Q618" s="26"/>
      <c r="R618" s="26"/>
      <c r="S618" s="26"/>
      <c r="T618" s="26"/>
      <c r="U618" s="26"/>
      <c r="V618" s="36">
        <f t="shared" si="9"/>
        <v>1096</v>
      </c>
      <c r="W61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18" t="str">
        <f>IF(Table1[[#This Row],[Days Past 3rd Birthday Calculated]]&lt;1,"OnTime",IF(Table1[[#This Row],[Days Past 3rd Birthday Calculated]]&lt;16,"1-15 Cal Days",IF(Table1[[#This Row],[Days Past 3rd Birthday Calculated]]&gt;29,"30+ Cal Days","16-29 Cal Days")))</f>
        <v>OnTime</v>
      </c>
      <c r="Y618" s="37">
        <f>_xlfn.NUMBERVALUE(Table1[[#This Row],[School Days to Complete Initial Evaluation (U08)]])</f>
        <v>0</v>
      </c>
      <c r="Z618" t="str">
        <f>IF(Table1[[#This Row],[School Days to Complete Initial Evaluation Converted]]&lt;36,"OnTime",IF(Table1[[#This Row],[School Days to Complete Initial Evaluation Converted]]&gt;50,"16+ Sch Days","1-15 Sch Days"))</f>
        <v>OnTime</v>
      </c>
    </row>
    <row r="619" spans="1:26">
      <c r="A619" s="26"/>
      <c r="B619" s="26"/>
      <c r="C619" s="26"/>
      <c r="D619" s="26"/>
      <c r="E619" s="26"/>
      <c r="F619" s="26"/>
      <c r="G619" s="26"/>
      <c r="H619" s="26"/>
      <c r="I619" s="26"/>
      <c r="J619" s="26"/>
      <c r="K619" s="26"/>
      <c r="L619" s="26"/>
      <c r="M619" s="26"/>
      <c r="N619" s="26"/>
      <c r="O619" s="26"/>
      <c r="P619" s="26"/>
      <c r="Q619" s="26"/>
      <c r="R619" s="26"/>
      <c r="S619" s="26"/>
      <c r="T619" s="26"/>
      <c r="U619" s="26"/>
      <c r="V619" s="36">
        <f t="shared" si="9"/>
        <v>1096</v>
      </c>
      <c r="W61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19" t="str">
        <f>IF(Table1[[#This Row],[Days Past 3rd Birthday Calculated]]&lt;1,"OnTime",IF(Table1[[#This Row],[Days Past 3rd Birthday Calculated]]&lt;16,"1-15 Cal Days",IF(Table1[[#This Row],[Days Past 3rd Birthday Calculated]]&gt;29,"30+ Cal Days","16-29 Cal Days")))</f>
        <v>OnTime</v>
      </c>
      <c r="Y619" s="37">
        <f>_xlfn.NUMBERVALUE(Table1[[#This Row],[School Days to Complete Initial Evaluation (U08)]])</f>
        <v>0</v>
      </c>
      <c r="Z619" t="str">
        <f>IF(Table1[[#This Row],[School Days to Complete Initial Evaluation Converted]]&lt;36,"OnTime",IF(Table1[[#This Row],[School Days to Complete Initial Evaluation Converted]]&gt;50,"16+ Sch Days","1-15 Sch Days"))</f>
        <v>OnTime</v>
      </c>
    </row>
    <row r="620" spans="1:26">
      <c r="A620" s="26"/>
      <c r="B620" s="26"/>
      <c r="C620" s="26"/>
      <c r="D620" s="26"/>
      <c r="E620" s="26"/>
      <c r="F620" s="26"/>
      <c r="G620" s="26"/>
      <c r="H620" s="26"/>
      <c r="I620" s="26"/>
      <c r="J620" s="26"/>
      <c r="K620" s="26"/>
      <c r="L620" s="26"/>
      <c r="M620" s="26"/>
      <c r="N620" s="26"/>
      <c r="O620" s="26"/>
      <c r="P620" s="26"/>
      <c r="Q620" s="26"/>
      <c r="R620" s="26"/>
      <c r="S620" s="26"/>
      <c r="T620" s="26"/>
      <c r="U620" s="26"/>
      <c r="V620" s="36">
        <f t="shared" si="9"/>
        <v>1096</v>
      </c>
      <c r="W62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20" t="str">
        <f>IF(Table1[[#This Row],[Days Past 3rd Birthday Calculated]]&lt;1,"OnTime",IF(Table1[[#This Row],[Days Past 3rd Birthday Calculated]]&lt;16,"1-15 Cal Days",IF(Table1[[#This Row],[Days Past 3rd Birthday Calculated]]&gt;29,"30+ Cal Days","16-29 Cal Days")))</f>
        <v>OnTime</v>
      </c>
      <c r="Y620" s="37">
        <f>_xlfn.NUMBERVALUE(Table1[[#This Row],[School Days to Complete Initial Evaluation (U08)]])</f>
        <v>0</v>
      </c>
      <c r="Z620" t="str">
        <f>IF(Table1[[#This Row],[School Days to Complete Initial Evaluation Converted]]&lt;36,"OnTime",IF(Table1[[#This Row],[School Days to Complete Initial Evaluation Converted]]&gt;50,"16+ Sch Days","1-15 Sch Days"))</f>
        <v>OnTime</v>
      </c>
    </row>
    <row r="621" spans="1:26">
      <c r="A621" s="26"/>
      <c r="B621" s="26"/>
      <c r="C621" s="26"/>
      <c r="D621" s="26"/>
      <c r="E621" s="26"/>
      <c r="F621" s="26"/>
      <c r="G621" s="26"/>
      <c r="H621" s="26"/>
      <c r="I621" s="26"/>
      <c r="J621" s="26"/>
      <c r="K621" s="26"/>
      <c r="L621" s="26"/>
      <c r="M621" s="26"/>
      <c r="N621" s="26"/>
      <c r="O621" s="26"/>
      <c r="P621" s="26"/>
      <c r="Q621" s="26"/>
      <c r="R621" s="26"/>
      <c r="S621" s="26"/>
      <c r="T621" s="26"/>
      <c r="U621" s="26"/>
      <c r="V621" s="36">
        <f t="shared" si="9"/>
        <v>1096</v>
      </c>
      <c r="W62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21" t="str">
        <f>IF(Table1[[#This Row],[Days Past 3rd Birthday Calculated]]&lt;1,"OnTime",IF(Table1[[#This Row],[Days Past 3rd Birthday Calculated]]&lt;16,"1-15 Cal Days",IF(Table1[[#This Row],[Days Past 3rd Birthday Calculated]]&gt;29,"30+ Cal Days","16-29 Cal Days")))</f>
        <v>OnTime</v>
      </c>
      <c r="Y621" s="37">
        <f>_xlfn.NUMBERVALUE(Table1[[#This Row],[School Days to Complete Initial Evaluation (U08)]])</f>
        <v>0</v>
      </c>
      <c r="Z621" t="str">
        <f>IF(Table1[[#This Row],[School Days to Complete Initial Evaluation Converted]]&lt;36,"OnTime",IF(Table1[[#This Row],[School Days to Complete Initial Evaluation Converted]]&gt;50,"16+ Sch Days","1-15 Sch Days"))</f>
        <v>OnTime</v>
      </c>
    </row>
    <row r="622" spans="1:26">
      <c r="A622" s="26"/>
      <c r="B622" s="26"/>
      <c r="C622" s="26"/>
      <c r="D622" s="26"/>
      <c r="E622" s="26"/>
      <c r="F622" s="26"/>
      <c r="G622" s="26"/>
      <c r="H622" s="26"/>
      <c r="I622" s="26"/>
      <c r="J622" s="26"/>
      <c r="K622" s="26"/>
      <c r="L622" s="26"/>
      <c r="M622" s="26"/>
      <c r="N622" s="26"/>
      <c r="O622" s="26"/>
      <c r="P622" s="26"/>
      <c r="Q622" s="26"/>
      <c r="R622" s="26"/>
      <c r="S622" s="26"/>
      <c r="T622" s="26"/>
      <c r="U622" s="26"/>
      <c r="V622" s="36">
        <f t="shared" si="9"/>
        <v>1096</v>
      </c>
      <c r="W62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22" t="str">
        <f>IF(Table1[[#This Row],[Days Past 3rd Birthday Calculated]]&lt;1,"OnTime",IF(Table1[[#This Row],[Days Past 3rd Birthday Calculated]]&lt;16,"1-15 Cal Days",IF(Table1[[#This Row],[Days Past 3rd Birthday Calculated]]&gt;29,"30+ Cal Days","16-29 Cal Days")))</f>
        <v>OnTime</v>
      </c>
      <c r="Y622" s="37">
        <f>_xlfn.NUMBERVALUE(Table1[[#This Row],[School Days to Complete Initial Evaluation (U08)]])</f>
        <v>0</v>
      </c>
      <c r="Z622" t="str">
        <f>IF(Table1[[#This Row],[School Days to Complete Initial Evaluation Converted]]&lt;36,"OnTime",IF(Table1[[#This Row],[School Days to Complete Initial Evaluation Converted]]&gt;50,"16+ Sch Days","1-15 Sch Days"))</f>
        <v>OnTime</v>
      </c>
    </row>
    <row r="623" spans="1:26">
      <c r="A623" s="26"/>
      <c r="B623" s="26"/>
      <c r="C623" s="26"/>
      <c r="D623" s="26"/>
      <c r="E623" s="26"/>
      <c r="F623" s="26"/>
      <c r="G623" s="26"/>
      <c r="H623" s="26"/>
      <c r="I623" s="26"/>
      <c r="J623" s="26"/>
      <c r="K623" s="26"/>
      <c r="L623" s="26"/>
      <c r="M623" s="26"/>
      <c r="N623" s="26"/>
      <c r="O623" s="26"/>
      <c r="P623" s="26"/>
      <c r="Q623" s="26"/>
      <c r="R623" s="26"/>
      <c r="S623" s="26"/>
      <c r="T623" s="26"/>
      <c r="U623" s="26"/>
      <c r="V623" s="36">
        <f t="shared" si="9"/>
        <v>1096</v>
      </c>
      <c r="W62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23" t="str">
        <f>IF(Table1[[#This Row],[Days Past 3rd Birthday Calculated]]&lt;1,"OnTime",IF(Table1[[#This Row],[Days Past 3rd Birthday Calculated]]&lt;16,"1-15 Cal Days",IF(Table1[[#This Row],[Days Past 3rd Birthday Calculated]]&gt;29,"30+ Cal Days","16-29 Cal Days")))</f>
        <v>OnTime</v>
      </c>
      <c r="Y623" s="37">
        <f>_xlfn.NUMBERVALUE(Table1[[#This Row],[School Days to Complete Initial Evaluation (U08)]])</f>
        <v>0</v>
      </c>
      <c r="Z623" t="str">
        <f>IF(Table1[[#This Row],[School Days to Complete Initial Evaluation Converted]]&lt;36,"OnTime",IF(Table1[[#This Row],[School Days to Complete Initial Evaluation Converted]]&gt;50,"16+ Sch Days","1-15 Sch Days"))</f>
        <v>OnTime</v>
      </c>
    </row>
    <row r="624" spans="1:26">
      <c r="A624" s="26"/>
      <c r="B624" s="26"/>
      <c r="C624" s="26"/>
      <c r="D624" s="26"/>
      <c r="E624" s="26"/>
      <c r="F624" s="26"/>
      <c r="G624" s="26"/>
      <c r="H624" s="26"/>
      <c r="I624" s="26"/>
      <c r="J624" s="26"/>
      <c r="K624" s="26"/>
      <c r="L624" s="26"/>
      <c r="M624" s="26"/>
      <c r="N624" s="26"/>
      <c r="O624" s="26"/>
      <c r="P624" s="26"/>
      <c r="Q624" s="26"/>
      <c r="R624" s="26"/>
      <c r="S624" s="26"/>
      <c r="T624" s="26"/>
      <c r="U624" s="26"/>
      <c r="V624" s="36">
        <f t="shared" si="9"/>
        <v>1096</v>
      </c>
      <c r="W62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24" t="str">
        <f>IF(Table1[[#This Row],[Days Past 3rd Birthday Calculated]]&lt;1,"OnTime",IF(Table1[[#This Row],[Days Past 3rd Birthday Calculated]]&lt;16,"1-15 Cal Days",IF(Table1[[#This Row],[Days Past 3rd Birthday Calculated]]&gt;29,"30+ Cal Days","16-29 Cal Days")))</f>
        <v>OnTime</v>
      </c>
      <c r="Y624" s="37">
        <f>_xlfn.NUMBERVALUE(Table1[[#This Row],[School Days to Complete Initial Evaluation (U08)]])</f>
        <v>0</v>
      </c>
      <c r="Z624" t="str">
        <f>IF(Table1[[#This Row],[School Days to Complete Initial Evaluation Converted]]&lt;36,"OnTime",IF(Table1[[#This Row],[School Days to Complete Initial Evaluation Converted]]&gt;50,"16+ Sch Days","1-15 Sch Days"))</f>
        <v>OnTime</v>
      </c>
    </row>
    <row r="625" spans="1:26">
      <c r="A625" s="26"/>
      <c r="B625" s="26"/>
      <c r="C625" s="26"/>
      <c r="D625" s="26"/>
      <c r="E625" s="26"/>
      <c r="F625" s="26"/>
      <c r="G625" s="26"/>
      <c r="H625" s="26"/>
      <c r="I625" s="26"/>
      <c r="J625" s="26"/>
      <c r="K625" s="26"/>
      <c r="L625" s="26"/>
      <c r="M625" s="26"/>
      <c r="N625" s="26"/>
      <c r="O625" s="26"/>
      <c r="P625" s="26"/>
      <c r="Q625" s="26"/>
      <c r="R625" s="26"/>
      <c r="S625" s="26"/>
      <c r="T625" s="26"/>
      <c r="U625" s="26"/>
      <c r="V625" s="36">
        <f t="shared" si="9"/>
        <v>1096</v>
      </c>
      <c r="W62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25" t="str">
        <f>IF(Table1[[#This Row],[Days Past 3rd Birthday Calculated]]&lt;1,"OnTime",IF(Table1[[#This Row],[Days Past 3rd Birthday Calculated]]&lt;16,"1-15 Cal Days",IF(Table1[[#This Row],[Days Past 3rd Birthday Calculated]]&gt;29,"30+ Cal Days","16-29 Cal Days")))</f>
        <v>OnTime</v>
      </c>
      <c r="Y625" s="37">
        <f>_xlfn.NUMBERVALUE(Table1[[#This Row],[School Days to Complete Initial Evaluation (U08)]])</f>
        <v>0</v>
      </c>
      <c r="Z625" t="str">
        <f>IF(Table1[[#This Row],[School Days to Complete Initial Evaluation Converted]]&lt;36,"OnTime",IF(Table1[[#This Row],[School Days to Complete Initial Evaluation Converted]]&gt;50,"16+ Sch Days","1-15 Sch Days"))</f>
        <v>OnTime</v>
      </c>
    </row>
    <row r="626" spans="1:26">
      <c r="A626" s="26"/>
      <c r="B626" s="26"/>
      <c r="C626" s="26"/>
      <c r="D626" s="26"/>
      <c r="E626" s="26"/>
      <c r="F626" s="26"/>
      <c r="G626" s="26"/>
      <c r="H626" s="26"/>
      <c r="I626" s="26"/>
      <c r="J626" s="26"/>
      <c r="K626" s="26"/>
      <c r="L626" s="26"/>
      <c r="M626" s="26"/>
      <c r="N626" s="26"/>
      <c r="O626" s="26"/>
      <c r="P626" s="26"/>
      <c r="Q626" s="26"/>
      <c r="R626" s="26"/>
      <c r="S626" s="26"/>
      <c r="T626" s="26"/>
      <c r="U626" s="26"/>
      <c r="V626" s="36">
        <f t="shared" si="9"/>
        <v>1096</v>
      </c>
      <c r="W62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26" t="str">
        <f>IF(Table1[[#This Row],[Days Past 3rd Birthday Calculated]]&lt;1,"OnTime",IF(Table1[[#This Row],[Days Past 3rd Birthday Calculated]]&lt;16,"1-15 Cal Days",IF(Table1[[#This Row],[Days Past 3rd Birthday Calculated]]&gt;29,"30+ Cal Days","16-29 Cal Days")))</f>
        <v>OnTime</v>
      </c>
      <c r="Y626" s="37">
        <f>_xlfn.NUMBERVALUE(Table1[[#This Row],[School Days to Complete Initial Evaluation (U08)]])</f>
        <v>0</v>
      </c>
      <c r="Z626" t="str">
        <f>IF(Table1[[#This Row],[School Days to Complete Initial Evaluation Converted]]&lt;36,"OnTime",IF(Table1[[#This Row],[School Days to Complete Initial Evaluation Converted]]&gt;50,"16+ Sch Days","1-15 Sch Days"))</f>
        <v>OnTime</v>
      </c>
    </row>
    <row r="627" spans="1:26">
      <c r="A627" s="26"/>
      <c r="B627" s="26"/>
      <c r="C627" s="26"/>
      <c r="D627" s="26"/>
      <c r="E627" s="26"/>
      <c r="F627" s="26"/>
      <c r="G627" s="26"/>
      <c r="H627" s="26"/>
      <c r="I627" s="26"/>
      <c r="J627" s="26"/>
      <c r="K627" s="26"/>
      <c r="L627" s="26"/>
      <c r="M627" s="26"/>
      <c r="N627" s="26"/>
      <c r="O627" s="26"/>
      <c r="P627" s="26"/>
      <c r="Q627" s="26"/>
      <c r="R627" s="26"/>
      <c r="S627" s="26"/>
      <c r="T627" s="26"/>
      <c r="U627" s="26"/>
      <c r="V627" s="36">
        <f t="shared" si="9"/>
        <v>1096</v>
      </c>
      <c r="W62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27" t="str">
        <f>IF(Table1[[#This Row],[Days Past 3rd Birthday Calculated]]&lt;1,"OnTime",IF(Table1[[#This Row],[Days Past 3rd Birthday Calculated]]&lt;16,"1-15 Cal Days",IF(Table1[[#This Row],[Days Past 3rd Birthday Calculated]]&gt;29,"30+ Cal Days","16-29 Cal Days")))</f>
        <v>OnTime</v>
      </c>
      <c r="Y627" s="37">
        <f>_xlfn.NUMBERVALUE(Table1[[#This Row],[School Days to Complete Initial Evaluation (U08)]])</f>
        <v>0</v>
      </c>
      <c r="Z627" t="str">
        <f>IF(Table1[[#This Row],[School Days to Complete Initial Evaluation Converted]]&lt;36,"OnTime",IF(Table1[[#This Row],[School Days to Complete Initial Evaluation Converted]]&gt;50,"16+ Sch Days","1-15 Sch Days"))</f>
        <v>OnTime</v>
      </c>
    </row>
    <row r="628" spans="1:26">
      <c r="A628" s="26"/>
      <c r="B628" s="26"/>
      <c r="C628" s="26"/>
      <c r="D628" s="26"/>
      <c r="E628" s="26"/>
      <c r="F628" s="26"/>
      <c r="G628" s="26"/>
      <c r="H628" s="26"/>
      <c r="I628" s="26"/>
      <c r="J628" s="26"/>
      <c r="K628" s="26"/>
      <c r="L628" s="26"/>
      <c r="M628" s="26"/>
      <c r="N628" s="26"/>
      <c r="O628" s="26"/>
      <c r="P628" s="26"/>
      <c r="Q628" s="26"/>
      <c r="R628" s="26"/>
      <c r="S628" s="26"/>
      <c r="T628" s="26"/>
      <c r="U628" s="26"/>
      <c r="V628" s="36">
        <f t="shared" si="9"/>
        <v>1096</v>
      </c>
      <c r="W62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28" t="str">
        <f>IF(Table1[[#This Row],[Days Past 3rd Birthday Calculated]]&lt;1,"OnTime",IF(Table1[[#This Row],[Days Past 3rd Birthday Calculated]]&lt;16,"1-15 Cal Days",IF(Table1[[#This Row],[Days Past 3rd Birthday Calculated]]&gt;29,"30+ Cal Days","16-29 Cal Days")))</f>
        <v>OnTime</v>
      </c>
      <c r="Y628" s="37">
        <f>_xlfn.NUMBERVALUE(Table1[[#This Row],[School Days to Complete Initial Evaluation (U08)]])</f>
        <v>0</v>
      </c>
      <c r="Z628" t="str">
        <f>IF(Table1[[#This Row],[School Days to Complete Initial Evaluation Converted]]&lt;36,"OnTime",IF(Table1[[#This Row],[School Days to Complete Initial Evaluation Converted]]&gt;50,"16+ Sch Days","1-15 Sch Days"))</f>
        <v>OnTime</v>
      </c>
    </row>
    <row r="629" spans="1:26">
      <c r="A629" s="26"/>
      <c r="B629" s="26"/>
      <c r="C629" s="26"/>
      <c r="D629" s="26"/>
      <c r="E629" s="26"/>
      <c r="F629" s="26"/>
      <c r="G629" s="26"/>
      <c r="H629" s="26"/>
      <c r="I629" s="26"/>
      <c r="J629" s="26"/>
      <c r="K629" s="26"/>
      <c r="L629" s="26"/>
      <c r="M629" s="26"/>
      <c r="N629" s="26"/>
      <c r="O629" s="26"/>
      <c r="P629" s="26"/>
      <c r="Q629" s="26"/>
      <c r="R629" s="26"/>
      <c r="S629" s="26"/>
      <c r="T629" s="26"/>
      <c r="U629" s="26"/>
      <c r="V629" s="36">
        <f t="shared" si="9"/>
        <v>1096</v>
      </c>
      <c r="W62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29" t="str">
        <f>IF(Table1[[#This Row],[Days Past 3rd Birthday Calculated]]&lt;1,"OnTime",IF(Table1[[#This Row],[Days Past 3rd Birthday Calculated]]&lt;16,"1-15 Cal Days",IF(Table1[[#This Row],[Days Past 3rd Birthday Calculated]]&gt;29,"30+ Cal Days","16-29 Cal Days")))</f>
        <v>OnTime</v>
      </c>
      <c r="Y629" s="37">
        <f>_xlfn.NUMBERVALUE(Table1[[#This Row],[School Days to Complete Initial Evaluation (U08)]])</f>
        <v>0</v>
      </c>
      <c r="Z629" t="str">
        <f>IF(Table1[[#This Row],[School Days to Complete Initial Evaluation Converted]]&lt;36,"OnTime",IF(Table1[[#This Row],[School Days to Complete Initial Evaluation Converted]]&gt;50,"16+ Sch Days","1-15 Sch Days"))</f>
        <v>OnTime</v>
      </c>
    </row>
    <row r="630" spans="1:26">
      <c r="A630" s="26"/>
      <c r="B630" s="26"/>
      <c r="C630" s="26"/>
      <c r="D630" s="26"/>
      <c r="E630" s="26"/>
      <c r="F630" s="26"/>
      <c r="G630" s="26"/>
      <c r="H630" s="26"/>
      <c r="I630" s="26"/>
      <c r="J630" s="26"/>
      <c r="K630" s="26"/>
      <c r="L630" s="26"/>
      <c r="M630" s="26"/>
      <c r="N630" s="26"/>
      <c r="O630" s="26"/>
      <c r="P630" s="26"/>
      <c r="Q630" s="26"/>
      <c r="R630" s="26"/>
      <c r="S630" s="26"/>
      <c r="T630" s="26"/>
      <c r="U630" s="26"/>
      <c r="V630" s="36">
        <f t="shared" si="9"/>
        <v>1096</v>
      </c>
      <c r="W63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30" t="str">
        <f>IF(Table1[[#This Row],[Days Past 3rd Birthday Calculated]]&lt;1,"OnTime",IF(Table1[[#This Row],[Days Past 3rd Birthday Calculated]]&lt;16,"1-15 Cal Days",IF(Table1[[#This Row],[Days Past 3rd Birthday Calculated]]&gt;29,"30+ Cal Days","16-29 Cal Days")))</f>
        <v>OnTime</v>
      </c>
      <c r="Y630" s="37">
        <f>_xlfn.NUMBERVALUE(Table1[[#This Row],[School Days to Complete Initial Evaluation (U08)]])</f>
        <v>0</v>
      </c>
      <c r="Z630" t="str">
        <f>IF(Table1[[#This Row],[School Days to Complete Initial Evaluation Converted]]&lt;36,"OnTime",IF(Table1[[#This Row],[School Days to Complete Initial Evaluation Converted]]&gt;50,"16+ Sch Days","1-15 Sch Days"))</f>
        <v>OnTime</v>
      </c>
    </row>
    <row r="631" spans="1:26">
      <c r="A631" s="26"/>
      <c r="B631" s="26"/>
      <c r="C631" s="26"/>
      <c r="D631" s="26"/>
      <c r="E631" s="26"/>
      <c r="F631" s="26"/>
      <c r="G631" s="26"/>
      <c r="H631" s="26"/>
      <c r="I631" s="26"/>
      <c r="J631" s="26"/>
      <c r="K631" s="26"/>
      <c r="L631" s="26"/>
      <c r="M631" s="26"/>
      <c r="N631" s="26"/>
      <c r="O631" s="26"/>
      <c r="P631" s="26"/>
      <c r="Q631" s="26"/>
      <c r="R631" s="26"/>
      <c r="S631" s="26"/>
      <c r="T631" s="26"/>
      <c r="U631" s="26"/>
      <c r="V631" s="36">
        <f t="shared" si="9"/>
        <v>1096</v>
      </c>
      <c r="W63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31" t="str">
        <f>IF(Table1[[#This Row],[Days Past 3rd Birthday Calculated]]&lt;1,"OnTime",IF(Table1[[#This Row],[Days Past 3rd Birthday Calculated]]&lt;16,"1-15 Cal Days",IF(Table1[[#This Row],[Days Past 3rd Birthday Calculated]]&gt;29,"30+ Cal Days","16-29 Cal Days")))</f>
        <v>OnTime</v>
      </c>
      <c r="Y631" s="37">
        <f>_xlfn.NUMBERVALUE(Table1[[#This Row],[School Days to Complete Initial Evaluation (U08)]])</f>
        <v>0</v>
      </c>
      <c r="Z631" t="str">
        <f>IF(Table1[[#This Row],[School Days to Complete Initial Evaluation Converted]]&lt;36,"OnTime",IF(Table1[[#This Row],[School Days to Complete Initial Evaluation Converted]]&gt;50,"16+ Sch Days","1-15 Sch Days"))</f>
        <v>OnTime</v>
      </c>
    </row>
    <row r="632" spans="1:26">
      <c r="A632" s="26"/>
      <c r="B632" s="26"/>
      <c r="C632" s="26"/>
      <c r="D632" s="26"/>
      <c r="E632" s="26"/>
      <c r="F632" s="26"/>
      <c r="G632" s="26"/>
      <c r="H632" s="26"/>
      <c r="I632" s="26"/>
      <c r="J632" s="26"/>
      <c r="K632" s="26"/>
      <c r="L632" s="26"/>
      <c r="M632" s="26"/>
      <c r="N632" s="26"/>
      <c r="O632" s="26"/>
      <c r="P632" s="26"/>
      <c r="Q632" s="26"/>
      <c r="R632" s="26"/>
      <c r="S632" s="26"/>
      <c r="T632" s="26"/>
      <c r="U632" s="26"/>
      <c r="V632" s="36">
        <f t="shared" si="9"/>
        <v>1096</v>
      </c>
      <c r="W63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32" t="str">
        <f>IF(Table1[[#This Row],[Days Past 3rd Birthday Calculated]]&lt;1,"OnTime",IF(Table1[[#This Row],[Days Past 3rd Birthday Calculated]]&lt;16,"1-15 Cal Days",IF(Table1[[#This Row],[Days Past 3rd Birthday Calculated]]&gt;29,"30+ Cal Days","16-29 Cal Days")))</f>
        <v>OnTime</v>
      </c>
      <c r="Y632" s="37">
        <f>_xlfn.NUMBERVALUE(Table1[[#This Row],[School Days to Complete Initial Evaluation (U08)]])</f>
        <v>0</v>
      </c>
      <c r="Z632" t="str">
        <f>IF(Table1[[#This Row],[School Days to Complete Initial Evaluation Converted]]&lt;36,"OnTime",IF(Table1[[#This Row],[School Days to Complete Initial Evaluation Converted]]&gt;50,"16+ Sch Days","1-15 Sch Days"))</f>
        <v>OnTime</v>
      </c>
    </row>
    <row r="633" spans="1:26">
      <c r="A633" s="26"/>
      <c r="B633" s="26"/>
      <c r="C633" s="26"/>
      <c r="D633" s="26"/>
      <c r="E633" s="26"/>
      <c r="F633" s="26"/>
      <c r="G633" s="26"/>
      <c r="H633" s="26"/>
      <c r="I633" s="26"/>
      <c r="J633" s="26"/>
      <c r="K633" s="26"/>
      <c r="L633" s="26"/>
      <c r="M633" s="26"/>
      <c r="N633" s="26"/>
      <c r="O633" s="26"/>
      <c r="P633" s="26"/>
      <c r="Q633" s="26"/>
      <c r="R633" s="26"/>
      <c r="S633" s="26"/>
      <c r="T633" s="26"/>
      <c r="U633" s="26"/>
      <c r="V633" s="36">
        <f t="shared" si="9"/>
        <v>1096</v>
      </c>
      <c r="W63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33" t="str">
        <f>IF(Table1[[#This Row],[Days Past 3rd Birthday Calculated]]&lt;1,"OnTime",IF(Table1[[#This Row],[Days Past 3rd Birthday Calculated]]&lt;16,"1-15 Cal Days",IF(Table1[[#This Row],[Days Past 3rd Birthday Calculated]]&gt;29,"30+ Cal Days","16-29 Cal Days")))</f>
        <v>OnTime</v>
      </c>
      <c r="Y633" s="37">
        <f>_xlfn.NUMBERVALUE(Table1[[#This Row],[School Days to Complete Initial Evaluation (U08)]])</f>
        <v>0</v>
      </c>
      <c r="Z633" t="str">
        <f>IF(Table1[[#This Row],[School Days to Complete Initial Evaluation Converted]]&lt;36,"OnTime",IF(Table1[[#This Row],[School Days to Complete Initial Evaluation Converted]]&gt;50,"16+ Sch Days","1-15 Sch Days"))</f>
        <v>OnTime</v>
      </c>
    </row>
    <row r="634" spans="1:26">
      <c r="A634" s="26"/>
      <c r="B634" s="26"/>
      <c r="C634" s="26"/>
      <c r="D634" s="26"/>
      <c r="E634" s="26"/>
      <c r="F634" s="26"/>
      <c r="G634" s="26"/>
      <c r="H634" s="26"/>
      <c r="I634" s="26"/>
      <c r="J634" s="26"/>
      <c r="K634" s="26"/>
      <c r="L634" s="26"/>
      <c r="M634" s="26"/>
      <c r="N634" s="26"/>
      <c r="O634" s="26"/>
      <c r="P634" s="26"/>
      <c r="Q634" s="26"/>
      <c r="R634" s="26"/>
      <c r="S634" s="26"/>
      <c r="T634" s="26"/>
      <c r="U634" s="26"/>
      <c r="V634" s="36">
        <f t="shared" si="9"/>
        <v>1096</v>
      </c>
      <c r="W63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34" t="str">
        <f>IF(Table1[[#This Row],[Days Past 3rd Birthday Calculated]]&lt;1,"OnTime",IF(Table1[[#This Row],[Days Past 3rd Birthday Calculated]]&lt;16,"1-15 Cal Days",IF(Table1[[#This Row],[Days Past 3rd Birthday Calculated]]&gt;29,"30+ Cal Days","16-29 Cal Days")))</f>
        <v>OnTime</v>
      </c>
      <c r="Y634" s="37">
        <f>_xlfn.NUMBERVALUE(Table1[[#This Row],[School Days to Complete Initial Evaluation (U08)]])</f>
        <v>0</v>
      </c>
      <c r="Z634" t="str">
        <f>IF(Table1[[#This Row],[School Days to Complete Initial Evaluation Converted]]&lt;36,"OnTime",IF(Table1[[#This Row],[School Days to Complete Initial Evaluation Converted]]&gt;50,"16+ Sch Days","1-15 Sch Days"))</f>
        <v>OnTime</v>
      </c>
    </row>
    <row r="635" spans="1:26">
      <c r="A635" s="26"/>
      <c r="B635" s="26"/>
      <c r="C635" s="26"/>
      <c r="D635" s="26"/>
      <c r="E635" s="26"/>
      <c r="F635" s="26"/>
      <c r="G635" s="26"/>
      <c r="H635" s="26"/>
      <c r="I635" s="26"/>
      <c r="J635" s="26"/>
      <c r="K635" s="26"/>
      <c r="L635" s="26"/>
      <c r="M635" s="26"/>
      <c r="N635" s="26"/>
      <c r="O635" s="26"/>
      <c r="P635" s="26"/>
      <c r="Q635" s="26"/>
      <c r="R635" s="26"/>
      <c r="S635" s="26"/>
      <c r="T635" s="26"/>
      <c r="U635" s="26"/>
      <c r="V635" s="36">
        <f t="shared" si="9"/>
        <v>1096</v>
      </c>
      <c r="W63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35" t="str">
        <f>IF(Table1[[#This Row],[Days Past 3rd Birthday Calculated]]&lt;1,"OnTime",IF(Table1[[#This Row],[Days Past 3rd Birthday Calculated]]&lt;16,"1-15 Cal Days",IF(Table1[[#This Row],[Days Past 3rd Birthday Calculated]]&gt;29,"30+ Cal Days","16-29 Cal Days")))</f>
        <v>OnTime</v>
      </c>
      <c r="Y635" s="37">
        <f>_xlfn.NUMBERVALUE(Table1[[#This Row],[School Days to Complete Initial Evaluation (U08)]])</f>
        <v>0</v>
      </c>
      <c r="Z635" t="str">
        <f>IF(Table1[[#This Row],[School Days to Complete Initial Evaluation Converted]]&lt;36,"OnTime",IF(Table1[[#This Row],[School Days to Complete Initial Evaluation Converted]]&gt;50,"16+ Sch Days","1-15 Sch Days"))</f>
        <v>OnTime</v>
      </c>
    </row>
    <row r="636" spans="1:26">
      <c r="A636" s="26"/>
      <c r="B636" s="26"/>
      <c r="C636" s="26"/>
      <c r="D636" s="26"/>
      <c r="E636" s="26"/>
      <c r="F636" s="26"/>
      <c r="G636" s="26"/>
      <c r="H636" s="26"/>
      <c r="I636" s="26"/>
      <c r="J636" s="26"/>
      <c r="K636" s="26"/>
      <c r="L636" s="26"/>
      <c r="M636" s="26"/>
      <c r="N636" s="26"/>
      <c r="O636" s="26"/>
      <c r="P636" s="26"/>
      <c r="Q636" s="26"/>
      <c r="R636" s="26"/>
      <c r="S636" s="26"/>
      <c r="T636" s="26"/>
      <c r="U636" s="26"/>
      <c r="V636" s="36">
        <f t="shared" si="9"/>
        <v>1096</v>
      </c>
      <c r="W63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36" t="str">
        <f>IF(Table1[[#This Row],[Days Past 3rd Birthday Calculated]]&lt;1,"OnTime",IF(Table1[[#This Row],[Days Past 3rd Birthday Calculated]]&lt;16,"1-15 Cal Days",IF(Table1[[#This Row],[Days Past 3rd Birthday Calculated]]&gt;29,"30+ Cal Days","16-29 Cal Days")))</f>
        <v>OnTime</v>
      </c>
      <c r="Y636" s="37">
        <f>_xlfn.NUMBERVALUE(Table1[[#This Row],[School Days to Complete Initial Evaluation (U08)]])</f>
        <v>0</v>
      </c>
      <c r="Z636" t="str">
        <f>IF(Table1[[#This Row],[School Days to Complete Initial Evaluation Converted]]&lt;36,"OnTime",IF(Table1[[#This Row],[School Days to Complete Initial Evaluation Converted]]&gt;50,"16+ Sch Days","1-15 Sch Days"))</f>
        <v>OnTime</v>
      </c>
    </row>
    <row r="637" spans="1:26">
      <c r="A637" s="26"/>
      <c r="B637" s="26"/>
      <c r="C637" s="26"/>
      <c r="D637" s="26"/>
      <c r="E637" s="26"/>
      <c r="F637" s="26"/>
      <c r="G637" s="26"/>
      <c r="H637" s="26"/>
      <c r="I637" s="26"/>
      <c r="J637" s="26"/>
      <c r="K637" s="26"/>
      <c r="L637" s="26"/>
      <c r="M637" s="26"/>
      <c r="N637" s="26"/>
      <c r="O637" s="26"/>
      <c r="P637" s="26"/>
      <c r="Q637" s="26"/>
      <c r="R637" s="26"/>
      <c r="S637" s="26"/>
      <c r="T637" s="26"/>
      <c r="U637" s="26"/>
      <c r="V637" s="36">
        <f t="shared" si="9"/>
        <v>1096</v>
      </c>
      <c r="W63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37" t="str">
        <f>IF(Table1[[#This Row],[Days Past 3rd Birthday Calculated]]&lt;1,"OnTime",IF(Table1[[#This Row],[Days Past 3rd Birthday Calculated]]&lt;16,"1-15 Cal Days",IF(Table1[[#This Row],[Days Past 3rd Birthday Calculated]]&gt;29,"30+ Cal Days","16-29 Cal Days")))</f>
        <v>OnTime</v>
      </c>
      <c r="Y637" s="37">
        <f>_xlfn.NUMBERVALUE(Table1[[#This Row],[School Days to Complete Initial Evaluation (U08)]])</f>
        <v>0</v>
      </c>
      <c r="Z637" t="str">
        <f>IF(Table1[[#This Row],[School Days to Complete Initial Evaluation Converted]]&lt;36,"OnTime",IF(Table1[[#This Row],[School Days to Complete Initial Evaluation Converted]]&gt;50,"16+ Sch Days","1-15 Sch Days"))</f>
        <v>OnTime</v>
      </c>
    </row>
    <row r="638" spans="1:26">
      <c r="A638" s="26"/>
      <c r="B638" s="26"/>
      <c r="C638" s="26"/>
      <c r="D638" s="26"/>
      <c r="E638" s="26"/>
      <c r="F638" s="26"/>
      <c r="G638" s="26"/>
      <c r="H638" s="26"/>
      <c r="I638" s="26"/>
      <c r="J638" s="26"/>
      <c r="K638" s="26"/>
      <c r="L638" s="26"/>
      <c r="M638" s="26"/>
      <c r="N638" s="26"/>
      <c r="O638" s="26"/>
      <c r="P638" s="26"/>
      <c r="Q638" s="26"/>
      <c r="R638" s="26"/>
      <c r="S638" s="26"/>
      <c r="T638" s="26"/>
      <c r="U638" s="26"/>
      <c r="V638" s="36">
        <f t="shared" si="9"/>
        <v>1096</v>
      </c>
      <c r="W63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38" t="str">
        <f>IF(Table1[[#This Row],[Days Past 3rd Birthday Calculated]]&lt;1,"OnTime",IF(Table1[[#This Row],[Days Past 3rd Birthday Calculated]]&lt;16,"1-15 Cal Days",IF(Table1[[#This Row],[Days Past 3rd Birthday Calculated]]&gt;29,"30+ Cal Days","16-29 Cal Days")))</f>
        <v>OnTime</v>
      </c>
      <c r="Y638" s="37">
        <f>_xlfn.NUMBERVALUE(Table1[[#This Row],[School Days to Complete Initial Evaluation (U08)]])</f>
        <v>0</v>
      </c>
      <c r="Z638" t="str">
        <f>IF(Table1[[#This Row],[School Days to Complete Initial Evaluation Converted]]&lt;36,"OnTime",IF(Table1[[#This Row],[School Days to Complete Initial Evaluation Converted]]&gt;50,"16+ Sch Days","1-15 Sch Days"))</f>
        <v>OnTime</v>
      </c>
    </row>
    <row r="639" spans="1:26">
      <c r="A639" s="26"/>
      <c r="B639" s="26"/>
      <c r="C639" s="26"/>
      <c r="D639" s="26"/>
      <c r="E639" s="26"/>
      <c r="F639" s="26"/>
      <c r="G639" s="26"/>
      <c r="H639" s="26"/>
      <c r="I639" s="26"/>
      <c r="J639" s="26"/>
      <c r="K639" s="26"/>
      <c r="L639" s="26"/>
      <c r="M639" s="26"/>
      <c r="N639" s="26"/>
      <c r="O639" s="26"/>
      <c r="P639" s="26"/>
      <c r="Q639" s="26"/>
      <c r="R639" s="26"/>
      <c r="S639" s="26"/>
      <c r="T639" s="26"/>
      <c r="U639" s="26"/>
      <c r="V639" s="36">
        <f t="shared" si="9"/>
        <v>1096</v>
      </c>
      <c r="W63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39" t="str">
        <f>IF(Table1[[#This Row],[Days Past 3rd Birthday Calculated]]&lt;1,"OnTime",IF(Table1[[#This Row],[Days Past 3rd Birthday Calculated]]&lt;16,"1-15 Cal Days",IF(Table1[[#This Row],[Days Past 3rd Birthday Calculated]]&gt;29,"30+ Cal Days","16-29 Cal Days")))</f>
        <v>OnTime</v>
      </c>
      <c r="Y639" s="37">
        <f>_xlfn.NUMBERVALUE(Table1[[#This Row],[School Days to Complete Initial Evaluation (U08)]])</f>
        <v>0</v>
      </c>
      <c r="Z639" t="str">
        <f>IF(Table1[[#This Row],[School Days to Complete Initial Evaluation Converted]]&lt;36,"OnTime",IF(Table1[[#This Row],[School Days to Complete Initial Evaluation Converted]]&gt;50,"16+ Sch Days","1-15 Sch Days"))</f>
        <v>OnTime</v>
      </c>
    </row>
    <row r="640" spans="1:26">
      <c r="A640" s="26"/>
      <c r="B640" s="26"/>
      <c r="C640" s="26"/>
      <c r="D640" s="26"/>
      <c r="E640" s="26"/>
      <c r="F640" s="26"/>
      <c r="G640" s="26"/>
      <c r="H640" s="26"/>
      <c r="I640" s="26"/>
      <c r="J640" s="26"/>
      <c r="K640" s="26"/>
      <c r="L640" s="26"/>
      <c r="M640" s="26"/>
      <c r="N640" s="26"/>
      <c r="O640" s="26"/>
      <c r="P640" s="26"/>
      <c r="Q640" s="26"/>
      <c r="R640" s="26"/>
      <c r="S640" s="26"/>
      <c r="T640" s="26"/>
      <c r="U640" s="26"/>
      <c r="V640" s="36">
        <f t="shared" si="9"/>
        <v>1096</v>
      </c>
      <c r="W64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40" t="str">
        <f>IF(Table1[[#This Row],[Days Past 3rd Birthday Calculated]]&lt;1,"OnTime",IF(Table1[[#This Row],[Days Past 3rd Birthday Calculated]]&lt;16,"1-15 Cal Days",IF(Table1[[#This Row],[Days Past 3rd Birthday Calculated]]&gt;29,"30+ Cal Days","16-29 Cal Days")))</f>
        <v>OnTime</v>
      </c>
      <c r="Y640" s="37">
        <f>_xlfn.NUMBERVALUE(Table1[[#This Row],[School Days to Complete Initial Evaluation (U08)]])</f>
        <v>0</v>
      </c>
      <c r="Z640" t="str">
        <f>IF(Table1[[#This Row],[School Days to Complete Initial Evaluation Converted]]&lt;36,"OnTime",IF(Table1[[#This Row],[School Days to Complete Initial Evaluation Converted]]&gt;50,"16+ Sch Days","1-15 Sch Days"))</f>
        <v>OnTime</v>
      </c>
    </row>
    <row r="641" spans="1:26">
      <c r="A641" s="26"/>
      <c r="B641" s="26"/>
      <c r="C641" s="26"/>
      <c r="D641" s="26"/>
      <c r="E641" s="26"/>
      <c r="F641" s="26"/>
      <c r="G641" s="26"/>
      <c r="H641" s="26"/>
      <c r="I641" s="26"/>
      <c r="J641" s="26"/>
      <c r="K641" s="26"/>
      <c r="L641" s="26"/>
      <c r="M641" s="26"/>
      <c r="N641" s="26"/>
      <c r="O641" s="26"/>
      <c r="P641" s="26"/>
      <c r="Q641" s="26"/>
      <c r="R641" s="26"/>
      <c r="S641" s="26"/>
      <c r="T641" s="26"/>
      <c r="U641" s="26"/>
      <c r="V641" s="36">
        <f t="shared" si="9"/>
        <v>1096</v>
      </c>
      <c r="W64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41" t="str">
        <f>IF(Table1[[#This Row],[Days Past 3rd Birthday Calculated]]&lt;1,"OnTime",IF(Table1[[#This Row],[Days Past 3rd Birthday Calculated]]&lt;16,"1-15 Cal Days",IF(Table1[[#This Row],[Days Past 3rd Birthday Calculated]]&gt;29,"30+ Cal Days","16-29 Cal Days")))</f>
        <v>OnTime</v>
      </c>
      <c r="Y641" s="37">
        <f>_xlfn.NUMBERVALUE(Table1[[#This Row],[School Days to Complete Initial Evaluation (U08)]])</f>
        <v>0</v>
      </c>
      <c r="Z641" t="str">
        <f>IF(Table1[[#This Row],[School Days to Complete Initial Evaluation Converted]]&lt;36,"OnTime",IF(Table1[[#This Row],[School Days to Complete Initial Evaluation Converted]]&gt;50,"16+ Sch Days","1-15 Sch Days"))</f>
        <v>OnTime</v>
      </c>
    </row>
    <row r="642" spans="1:26">
      <c r="A642" s="26"/>
      <c r="B642" s="26"/>
      <c r="C642" s="26"/>
      <c r="D642" s="26"/>
      <c r="E642" s="26"/>
      <c r="F642" s="26"/>
      <c r="G642" s="26"/>
      <c r="H642" s="26"/>
      <c r="I642" s="26"/>
      <c r="J642" s="26"/>
      <c r="K642" s="26"/>
      <c r="L642" s="26"/>
      <c r="M642" s="26"/>
      <c r="N642" s="26"/>
      <c r="O642" s="26"/>
      <c r="P642" s="26"/>
      <c r="Q642" s="26"/>
      <c r="R642" s="26"/>
      <c r="S642" s="26"/>
      <c r="T642" s="26"/>
      <c r="U642" s="26"/>
      <c r="V642" s="36">
        <f t="shared" ref="V642:V705" si="10">EDATE(Q642,36)</f>
        <v>1096</v>
      </c>
      <c r="W64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42" t="str">
        <f>IF(Table1[[#This Row],[Days Past 3rd Birthday Calculated]]&lt;1,"OnTime",IF(Table1[[#This Row],[Days Past 3rd Birthday Calculated]]&lt;16,"1-15 Cal Days",IF(Table1[[#This Row],[Days Past 3rd Birthday Calculated]]&gt;29,"30+ Cal Days","16-29 Cal Days")))</f>
        <v>OnTime</v>
      </c>
      <c r="Y642" s="37">
        <f>_xlfn.NUMBERVALUE(Table1[[#This Row],[School Days to Complete Initial Evaluation (U08)]])</f>
        <v>0</v>
      </c>
      <c r="Z642" t="str">
        <f>IF(Table1[[#This Row],[School Days to Complete Initial Evaluation Converted]]&lt;36,"OnTime",IF(Table1[[#This Row],[School Days to Complete Initial Evaluation Converted]]&gt;50,"16+ Sch Days","1-15 Sch Days"))</f>
        <v>OnTime</v>
      </c>
    </row>
    <row r="643" spans="1:26">
      <c r="A643" s="26"/>
      <c r="B643" s="26"/>
      <c r="C643" s="26"/>
      <c r="D643" s="26"/>
      <c r="E643" s="26"/>
      <c r="F643" s="26"/>
      <c r="G643" s="26"/>
      <c r="H643" s="26"/>
      <c r="I643" s="26"/>
      <c r="J643" s="26"/>
      <c r="K643" s="26"/>
      <c r="L643" s="26"/>
      <c r="M643" s="26"/>
      <c r="N643" s="26"/>
      <c r="O643" s="26"/>
      <c r="P643" s="26"/>
      <c r="Q643" s="26"/>
      <c r="R643" s="26"/>
      <c r="S643" s="26"/>
      <c r="T643" s="26"/>
      <c r="U643" s="26"/>
      <c r="V643" s="36">
        <f t="shared" si="10"/>
        <v>1096</v>
      </c>
      <c r="W64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43" t="str">
        <f>IF(Table1[[#This Row],[Days Past 3rd Birthday Calculated]]&lt;1,"OnTime",IF(Table1[[#This Row],[Days Past 3rd Birthday Calculated]]&lt;16,"1-15 Cal Days",IF(Table1[[#This Row],[Days Past 3rd Birthday Calculated]]&gt;29,"30+ Cal Days","16-29 Cal Days")))</f>
        <v>OnTime</v>
      </c>
      <c r="Y643" s="37">
        <f>_xlfn.NUMBERVALUE(Table1[[#This Row],[School Days to Complete Initial Evaluation (U08)]])</f>
        <v>0</v>
      </c>
      <c r="Z643" t="str">
        <f>IF(Table1[[#This Row],[School Days to Complete Initial Evaluation Converted]]&lt;36,"OnTime",IF(Table1[[#This Row],[School Days to Complete Initial Evaluation Converted]]&gt;50,"16+ Sch Days","1-15 Sch Days"))</f>
        <v>OnTime</v>
      </c>
    </row>
    <row r="644" spans="1:26">
      <c r="A644" s="26"/>
      <c r="B644" s="26"/>
      <c r="C644" s="26"/>
      <c r="D644" s="26"/>
      <c r="E644" s="26"/>
      <c r="F644" s="26"/>
      <c r="G644" s="26"/>
      <c r="H644" s="26"/>
      <c r="I644" s="26"/>
      <c r="J644" s="26"/>
      <c r="K644" s="26"/>
      <c r="L644" s="26"/>
      <c r="M644" s="26"/>
      <c r="N644" s="26"/>
      <c r="O644" s="26"/>
      <c r="P644" s="26"/>
      <c r="Q644" s="26"/>
      <c r="R644" s="26"/>
      <c r="S644" s="26"/>
      <c r="T644" s="26"/>
      <c r="U644" s="26"/>
      <c r="V644" s="36">
        <f t="shared" si="10"/>
        <v>1096</v>
      </c>
      <c r="W64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44" t="str">
        <f>IF(Table1[[#This Row],[Days Past 3rd Birthday Calculated]]&lt;1,"OnTime",IF(Table1[[#This Row],[Days Past 3rd Birthday Calculated]]&lt;16,"1-15 Cal Days",IF(Table1[[#This Row],[Days Past 3rd Birthday Calculated]]&gt;29,"30+ Cal Days","16-29 Cal Days")))</f>
        <v>OnTime</v>
      </c>
      <c r="Y644" s="37">
        <f>_xlfn.NUMBERVALUE(Table1[[#This Row],[School Days to Complete Initial Evaluation (U08)]])</f>
        <v>0</v>
      </c>
      <c r="Z644" t="str">
        <f>IF(Table1[[#This Row],[School Days to Complete Initial Evaluation Converted]]&lt;36,"OnTime",IF(Table1[[#This Row],[School Days to Complete Initial Evaluation Converted]]&gt;50,"16+ Sch Days","1-15 Sch Days"))</f>
        <v>OnTime</v>
      </c>
    </row>
    <row r="645" spans="1:26">
      <c r="A645" s="26"/>
      <c r="B645" s="26"/>
      <c r="C645" s="26"/>
      <c r="D645" s="26"/>
      <c r="E645" s="26"/>
      <c r="F645" s="26"/>
      <c r="G645" s="26"/>
      <c r="H645" s="26"/>
      <c r="I645" s="26"/>
      <c r="J645" s="26"/>
      <c r="K645" s="26"/>
      <c r="L645" s="26"/>
      <c r="M645" s="26"/>
      <c r="N645" s="26"/>
      <c r="O645" s="26"/>
      <c r="P645" s="26"/>
      <c r="Q645" s="26"/>
      <c r="R645" s="26"/>
      <c r="S645" s="26"/>
      <c r="T645" s="26"/>
      <c r="U645" s="26"/>
      <c r="V645" s="36">
        <f t="shared" si="10"/>
        <v>1096</v>
      </c>
      <c r="W64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45" t="str">
        <f>IF(Table1[[#This Row],[Days Past 3rd Birthday Calculated]]&lt;1,"OnTime",IF(Table1[[#This Row],[Days Past 3rd Birthday Calculated]]&lt;16,"1-15 Cal Days",IF(Table1[[#This Row],[Days Past 3rd Birthday Calculated]]&gt;29,"30+ Cal Days","16-29 Cal Days")))</f>
        <v>OnTime</v>
      </c>
      <c r="Y645" s="37">
        <f>_xlfn.NUMBERVALUE(Table1[[#This Row],[School Days to Complete Initial Evaluation (U08)]])</f>
        <v>0</v>
      </c>
      <c r="Z645" t="str">
        <f>IF(Table1[[#This Row],[School Days to Complete Initial Evaluation Converted]]&lt;36,"OnTime",IF(Table1[[#This Row],[School Days to Complete Initial Evaluation Converted]]&gt;50,"16+ Sch Days","1-15 Sch Days"))</f>
        <v>OnTime</v>
      </c>
    </row>
    <row r="646" spans="1:26">
      <c r="A646" s="26"/>
      <c r="B646" s="26"/>
      <c r="C646" s="26"/>
      <c r="D646" s="26"/>
      <c r="E646" s="26"/>
      <c r="F646" s="26"/>
      <c r="G646" s="26"/>
      <c r="H646" s="26"/>
      <c r="I646" s="26"/>
      <c r="J646" s="26"/>
      <c r="K646" s="26"/>
      <c r="L646" s="26"/>
      <c r="M646" s="26"/>
      <c r="N646" s="26"/>
      <c r="O646" s="26"/>
      <c r="P646" s="26"/>
      <c r="Q646" s="26"/>
      <c r="R646" s="26"/>
      <c r="S646" s="26"/>
      <c r="T646" s="26"/>
      <c r="U646" s="26"/>
      <c r="V646" s="36">
        <f t="shared" si="10"/>
        <v>1096</v>
      </c>
      <c r="W64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46" t="str">
        <f>IF(Table1[[#This Row],[Days Past 3rd Birthday Calculated]]&lt;1,"OnTime",IF(Table1[[#This Row],[Days Past 3rd Birthday Calculated]]&lt;16,"1-15 Cal Days",IF(Table1[[#This Row],[Days Past 3rd Birthday Calculated]]&gt;29,"30+ Cal Days","16-29 Cal Days")))</f>
        <v>OnTime</v>
      </c>
      <c r="Y646" s="37">
        <f>_xlfn.NUMBERVALUE(Table1[[#This Row],[School Days to Complete Initial Evaluation (U08)]])</f>
        <v>0</v>
      </c>
      <c r="Z646" t="str">
        <f>IF(Table1[[#This Row],[School Days to Complete Initial Evaluation Converted]]&lt;36,"OnTime",IF(Table1[[#This Row],[School Days to Complete Initial Evaluation Converted]]&gt;50,"16+ Sch Days","1-15 Sch Days"))</f>
        <v>OnTime</v>
      </c>
    </row>
    <row r="647" spans="1:26">
      <c r="A647" s="26"/>
      <c r="B647" s="26"/>
      <c r="C647" s="26"/>
      <c r="D647" s="26"/>
      <c r="E647" s="26"/>
      <c r="F647" s="26"/>
      <c r="G647" s="26"/>
      <c r="H647" s="26"/>
      <c r="I647" s="26"/>
      <c r="J647" s="26"/>
      <c r="K647" s="26"/>
      <c r="L647" s="26"/>
      <c r="M647" s="26"/>
      <c r="N647" s="26"/>
      <c r="O647" s="26"/>
      <c r="P647" s="26"/>
      <c r="Q647" s="26"/>
      <c r="R647" s="26"/>
      <c r="S647" s="26"/>
      <c r="T647" s="26"/>
      <c r="U647" s="26"/>
      <c r="V647" s="36">
        <f t="shared" si="10"/>
        <v>1096</v>
      </c>
      <c r="W64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47" t="str">
        <f>IF(Table1[[#This Row],[Days Past 3rd Birthday Calculated]]&lt;1,"OnTime",IF(Table1[[#This Row],[Days Past 3rd Birthday Calculated]]&lt;16,"1-15 Cal Days",IF(Table1[[#This Row],[Days Past 3rd Birthday Calculated]]&gt;29,"30+ Cal Days","16-29 Cal Days")))</f>
        <v>OnTime</v>
      </c>
      <c r="Y647" s="37">
        <f>_xlfn.NUMBERVALUE(Table1[[#This Row],[School Days to Complete Initial Evaluation (U08)]])</f>
        <v>0</v>
      </c>
      <c r="Z647" t="str">
        <f>IF(Table1[[#This Row],[School Days to Complete Initial Evaluation Converted]]&lt;36,"OnTime",IF(Table1[[#This Row],[School Days to Complete Initial Evaluation Converted]]&gt;50,"16+ Sch Days","1-15 Sch Days"))</f>
        <v>OnTime</v>
      </c>
    </row>
    <row r="648" spans="1:26">
      <c r="A648" s="26"/>
      <c r="B648" s="26"/>
      <c r="C648" s="26"/>
      <c r="D648" s="26"/>
      <c r="E648" s="26"/>
      <c r="F648" s="26"/>
      <c r="G648" s="26"/>
      <c r="H648" s="26"/>
      <c r="I648" s="26"/>
      <c r="J648" s="26"/>
      <c r="K648" s="26"/>
      <c r="L648" s="26"/>
      <c r="M648" s="26"/>
      <c r="N648" s="26"/>
      <c r="O648" s="26"/>
      <c r="P648" s="26"/>
      <c r="Q648" s="26"/>
      <c r="R648" s="26"/>
      <c r="S648" s="26"/>
      <c r="T648" s="26"/>
      <c r="U648" s="26"/>
      <c r="V648" s="36">
        <f t="shared" si="10"/>
        <v>1096</v>
      </c>
      <c r="W64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48" t="str">
        <f>IF(Table1[[#This Row],[Days Past 3rd Birthday Calculated]]&lt;1,"OnTime",IF(Table1[[#This Row],[Days Past 3rd Birthday Calculated]]&lt;16,"1-15 Cal Days",IF(Table1[[#This Row],[Days Past 3rd Birthday Calculated]]&gt;29,"30+ Cal Days","16-29 Cal Days")))</f>
        <v>OnTime</v>
      </c>
      <c r="Y648" s="37">
        <f>_xlfn.NUMBERVALUE(Table1[[#This Row],[School Days to Complete Initial Evaluation (U08)]])</f>
        <v>0</v>
      </c>
      <c r="Z648" t="str">
        <f>IF(Table1[[#This Row],[School Days to Complete Initial Evaluation Converted]]&lt;36,"OnTime",IF(Table1[[#This Row],[School Days to Complete Initial Evaluation Converted]]&gt;50,"16+ Sch Days","1-15 Sch Days"))</f>
        <v>OnTime</v>
      </c>
    </row>
    <row r="649" spans="1:26">
      <c r="A649" s="26"/>
      <c r="B649" s="26"/>
      <c r="C649" s="26"/>
      <c r="D649" s="26"/>
      <c r="E649" s="26"/>
      <c r="F649" s="26"/>
      <c r="G649" s="26"/>
      <c r="H649" s="26"/>
      <c r="I649" s="26"/>
      <c r="J649" s="26"/>
      <c r="K649" s="26"/>
      <c r="L649" s="26"/>
      <c r="M649" s="26"/>
      <c r="N649" s="26"/>
      <c r="O649" s="26"/>
      <c r="P649" s="26"/>
      <c r="Q649" s="26"/>
      <c r="R649" s="26"/>
      <c r="S649" s="26"/>
      <c r="T649" s="26"/>
      <c r="U649" s="26"/>
      <c r="V649" s="36">
        <f t="shared" si="10"/>
        <v>1096</v>
      </c>
      <c r="W64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49" t="str">
        <f>IF(Table1[[#This Row],[Days Past 3rd Birthday Calculated]]&lt;1,"OnTime",IF(Table1[[#This Row],[Days Past 3rd Birthday Calculated]]&lt;16,"1-15 Cal Days",IF(Table1[[#This Row],[Days Past 3rd Birthday Calculated]]&gt;29,"30+ Cal Days","16-29 Cal Days")))</f>
        <v>OnTime</v>
      </c>
      <c r="Y649" s="37">
        <f>_xlfn.NUMBERVALUE(Table1[[#This Row],[School Days to Complete Initial Evaluation (U08)]])</f>
        <v>0</v>
      </c>
      <c r="Z649" t="str">
        <f>IF(Table1[[#This Row],[School Days to Complete Initial Evaluation Converted]]&lt;36,"OnTime",IF(Table1[[#This Row],[School Days to Complete Initial Evaluation Converted]]&gt;50,"16+ Sch Days","1-15 Sch Days"))</f>
        <v>OnTime</v>
      </c>
    </row>
    <row r="650" spans="1:26">
      <c r="A650" s="26"/>
      <c r="B650" s="26"/>
      <c r="C650" s="26"/>
      <c r="D650" s="26"/>
      <c r="E650" s="26"/>
      <c r="F650" s="26"/>
      <c r="G650" s="26"/>
      <c r="H650" s="26"/>
      <c r="I650" s="26"/>
      <c r="J650" s="26"/>
      <c r="K650" s="26"/>
      <c r="L650" s="26"/>
      <c r="M650" s="26"/>
      <c r="N650" s="26"/>
      <c r="O650" s="26"/>
      <c r="P650" s="26"/>
      <c r="Q650" s="26"/>
      <c r="R650" s="26"/>
      <c r="S650" s="26"/>
      <c r="T650" s="26"/>
      <c r="U650" s="26"/>
      <c r="V650" s="36">
        <f t="shared" si="10"/>
        <v>1096</v>
      </c>
      <c r="W65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50" t="str">
        <f>IF(Table1[[#This Row],[Days Past 3rd Birthday Calculated]]&lt;1,"OnTime",IF(Table1[[#This Row],[Days Past 3rd Birthday Calculated]]&lt;16,"1-15 Cal Days",IF(Table1[[#This Row],[Days Past 3rd Birthday Calculated]]&gt;29,"30+ Cal Days","16-29 Cal Days")))</f>
        <v>OnTime</v>
      </c>
      <c r="Y650" s="37">
        <f>_xlfn.NUMBERVALUE(Table1[[#This Row],[School Days to Complete Initial Evaluation (U08)]])</f>
        <v>0</v>
      </c>
      <c r="Z650" t="str">
        <f>IF(Table1[[#This Row],[School Days to Complete Initial Evaluation Converted]]&lt;36,"OnTime",IF(Table1[[#This Row],[School Days to Complete Initial Evaluation Converted]]&gt;50,"16+ Sch Days","1-15 Sch Days"))</f>
        <v>OnTime</v>
      </c>
    </row>
    <row r="651" spans="1:26">
      <c r="A651" s="26"/>
      <c r="B651" s="26"/>
      <c r="C651" s="26"/>
      <c r="D651" s="26"/>
      <c r="E651" s="26"/>
      <c r="F651" s="26"/>
      <c r="G651" s="26"/>
      <c r="H651" s="26"/>
      <c r="I651" s="26"/>
      <c r="J651" s="26"/>
      <c r="K651" s="26"/>
      <c r="L651" s="26"/>
      <c r="M651" s="26"/>
      <c r="N651" s="26"/>
      <c r="O651" s="26"/>
      <c r="P651" s="26"/>
      <c r="Q651" s="26"/>
      <c r="R651" s="26"/>
      <c r="S651" s="26"/>
      <c r="T651" s="26"/>
      <c r="U651" s="26"/>
      <c r="V651" s="36">
        <f t="shared" si="10"/>
        <v>1096</v>
      </c>
      <c r="W65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51" t="str">
        <f>IF(Table1[[#This Row],[Days Past 3rd Birthday Calculated]]&lt;1,"OnTime",IF(Table1[[#This Row],[Days Past 3rd Birthday Calculated]]&lt;16,"1-15 Cal Days",IF(Table1[[#This Row],[Days Past 3rd Birthday Calculated]]&gt;29,"30+ Cal Days","16-29 Cal Days")))</f>
        <v>OnTime</v>
      </c>
      <c r="Y651" s="37">
        <f>_xlfn.NUMBERVALUE(Table1[[#This Row],[School Days to Complete Initial Evaluation (U08)]])</f>
        <v>0</v>
      </c>
      <c r="Z651" t="str">
        <f>IF(Table1[[#This Row],[School Days to Complete Initial Evaluation Converted]]&lt;36,"OnTime",IF(Table1[[#This Row],[School Days to Complete Initial Evaluation Converted]]&gt;50,"16+ Sch Days","1-15 Sch Days"))</f>
        <v>OnTime</v>
      </c>
    </row>
    <row r="652" spans="1:26">
      <c r="A652" s="26"/>
      <c r="B652" s="26"/>
      <c r="C652" s="26"/>
      <c r="D652" s="26"/>
      <c r="E652" s="26"/>
      <c r="F652" s="26"/>
      <c r="G652" s="26"/>
      <c r="H652" s="26"/>
      <c r="I652" s="26"/>
      <c r="J652" s="26"/>
      <c r="K652" s="26"/>
      <c r="L652" s="26"/>
      <c r="M652" s="26"/>
      <c r="N652" s="26"/>
      <c r="O652" s="26"/>
      <c r="P652" s="26"/>
      <c r="Q652" s="26"/>
      <c r="R652" s="26"/>
      <c r="S652" s="26"/>
      <c r="T652" s="26"/>
      <c r="U652" s="26"/>
      <c r="V652" s="36">
        <f t="shared" si="10"/>
        <v>1096</v>
      </c>
      <c r="W65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52" t="str">
        <f>IF(Table1[[#This Row],[Days Past 3rd Birthday Calculated]]&lt;1,"OnTime",IF(Table1[[#This Row],[Days Past 3rd Birthday Calculated]]&lt;16,"1-15 Cal Days",IF(Table1[[#This Row],[Days Past 3rd Birthday Calculated]]&gt;29,"30+ Cal Days","16-29 Cal Days")))</f>
        <v>OnTime</v>
      </c>
      <c r="Y652" s="37">
        <f>_xlfn.NUMBERVALUE(Table1[[#This Row],[School Days to Complete Initial Evaluation (U08)]])</f>
        <v>0</v>
      </c>
      <c r="Z652" t="str">
        <f>IF(Table1[[#This Row],[School Days to Complete Initial Evaluation Converted]]&lt;36,"OnTime",IF(Table1[[#This Row],[School Days to Complete Initial Evaluation Converted]]&gt;50,"16+ Sch Days","1-15 Sch Days"))</f>
        <v>OnTime</v>
      </c>
    </row>
    <row r="653" spans="1:26">
      <c r="A653" s="26"/>
      <c r="B653" s="26"/>
      <c r="C653" s="26"/>
      <c r="D653" s="26"/>
      <c r="E653" s="26"/>
      <c r="F653" s="26"/>
      <c r="G653" s="26"/>
      <c r="H653" s="26"/>
      <c r="I653" s="26"/>
      <c r="J653" s="26"/>
      <c r="K653" s="26"/>
      <c r="L653" s="26"/>
      <c r="M653" s="26"/>
      <c r="N653" s="26"/>
      <c r="O653" s="26"/>
      <c r="P653" s="26"/>
      <c r="Q653" s="26"/>
      <c r="R653" s="26"/>
      <c r="S653" s="26"/>
      <c r="T653" s="26"/>
      <c r="U653" s="26"/>
      <c r="V653" s="36">
        <f t="shared" si="10"/>
        <v>1096</v>
      </c>
      <c r="W65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53" t="str">
        <f>IF(Table1[[#This Row],[Days Past 3rd Birthday Calculated]]&lt;1,"OnTime",IF(Table1[[#This Row],[Days Past 3rd Birthday Calculated]]&lt;16,"1-15 Cal Days",IF(Table1[[#This Row],[Days Past 3rd Birthday Calculated]]&gt;29,"30+ Cal Days","16-29 Cal Days")))</f>
        <v>OnTime</v>
      </c>
      <c r="Y653" s="37">
        <f>_xlfn.NUMBERVALUE(Table1[[#This Row],[School Days to Complete Initial Evaluation (U08)]])</f>
        <v>0</v>
      </c>
      <c r="Z653" t="str">
        <f>IF(Table1[[#This Row],[School Days to Complete Initial Evaluation Converted]]&lt;36,"OnTime",IF(Table1[[#This Row],[School Days to Complete Initial Evaluation Converted]]&gt;50,"16+ Sch Days","1-15 Sch Days"))</f>
        <v>OnTime</v>
      </c>
    </row>
    <row r="654" spans="1:26">
      <c r="A654" s="26"/>
      <c r="B654" s="26"/>
      <c r="C654" s="26"/>
      <c r="D654" s="26"/>
      <c r="E654" s="26"/>
      <c r="F654" s="26"/>
      <c r="G654" s="26"/>
      <c r="H654" s="26"/>
      <c r="I654" s="26"/>
      <c r="J654" s="26"/>
      <c r="K654" s="26"/>
      <c r="L654" s="26"/>
      <c r="M654" s="26"/>
      <c r="N654" s="26"/>
      <c r="O654" s="26"/>
      <c r="P654" s="26"/>
      <c r="Q654" s="26"/>
      <c r="R654" s="26"/>
      <c r="S654" s="26"/>
      <c r="T654" s="26"/>
      <c r="U654" s="26"/>
      <c r="V654" s="36">
        <f t="shared" si="10"/>
        <v>1096</v>
      </c>
      <c r="W65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54" t="str">
        <f>IF(Table1[[#This Row],[Days Past 3rd Birthday Calculated]]&lt;1,"OnTime",IF(Table1[[#This Row],[Days Past 3rd Birthday Calculated]]&lt;16,"1-15 Cal Days",IF(Table1[[#This Row],[Days Past 3rd Birthday Calculated]]&gt;29,"30+ Cal Days","16-29 Cal Days")))</f>
        <v>OnTime</v>
      </c>
      <c r="Y654" s="37">
        <f>_xlfn.NUMBERVALUE(Table1[[#This Row],[School Days to Complete Initial Evaluation (U08)]])</f>
        <v>0</v>
      </c>
      <c r="Z654" t="str">
        <f>IF(Table1[[#This Row],[School Days to Complete Initial Evaluation Converted]]&lt;36,"OnTime",IF(Table1[[#This Row],[School Days to Complete Initial Evaluation Converted]]&gt;50,"16+ Sch Days","1-15 Sch Days"))</f>
        <v>OnTime</v>
      </c>
    </row>
    <row r="655" spans="1:26">
      <c r="A655" s="26"/>
      <c r="B655" s="26"/>
      <c r="C655" s="26"/>
      <c r="D655" s="26"/>
      <c r="E655" s="26"/>
      <c r="F655" s="26"/>
      <c r="G655" s="26"/>
      <c r="H655" s="26"/>
      <c r="I655" s="26"/>
      <c r="J655" s="26"/>
      <c r="K655" s="26"/>
      <c r="L655" s="26"/>
      <c r="M655" s="26"/>
      <c r="N655" s="26"/>
      <c r="O655" s="26"/>
      <c r="P655" s="26"/>
      <c r="Q655" s="26"/>
      <c r="R655" s="26"/>
      <c r="S655" s="26"/>
      <c r="T655" s="26"/>
      <c r="U655" s="26"/>
      <c r="V655" s="36">
        <f t="shared" si="10"/>
        <v>1096</v>
      </c>
      <c r="W65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55" t="str">
        <f>IF(Table1[[#This Row],[Days Past 3rd Birthday Calculated]]&lt;1,"OnTime",IF(Table1[[#This Row],[Days Past 3rd Birthday Calculated]]&lt;16,"1-15 Cal Days",IF(Table1[[#This Row],[Days Past 3rd Birthday Calculated]]&gt;29,"30+ Cal Days","16-29 Cal Days")))</f>
        <v>OnTime</v>
      </c>
      <c r="Y655" s="37">
        <f>_xlfn.NUMBERVALUE(Table1[[#This Row],[School Days to Complete Initial Evaluation (U08)]])</f>
        <v>0</v>
      </c>
      <c r="Z655" t="str">
        <f>IF(Table1[[#This Row],[School Days to Complete Initial Evaluation Converted]]&lt;36,"OnTime",IF(Table1[[#This Row],[School Days to Complete Initial Evaluation Converted]]&gt;50,"16+ Sch Days","1-15 Sch Days"))</f>
        <v>OnTime</v>
      </c>
    </row>
    <row r="656" spans="1:26">
      <c r="A656" s="26"/>
      <c r="B656" s="26"/>
      <c r="C656" s="26"/>
      <c r="D656" s="26"/>
      <c r="E656" s="26"/>
      <c r="F656" s="26"/>
      <c r="G656" s="26"/>
      <c r="H656" s="26"/>
      <c r="I656" s="26"/>
      <c r="J656" s="26"/>
      <c r="K656" s="26"/>
      <c r="L656" s="26"/>
      <c r="M656" s="26"/>
      <c r="N656" s="26"/>
      <c r="O656" s="26"/>
      <c r="P656" s="26"/>
      <c r="Q656" s="26"/>
      <c r="R656" s="26"/>
      <c r="S656" s="26"/>
      <c r="T656" s="26"/>
      <c r="U656" s="26"/>
      <c r="V656" s="36">
        <f t="shared" si="10"/>
        <v>1096</v>
      </c>
      <c r="W65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56" t="str">
        <f>IF(Table1[[#This Row],[Days Past 3rd Birthday Calculated]]&lt;1,"OnTime",IF(Table1[[#This Row],[Days Past 3rd Birthday Calculated]]&lt;16,"1-15 Cal Days",IF(Table1[[#This Row],[Days Past 3rd Birthday Calculated]]&gt;29,"30+ Cal Days","16-29 Cal Days")))</f>
        <v>OnTime</v>
      </c>
      <c r="Y656" s="37">
        <f>_xlfn.NUMBERVALUE(Table1[[#This Row],[School Days to Complete Initial Evaluation (U08)]])</f>
        <v>0</v>
      </c>
      <c r="Z656" t="str">
        <f>IF(Table1[[#This Row],[School Days to Complete Initial Evaluation Converted]]&lt;36,"OnTime",IF(Table1[[#This Row],[School Days to Complete Initial Evaluation Converted]]&gt;50,"16+ Sch Days","1-15 Sch Days"))</f>
        <v>OnTime</v>
      </c>
    </row>
    <row r="657" spans="1:26">
      <c r="A657" s="26"/>
      <c r="B657" s="26"/>
      <c r="C657" s="26"/>
      <c r="D657" s="26"/>
      <c r="E657" s="26"/>
      <c r="F657" s="26"/>
      <c r="G657" s="26"/>
      <c r="H657" s="26"/>
      <c r="I657" s="26"/>
      <c r="J657" s="26"/>
      <c r="K657" s="26"/>
      <c r="L657" s="26"/>
      <c r="M657" s="26"/>
      <c r="N657" s="26"/>
      <c r="O657" s="26"/>
      <c r="P657" s="26"/>
      <c r="Q657" s="26"/>
      <c r="R657" s="26"/>
      <c r="S657" s="26"/>
      <c r="T657" s="26"/>
      <c r="U657" s="26"/>
      <c r="V657" s="36">
        <f t="shared" si="10"/>
        <v>1096</v>
      </c>
      <c r="W65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57" t="str">
        <f>IF(Table1[[#This Row],[Days Past 3rd Birthday Calculated]]&lt;1,"OnTime",IF(Table1[[#This Row],[Days Past 3rd Birthday Calculated]]&lt;16,"1-15 Cal Days",IF(Table1[[#This Row],[Days Past 3rd Birthday Calculated]]&gt;29,"30+ Cal Days","16-29 Cal Days")))</f>
        <v>OnTime</v>
      </c>
      <c r="Y657" s="37">
        <f>_xlfn.NUMBERVALUE(Table1[[#This Row],[School Days to Complete Initial Evaluation (U08)]])</f>
        <v>0</v>
      </c>
      <c r="Z657" t="str">
        <f>IF(Table1[[#This Row],[School Days to Complete Initial Evaluation Converted]]&lt;36,"OnTime",IF(Table1[[#This Row],[School Days to Complete Initial Evaluation Converted]]&gt;50,"16+ Sch Days","1-15 Sch Days"))</f>
        <v>OnTime</v>
      </c>
    </row>
    <row r="658" spans="1:26">
      <c r="A658" s="26"/>
      <c r="B658" s="26"/>
      <c r="C658" s="26"/>
      <c r="D658" s="26"/>
      <c r="E658" s="26"/>
      <c r="F658" s="26"/>
      <c r="G658" s="26"/>
      <c r="H658" s="26"/>
      <c r="I658" s="26"/>
      <c r="J658" s="26"/>
      <c r="K658" s="26"/>
      <c r="L658" s="26"/>
      <c r="M658" s="26"/>
      <c r="N658" s="26"/>
      <c r="O658" s="26"/>
      <c r="P658" s="26"/>
      <c r="Q658" s="26"/>
      <c r="R658" s="26"/>
      <c r="S658" s="26"/>
      <c r="T658" s="26"/>
      <c r="U658" s="26"/>
      <c r="V658" s="36">
        <f t="shared" si="10"/>
        <v>1096</v>
      </c>
      <c r="W65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58" t="str">
        <f>IF(Table1[[#This Row],[Days Past 3rd Birthday Calculated]]&lt;1,"OnTime",IF(Table1[[#This Row],[Days Past 3rd Birthday Calculated]]&lt;16,"1-15 Cal Days",IF(Table1[[#This Row],[Days Past 3rd Birthday Calculated]]&gt;29,"30+ Cal Days","16-29 Cal Days")))</f>
        <v>OnTime</v>
      </c>
      <c r="Y658" s="37">
        <f>_xlfn.NUMBERVALUE(Table1[[#This Row],[School Days to Complete Initial Evaluation (U08)]])</f>
        <v>0</v>
      </c>
      <c r="Z658" t="str">
        <f>IF(Table1[[#This Row],[School Days to Complete Initial Evaluation Converted]]&lt;36,"OnTime",IF(Table1[[#This Row],[School Days to Complete Initial Evaluation Converted]]&gt;50,"16+ Sch Days","1-15 Sch Days"))</f>
        <v>OnTime</v>
      </c>
    </row>
    <row r="659" spans="1:26">
      <c r="A659" s="26"/>
      <c r="B659" s="26"/>
      <c r="C659" s="26"/>
      <c r="D659" s="26"/>
      <c r="E659" s="26"/>
      <c r="F659" s="26"/>
      <c r="G659" s="26"/>
      <c r="H659" s="26"/>
      <c r="I659" s="26"/>
      <c r="J659" s="26"/>
      <c r="K659" s="26"/>
      <c r="L659" s="26"/>
      <c r="M659" s="26"/>
      <c r="N659" s="26"/>
      <c r="O659" s="26"/>
      <c r="P659" s="26"/>
      <c r="Q659" s="26"/>
      <c r="R659" s="26"/>
      <c r="S659" s="26"/>
      <c r="T659" s="26"/>
      <c r="U659" s="26"/>
      <c r="V659" s="36">
        <f t="shared" si="10"/>
        <v>1096</v>
      </c>
      <c r="W65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59" t="str">
        <f>IF(Table1[[#This Row],[Days Past 3rd Birthday Calculated]]&lt;1,"OnTime",IF(Table1[[#This Row],[Days Past 3rd Birthday Calculated]]&lt;16,"1-15 Cal Days",IF(Table1[[#This Row],[Days Past 3rd Birthday Calculated]]&gt;29,"30+ Cal Days","16-29 Cal Days")))</f>
        <v>OnTime</v>
      </c>
      <c r="Y659" s="37">
        <f>_xlfn.NUMBERVALUE(Table1[[#This Row],[School Days to Complete Initial Evaluation (U08)]])</f>
        <v>0</v>
      </c>
      <c r="Z659" t="str">
        <f>IF(Table1[[#This Row],[School Days to Complete Initial Evaluation Converted]]&lt;36,"OnTime",IF(Table1[[#This Row],[School Days to Complete Initial Evaluation Converted]]&gt;50,"16+ Sch Days","1-15 Sch Days"))</f>
        <v>OnTime</v>
      </c>
    </row>
    <row r="660" spans="1:26">
      <c r="A660" s="26"/>
      <c r="B660" s="26"/>
      <c r="C660" s="26"/>
      <c r="D660" s="26"/>
      <c r="E660" s="26"/>
      <c r="F660" s="26"/>
      <c r="G660" s="26"/>
      <c r="H660" s="26"/>
      <c r="I660" s="26"/>
      <c r="J660" s="26"/>
      <c r="K660" s="26"/>
      <c r="L660" s="26"/>
      <c r="M660" s="26"/>
      <c r="N660" s="26"/>
      <c r="O660" s="26"/>
      <c r="P660" s="26"/>
      <c r="Q660" s="26"/>
      <c r="R660" s="26"/>
      <c r="S660" s="26"/>
      <c r="T660" s="26"/>
      <c r="U660" s="26"/>
      <c r="V660" s="36">
        <f t="shared" si="10"/>
        <v>1096</v>
      </c>
      <c r="W66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60" t="str">
        <f>IF(Table1[[#This Row],[Days Past 3rd Birthday Calculated]]&lt;1,"OnTime",IF(Table1[[#This Row],[Days Past 3rd Birthday Calculated]]&lt;16,"1-15 Cal Days",IF(Table1[[#This Row],[Days Past 3rd Birthday Calculated]]&gt;29,"30+ Cal Days","16-29 Cal Days")))</f>
        <v>OnTime</v>
      </c>
      <c r="Y660" s="37">
        <f>_xlfn.NUMBERVALUE(Table1[[#This Row],[School Days to Complete Initial Evaluation (U08)]])</f>
        <v>0</v>
      </c>
      <c r="Z660" t="str">
        <f>IF(Table1[[#This Row],[School Days to Complete Initial Evaluation Converted]]&lt;36,"OnTime",IF(Table1[[#This Row],[School Days to Complete Initial Evaluation Converted]]&gt;50,"16+ Sch Days","1-15 Sch Days"))</f>
        <v>OnTime</v>
      </c>
    </row>
    <row r="661" spans="1:26">
      <c r="A661" s="26"/>
      <c r="B661" s="26"/>
      <c r="C661" s="26"/>
      <c r="D661" s="26"/>
      <c r="E661" s="26"/>
      <c r="F661" s="26"/>
      <c r="G661" s="26"/>
      <c r="H661" s="26"/>
      <c r="I661" s="26"/>
      <c r="J661" s="26"/>
      <c r="K661" s="26"/>
      <c r="L661" s="26"/>
      <c r="M661" s="26"/>
      <c r="N661" s="26"/>
      <c r="O661" s="26"/>
      <c r="P661" s="26"/>
      <c r="Q661" s="26"/>
      <c r="R661" s="26"/>
      <c r="S661" s="26"/>
      <c r="T661" s="26"/>
      <c r="U661" s="26"/>
      <c r="V661" s="36">
        <f t="shared" si="10"/>
        <v>1096</v>
      </c>
      <c r="W66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61" t="str">
        <f>IF(Table1[[#This Row],[Days Past 3rd Birthday Calculated]]&lt;1,"OnTime",IF(Table1[[#This Row],[Days Past 3rd Birthday Calculated]]&lt;16,"1-15 Cal Days",IF(Table1[[#This Row],[Days Past 3rd Birthday Calculated]]&gt;29,"30+ Cal Days","16-29 Cal Days")))</f>
        <v>OnTime</v>
      </c>
      <c r="Y661" s="37">
        <f>_xlfn.NUMBERVALUE(Table1[[#This Row],[School Days to Complete Initial Evaluation (U08)]])</f>
        <v>0</v>
      </c>
      <c r="Z661" t="str">
        <f>IF(Table1[[#This Row],[School Days to Complete Initial Evaluation Converted]]&lt;36,"OnTime",IF(Table1[[#This Row],[School Days to Complete Initial Evaluation Converted]]&gt;50,"16+ Sch Days","1-15 Sch Days"))</f>
        <v>OnTime</v>
      </c>
    </row>
    <row r="662" spans="1:26">
      <c r="A662" s="26"/>
      <c r="B662" s="26"/>
      <c r="C662" s="26"/>
      <c r="D662" s="26"/>
      <c r="E662" s="26"/>
      <c r="F662" s="26"/>
      <c r="G662" s="26"/>
      <c r="H662" s="26"/>
      <c r="I662" s="26"/>
      <c r="J662" s="26"/>
      <c r="K662" s="26"/>
      <c r="L662" s="26"/>
      <c r="M662" s="26"/>
      <c r="N662" s="26"/>
      <c r="O662" s="26"/>
      <c r="P662" s="26"/>
      <c r="Q662" s="26"/>
      <c r="R662" s="26"/>
      <c r="S662" s="26"/>
      <c r="T662" s="26"/>
      <c r="U662" s="26"/>
      <c r="V662" s="36">
        <f t="shared" si="10"/>
        <v>1096</v>
      </c>
      <c r="W66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62" t="str">
        <f>IF(Table1[[#This Row],[Days Past 3rd Birthday Calculated]]&lt;1,"OnTime",IF(Table1[[#This Row],[Days Past 3rd Birthday Calculated]]&lt;16,"1-15 Cal Days",IF(Table1[[#This Row],[Days Past 3rd Birthday Calculated]]&gt;29,"30+ Cal Days","16-29 Cal Days")))</f>
        <v>OnTime</v>
      </c>
      <c r="Y662" s="37">
        <f>_xlfn.NUMBERVALUE(Table1[[#This Row],[School Days to Complete Initial Evaluation (U08)]])</f>
        <v>0</v>
      </c>
      <c r="Z662" t="str">
        <f>IF(Table1[[#This Row],[School Days to Complete Initial Evaluation Converted]]&lt;36,"OnTime",IF(Table1[[#This Row],[School Days to Complete Initial Evaluation Converted]]&gt;50,"16+ Sch Days","1-15 Sch Days"))</f>
        <v>OnTime</v>
      </c>
    </row>
    <row r="663" spans="1:26">
      <c r="A663" s="26"/>
      <c r="B663" s="26"/>
      <c r="C663" s="26"/>
      <c r="D663" s="26"/>
      <c r="E663" s="26"/>
      <c r="F663" s="26"/>
      <c r="G663" s="26"/>
      <c r="H663" s="26"/>
      <c r="I663" s="26"/>
      <c r="J663" s="26"/>
      <c r="K663" s="26"/>
      <c r="L663" s="26"/>
      <c r="M663" s="26"/>
      <c r="N663" s="26"/>
      <c r="O663" s="26"/>
      <c r="P663" s="26"/>
      <c r="Q663" s="26"/>
      <c r="R663" s="26"/>
      <c r="S663" s="26"/>
      <c r="T663" s="26"/>
      <c r="U663" s="26"/>
      <c r="V663" s="36">
        <f t="shared" si="10"/>
        <v>1096</v>
      </c>
      <c r="W66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63" t="str">
        <f>IF(Table1[[#This Row],[Days Past 3rd Birthday Calculated]]&lt;1,"OnTime",IF(Table1[[#This Row],[Days Past 3rd Birthday Calculated]]&lt;16,"1-15 Cal Days",IF(Table1[[#This Row],[Days Past 3rd Birthday Calculated]]&gt;29,"30+ Cal Days","16-29 Cal Days")))</f>
        <v>OnTime</v>
      </c>
      <c r="Y663" s="37">
        <f>_xlfn.NUMBERVALUE(Table1[[#This Row],[School Days to Complete Initial Evaluation (U08)]])</f>
        <v>0</v>
      </c>
      <c r="Z663" t="str">
        <f>IF(Table1[[#This Row],[School Days to Complete Initial Evaluation Converted]]&lt;36,"OnTime",IF(Table1[[#This Row],[School Days to Complete Initial Evaluation Converted]]&gt;50,"16+ Sch Days","1-15 Sch Days"))</f>
        <v>OnTime</v>
      </c>
    </row>
    <row r="664" spans="1:26">
      <c r="A664" s="26"/>
      <c r="B664" s="26"/>
      <c r="C664" s="26"/>
      <c r="D664" s="26"/>
      <c r="E664" s="26"/>
      <c r="F664" s="26"/>
      <c r="G664" s="26"/>
      <c r="H664" s="26"/>
      <c r="I664" s="26"/>
      <c r="J664" s="26"/>
      <c r="K664" s="26"/>
      <c r="L664" s="26"/>
      <c r="M664" s="26"/>
      <c r="N664" s="26"/>
      <c r="O664" s="26"/>
      <c r="P664" s="26"/>
      <c r="Q664" s="26"/>
      <c r="R664" s="26"/>
      <c r="S664" s="26"/>
      <c r="T664" s="26"/>
      <c r="U664" s="26"/>
      <c r="V664" s="36">
        <f t="shared" si="10"/>
        <v>1096</v>
      </c>
      <c r="W66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64" t="str">
        <f>IF(Table1[[#This Row],[Days Past 3rd Birthday Calculated]]&lt;1,"OnTime",IF(Table1[[#This Row],[Days Past 3rd Birthday Calculated]]&lt;16,"1-15 Cal Days",IF(Table1[[#This Row],[Days Past 3rd Birthday Calculated]]&gt;29,"30+ Cal Days","16-29 Cal Days")))</f>
        <v>OnTime</v>
      </c>
      <c r="Y664" s="37">
        <f>_xlfn.NUMBERVALUE(Table1[[#This Row],[School Days to Complete Initial Evaluation (U08)]])</f>
        <v>0</v>
      </c>
      <c r="Z664" t="str">
        <f>IF(Table1[[#This Row],[School Days to Complete Initial Evaluation Converted]]&lt;36,"OnTime",IF(Table1[[#This Row],[School Days to Complete Initial Evaluation Converted]]&gt;50,"16+ Sch Days","1-15 Sch Days"))</f>
        <v>OnTime</v>
      </c>
    </row>
    <row r="665" spans="1:26">
      <c r="A665" s="26"/>
      <c r="B665" s="26"/>
      <c r="C665" s="26"/>
      <c r="D665" s="26"/>
      <c r="E665" s="26"/>
      <c r="F665" s="26"/>
      <c r="G665" s="26"/>
      <c r="H665" s="26"/>
      <c r="I665" s="26"/>
      <c r="J665" s="26"/>
      <c r="K665" s="26"/>
      <c r="L665" s="26"/>
      <c r="M665" s="26"/>
      <c r="N665" s="26"/>
      <c r="O665" s="26"/>
      <c r="P665" s="26"/>
      <c r="Q665" s="26"/>
      <c r="R665" s="26"/>
      <c r="S665" s="26"/>
      <c r="T665" s="26"/>
      <c r="U665" s="26"/>
      <c r="V665" s="36">
        <f t="shared" si="10"/>
        <v>1096</v>
      </c>
      <c r="W66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65" t="str">
        <f>IF(Table1[[#This Row],[Days Past 3rd Birthday Calculated]]&lt;1,"OnTime",IF(Table1[[#This Row],[Days Past 3rd Birthday Calculated]]&lt;16,"1-15 Cal Days",IF(Table1[[#This Row],[Days Past 3rd Birthday Calculated]]&gt;29,"30+ Cal Days","16-29 Cal Days")))</f>
        <v>OnTime</v>
      </c>
      <c r="Y665" s="37">
        <f>_xlfn.NUMBERVALUE(Table1[[#This Row],[School Days to Complete Initial Evaluation (U08)]])</f>
        <v>0</v>
      </c>
      <c r="Z665" t="str">
        <f>IF(Table1[[#This Row],[School Days to Complete Initial Evaluation Converted]]&lt;36,"OnTime",IF(Table1[[#This Row],[School Days to Complete Initial Evaluation Converted]]&gt;50,"16+ Sch Days","1-15 Sch Days"))</f>
        <v>OnTime</v>
      </c>
    </row>
    <row r="666" spans="1:26">
      <c r="A666" s="26"/>
      <c r="B666" s="26"/>
      <c r="C666" s="26"/>
      <c r="D666" s="26"/>
      <c r="E666" s="26"/>
      <c r="F666" s="26"/>
      <c r="G666" s="26"/>
      <c r="H666" s="26"/>
      <c r="I666" s="26"/>
      <c r="J666" s="26"/>
      <c r="K666" s="26"/>
      <c r="L666" s="26"/>
      <c r="M666" s="26"/>
      <c r="N666" s="26"/>
      <c r="O666" s="26"/>
      <c r="P666" s="26"/>
      <c r="Q666" s="26"/>
      <c r="R666" s="26"/>
      <c r="S666" s="26"/>
      <c r="T666" s="26"/>
      <c r="U666" s="26"/>
      <c r="V666" s="36">
        <f t="shared" si="10"/>
        <v>1096</v>
      </c>
      <c r="W66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66" t="str">
        <f>IF(Table1[[#This Row],[Days Past 3rd Birthday Calculated]]&lt;1,"OnTime",IF(Table1[[#This Row],[Days Past 3rd Birthday Calculated]]&lt;16,"1-15 Cal Days",IF(Table1[[#This Row],[Days Past 3rd Birthday Calculated]]&gt;29,"30+ Cal Days","16-29 Cal Days")))</f>
        <v>OnTime</v>
      </c>
      <c r="Y666" s="37">
        <f>_xlfn.NUMBERVALUE(Table1[[#This Row],[School Days to Complete Initial Evaluation (U08)]])</f>
        <v>0</v>
      </c>
      <c r="Z666" t="str">
        <f>IF(Table1[[#This Row],[School Days to Complete Initial Evaluation Converted]]&lt;36,"OnTime",IF(Table1[[#This Row],[School Days to Complete Initial Evaluation Converted]]&gt;50,"16+ Sch Days","1-15 Sch Days"))</f>
        <v>OnTime</v>
      </c>
    </row>
    <row r="667" spans="1:26">
      <c r="A667" s="26"/>
      <c r="B667" s="26"/>
      <c r="C667" s="26"/>
      <c r="D667" s="26"/>
      <c r="E667" s="26"/>
      <c r="F667" s="26"/>
      <c r="G667" s="26"/>
      <c r="H667" s="26"/>
      <c r="I667" s="26"/>
      <c r="J667" s="26"/>
      <c r="K667" s="26"/>
      <c r="L667" s="26"/>
      <c r="M667" s="26"/>
      <c r="N667" s="26"/>
      <c r="O667" s="26"/>
      <c r="P667" s="26"/>
      <c r="Q667" s="26"/>
      <c r="R667" s="26"/>
      <c r="S667" s="26"/>
      <c r="T667" s="26"/>
      <c r="U667" s="26"/>
      <c r="V667" s="36">
        <f t="shared" si="10"/>
        <v>1096</v>
      </c>
      <c r="W66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67" t="str">
        <f>IF(Table1[[#This Row],[Days Past 3rd Birthday Calculated]]&lt;1,"OnTime",IF(Table1[[#This Row],[Days Past 3rd Birthday Calculated]]&lt;16,"1-15 Cal Days",IF(Table1[[#This Row],[Days Past 3rd Birthday Calculated]]&gt;29,"30+ Cal Days","16-29 Cal Days")))</f>
        <v>OnTime</v>
      </c>
      <c r="Y667" s="37">
        <f>_xlfn.NUMBERVALUE(Table1[[#This Row],[School Days to Complete Initial Evaluation (U08)]])</f>
        <v>0</v>
      </c>
      <c r="Z667" t="str">
        <f>IF(Table1[[#This Row],[School Days to Complete Initial Evaluation Converted]]&lt;36,"OnTime",IF(Table1[[#This Row],[School Days to Complete Initial Evaluation Converted]]&gt;50,"16+ Sch Days","1-15 Sch Days"))</f>
        <v>OnTime</v>
      </c>
    </row>
    <row r="668" spans="1:26">
      <c r="A668" s="26"/>
      <c r="B668" s="26"/>
      <c r="C668" s="26"/>
      <c r="D668" s="26"/>
      <c r="E668" s="26"/>
      <c r="F668" s="26"/>
      <c r="G668" s="26"/>
      <c r="H668" s="26"/>
      <c r="I668" s="26"/>
      <c r="J668" s="26"/>
      <c r="K668" s="26"/>
      <c r="L668" s="26"/>
      <c r="M668" s="26"/>
      <c r="N668" s="26"/>
      <c r="O668" s="26"/>
      <c r="P668" s="26"/>
      <c r="Q668" s="26"/>
      <c r="R668" s="26"/>
      <c r="S668" s="26"/>
      <c r="T668" s="26"/>
      <c r="U668" s="26"/>
      <c r="V668" s="36">
        <f t="shared" si="10"/>
        <v>1096</v>
      </c>
      <c r="W66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68" t="str">
        <f>IF(Table1[[#This Row],[Days Past 3rd Birthday Calculated]]&lt;1,"OnTime",IF(Table1[[#This Row],[Days Past 3rd Birthday Calculated]]&lt;16,"1-15 Cal Days",IF(Table1[[#This Row],[Days Past 3rd Birthday Calculated]]&gt;29,"30+ Cal Days","16-29 Cal Days")))</f>
        <v>OnTime</v>
      </c>
      <c r="Y668" s="37">
        <f>_xlfn.NUMBERVALUE(Table1[[#This Row],[School Days to Complete Initial Evaluation (U08)]])</f>
        <v>0</v>
      </c>
      <c r="Z668" t="str">
        <f>IF(Table1[[#This Row],[School Days to Complete Initial Evaluation Converted]]&lt;36,"OnTime",IF(Table1[[#This Row],[School Days to Complete Initial Evaluation Converted]]&gt;50,"16+ Sch Days","1-15 Sch Days"))</f>
        <v>OnTime</v>
      </c>
    </row>
    <row r="669" spans="1:26">
      <c r="A669" s="26"/>
      <c r="B669" s="26"/>
      <c r="C669" s="26"/>
      <c r="D669" s="26"/>
      <c r="E669" s="26"/>
      <c r="F669" s="26"/>
      <c r="G669" s="26"/>
      <c r="H669" s="26"/>
      <c r="I669" s="26"/>
      <c r="J669" s="26"/>
      <c r="K669" s="26"/>
      <c r="L669" s="26"/>
      <c r="M669" s="26"/>
      <c r="N669" s="26"/>
      <c r="O669" s="26"/>
      <c r="P669" s="26"/>
      <c r="Q669" s="26"/>
      <c r="R669" s="26"/>
      <c r="S669" s="26"/>
      <c r="T669" s="26"/>
      <c r="U669" s="26"/>
      <c r="V669" s="36">
        <f t="shared" si="10"/>
        <v>1096</v>
      </c>
      <c r="W66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69" t="str">
        <f>IF(Table1[[#This Row],[Days Past 3rd Birthday Calculated]]&lt;1,"OnTime",IF(Table1[[#This Row],[Days Past 3rd Birthday Calculated]]&lt;16,"1-15 Cal Days",IF(Table1[[#This Row],[Days Past 3rd Birthday Calculated]]&gt;29,"30+ Cal Days","16-29 Cal Days")))</f>
        <v>OnTime</v>
      </c>
      <c r="Y669" s="37">
        <f>_xlfn.NUMBERVALUE(Table1[[#This Row],[School Days to Complete Initial Evaluation (U08)]])</f>
        <v>0</v>
      </c>
      <c r="Z669" t="str">
        <f>IF(Table1[[#This Row],[School Days to Complete Initial Evaluation Converted]]&lt;36,"OnTime",IF(Table1[[#This Row],[School Days to Complete Initial Evaluation Converted]]&gt;50,"16+ Sch Days","1-15 Sch Days"))</f>
        <v>OnTime</v>
      </c>
    </row>
    <row r="670" spans="1:26">
      <c r="A670" s="26"/>
      <c r="B670" s="26"/>
      <c r="C670" s="26"/>
      <c r="D670" s="26"/>
      <c r="E670" s="26"/>
      <c r="F670" s="26"/>
      <c r="G670" s="26"/>
      <c r="H670" s="26"/>
      <c r="I670" s="26"/>
      <c r="J670" s="26"/>
      <c r="K670" s="26"/>
      <c r="L670" s="26"/>
      <c r="M670" s="26"/>
      <c r="N670" s="26"/>
      <c r="O670" s="26"/>
      <c r="P670" s="26"/>
      <c r="Q670" s="26"/>
      <c r="R670" s="26"/>
      <c r="S670" s="26"/>
      <c r="T670" s="26"/>
      <c r="U670" s="26"/>
      <c r="V670" s="36">
        <f t="shared" si="10"/>
        <v>1096</v>
      </c>
      <c r="W67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70" t="str">
        <f>IF(Table1[[#This Row],[Days Past 3rd Birthday Calculated]]&lt;1,"OnTime",IF(Table1[[#This Row],[Days Past 3rd Birthday Calculated]]&lt;16,"1-15 Cal Days",IF(Table1[[#This Row],[Days Past 3rd Birthday Calculated]]&gt;29,"30+ Cal Days","16-29 Cal Days")))</f>
        <v>OnTime</v>
      </c>
      <c r="Y670" s="37">
        <f>_xlfn.NUMBERVALUE(Table1[[#This Row],[School Days to Complete Initial Evaluation (U08)]])</f>
        <v>0</v>
      </c>
      <c r="Z670" t="str">
        <f>IF(Table1[[#This Row],[School Days to Complete Initial Evaluation Converted]]&lt;36,"OnTime",IF(Table1[[#This Row],[School Days to Complete Initial Evaluation Converted]]&gt;50,"16+ Sch Days","1-15 Sch Days"))</f>
        <v>OnTime</v>
      </c>
    </row>
    <row r="671" spans="1:26">
      <c r="A671" s="26"/>
      <c r="B671" s="26"/>
      <c r="C671" s="26"/>
      <c r="D671" s="26"/>
      <c r="E671" s="26"/>
      <c r="F671" s="26"/>
      <c r="G671" s="26"/>
      <c r="H671" s="26"/>
      <c r="I671" s="26"/>
      <c r="J671" s="26"/>
      <c r="K671" s="26"/>
      <c r="L671" s="26"/>
      <c r="M671" s="26"/>
      <c r="N671" s="26"/>
      <c r="O671" s="26"/>
      <c r="P671" s="26"/>
      <c r="Q671" s="26"/>
      <c r="R671" s="26"/>
      <c r="S671" s="26"/>
      <c r="T671" s="26"/>
      <c r="U671" s="26"/>
      <c r="V671" s="36">
        <f t="shared" si="10"/>
        <v>1096</v>
      </c>
      <c r="W67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71" t="str">
        <f>IF(Table1[[#This Row],[Days Past 3rd Birthday Calculated]]&lt;1,"OnTime",IF(Table1[[#This Row],[Days Past 3rd Birthday Calculated]]&lt;16,"1-15 Cal Days",IF(Table1[[#This Row],[Days Past 3rd Birthday Calculated]]&gt;29,"30+ Cal Days","16-29 Cal Days")))</f>
        <v>OnTime</v>
      </c>
      <c r="Y671" s="37">
        <f>_xlfn.NUMBERVALUE(Table1[[#This Row],[School Days to Complete Initial Evaluation (U08)]])</f>
        <v>0</v>
      </c>
      <c r="Z671" t="str">
        <f>IF(Table1[[#This Row],[School Days to Complete Initial Evaluation Converted]]&lt;36,"OnTime",IF(Table1[[#This Row],[School Days to Complete Initial Evaluation Converted]]&gt;50,"16+ Sch Days","1-15 Sch Days"))</f>
        <v>OnTime</v>
      </c>
    </row>
    <row r="672" spans="1:26">
      <c r="A672" s="26"/>
      <c r="B672" s="26"/>
      <c r="C672" s="26"/>
      <c r="D672" s="26"/>
      <c r="E672" s="26"/>
      <c r="F672" s="26"/>
      <c r="G672" s="26"/>
      <c r="H672" s="26"/>
      <c r="I672" s="26"/>
      <c r="J672" s="26"/>
      <c r="K672" s="26"/>
      <c r="L672" s="26"/>
      <c r="M672" s="26"/>
      <c r="N672" s="26"/>
      <c r="O672" s="26"/>
      <c r="P672" s="26"/>
      <c r="Q672" s="26"/>
      <c r="R672" s="26"/>
      <c r="S672" s="26"/>
      <c r="T672" s="26"/>
      <c r="U672" s="26"/>
      <c r="V672" s="36">
        <f t="shared" si="10"/>
        <v>1096</v>
      </c>
      <c r="W67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72" t="str">
        <f>IF(Table1[[#This Row],[Days Past 3rd Birthday Calculated]]&lt;1,"OnTime",IF(Table1[[#This Row],[Days Past 3rd Birthday Calculated]]&lt;16,"1-15 Cal Days",IF(Table1[[#This Row],[Days Past 3rd Birthday Calculated]]&gt;29,"30+ Cal Days","16-29 Cal Days")))</f>
        <v>OnTime</v>
      </c>
      <c r="Y672" s="37">
        <f>_xlfn.NUMBERVALUE(Table1[[#This Row],[School Days to Complete Initial Evaluation (U08)]])</f>
        <v>0</v>
      </c>
      <c r="Z672" t="str">
        <f>IF(Table1[[#This Row],[School Days to Complete Initial Evaluation Converted]]&lt;36,"OnTime",IF(Table1[[#This Row],[School Days to Complete Initial Evaluation Converted]]&gt;50,"16+ Sch Days","1-15 Sch Days"))</f>
        <v>OnTime</v>
      </c>
    </row>
    <row r="673" spans="1:26">
      <c r="A673" s="26"/>
      <c r="B673" s="26"/>
      <c r="C673" s="26"/>
      <c r="D673" s="26"/>
      <c r="E673" s="26"/>
      <c r="F673" s="26"/>
      <c r="G673" s="26"/>
      <c r="H673" s="26"/>
      <c r="I673" s="26"/>
      <c r="J673" s="26"/>
      <c r="K673" s="26"/>
      <c r="L673" s="26"/>
      <c r="M673" s="26"/>
      <c r="N673" s="26"/>
      <c r="O673" s="26"/>
      <c r="P673" s="26"/>
      <c r="Q673" s="26"/>
      <c r="R673" s="26"/>
      <c r="S673" s="26"/>
      <c r="T673" s="26"/>
      <c r="U673" s="26"/>
      <c r="V673" s="36">
        <f t="shared" si="10"/>
        <v>1096</v>
      </c>
      <c r="W67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73" t="str">
        <f>IF(Table1[[#This Row],[Days Past 3rd Birthday Calculated]]&lt;1,"OnTime",IF(Table1[[#This Row],[Days Past 3rd Birthday Calculated]]&lt;16,"1-15 Cal Days",IF(Table1[[#This Row],[Days Past 3rd Birthday Calculated]]&gt;29,"30+ Cal Days","16-29 Cal Days")))</f>
        <v>OnTime</v>
      </c>
      <c r="Y673" s="37">
        <f>_xlfn.NUMBERVALUE(Table1[[#This Row],[School Days to Complete Initial Evaluation (U08)]])</f>
        <v>0</v>
      </c>
      <c r="Z673" t="str">
        <f>IF(Table1[[#This Row],[School Days to Complete Initial Evaluation Converted]]&lt;36,"OnTime",IF(Table1[[#This Row],[School Days to Complete Initial Evaluation Converted]]&gt;50,"16+ Sch Days","1-15 Sch Days"))</f>
        <v>OnTime</v>
      </c>
    </row>
    <row r="674" spans="1:26">
      <c r="A674" s="26"/>
      <c r="B674" s="26"/>
      <c r="C674" s="26"/>
      <c r="D674" s="26"/>
      <c r="E674" s="26"/>
      <c r="F674" s="26"/>
      <c r="G674" s="26"/>
      <c r="H674" s="26"/>
      <c r="I674" s="26"/>
      <c r="J674" s="26"/>
      <c r="K674" s="26"/>
      <c r="L674" s="26"/>
      <c r="M674" s="26"/>
      <c r="N674" s="26"/>
      <c r="O674" s="26"/>
      <c r="P674" s="26"/>
      <c r="Q674" s="26"/>
      <c r="R674" s="26"/>
      <c r="S674" s="26"/>
      <c r="T674" s="26"/>
      <c r="U674" s="26"/>
      <c r="V674" s="36">
        <f t="shared" si="10"/>
        <v>1096</v>
      </c>
      <c r="W67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74" t="str">
        <f>IF(Table1[[#This Row],[Days Past 3rd Birthday Calculated]]&lt;1,"OnTime",IF(Table1[[#This Row],[Days Past 3rd Birthday Calculated]]&lt;16,"1-15 Cal Days",IF(Table1[[#This Row],[Days Past 3rd Birthday Calculated]]&gt;29,"30+ Cal Days","16-29 Cal Days")))</f>
        <v>OnTime</v>
      </c>
      <c r="Y674" s="37">
        <f>_xlfn.NUMBERVALUE(Table1[[#This Row],[School Days to Complete Initial Evaluation (U08)]])</f>
        <v>0</v>
      </c>
      <c r="Z674" t="str">
        <f>IF(Table1[[#This Row],[School Days to Complete Initial Evaluation Converted]]&lt;36,"OnTime",IF(Table1[[#This Row],[School Days to Complete Initial Evaluation Converted]]&gt;50,"16+ Sch Days","1-15 Sch Days"))</f>
        <v>OnTime</v>
      </c>
    </row>
    <row r="675" spans="1:26">
      <c r="A675" s="26"/>
      <c r="B675" s="26"/>
      <c r="C675" s="26"/>
      <c r="D675" s="26"/>
      <c r="E675" s="26"/>
      <c r="F675" s="26"/>
      <c r="G675" s="26"/>
      <c r="H675" s="26"/>
      <c r="I675" s="26"/>
      <c r="J675" s="26"/>
      <c r="K675" s="26"/>
      <c r="L675" s="26"/>
      <c r="M675" s="26"/>
      <c r="N675" s="26"/>
      <c r="O675" s="26"/>
      <c r="P675" s="26"/>
      <c r="Q675" s="26"/>
      <c r="R675" s="26"/>
      <c r="S675" s="26"/>
      <c r="T675" s="26"/>
      <c r="U675" s="26"/>
      <c r="V675" s="36">
        <f t="shared" si="10"/>
        <v>1096</v>
      </c>
      <c r="W67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75" t="str">
        <f>IF(Table1[[#This Row],[Days Past 3rd Birthday Calculated]]&lt;1,"OnTime",IF(Table1[[#This Row],[Days Past 3rd Birthday Calculated]]&lt;16,"1-15 Cal Days",IF(Table1[[#This Row],[Days Past 3rd Birthday Calculated]]&gt;29,"30+ Cal Days","16-29 Cal Days")))</f>
        <v>OnTime</v>
      </c>
      <c r="Y675" s="37">
        <f>_xlfn.NUMBERVALUE(Table1[[#This Row],[School Days to Complete Initial Evaluation (U08)]])</f>
        <v>0</v>
      </c>
      <c r="Z675" t="str">
        <f>IF(Table1[[#This Row],[School Days to Complete Initial Evaluation Converted]]&lt;36,"OnTime",IF(Table1[[#This Row],[School Days to Complete Initial Evaluation Converted]]&gt;50,"16+ Sch Days","1-15 Sch Days"))</f>
        <v>OnTime</v>
      </c>
    </row>
    <row r="676" spans="1:26">
      <c r="A676" s="26"/>
      <c r="B676" s="26"/>
      <c r="C676" s="26"/>
      <c r="D676" s="26"/>
      <c r="E676" s="26"/>
      <c r="F676" s="26"/>
      <c r="G676" s="26"/>
      <c r="H676" s="26"/>
      <c r="I676" s="26"/>
      <c r="J676" s="26"/>
      <c r="K676" s="26"/>
      <c r="L676" s="26"/>
      <c r="M676" s="26"/>
      <c r="N676" s="26"/>
      <c r="O676" s="26"/>
      <c r="P676" s="26"/>
      <c r="Q676" s="26"/>
      <c r="R676" s="26"/>
      <c r="S676" s="26"/>
      <c r="T676" s="26"/>
      <c r="U676" s="26"/>
      <c r="V676" s="36">
        <f t="shared" si="10"/>
        <v>1096</v>
      </c>
      <c r="W67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76" t="str">
        <f>IF(Table1[[#This Row],[Days Past 3rd Birthday Calculated]]&lt;1,"OnTime",IF(Table1[[#This Row],[Days Past 3rd Birthday Calculated]]&lt;16,"1-15 Cal Days",IF(Table1[[#This Row],[Days Past 3rd Birthday Calculated]]&gt;29,"30+ Cal Days","16-29 Cal Days")))</f>
        <v>OnTime</v>
      </c>
      <c r="Y676" s="37">
        <f>_xlfn.NUMBERVALUE(Table1[[#This Row],[School Days to Complete Initial Evaluation (U08)]])</f>
        <v>0</v>
      </c>
      <c r="Z676" t="str">
        <f>IF(Table1[[#This Row],[School Days to Complete Initial Evaluation Converted]]&lt;36,"OnTime",IF(Table1[[#This Row],[School Days to Complete Initial Evaluation Converted]]&gt;50,"16+ Sch Days","1-15 Sch Days"))</f>
        <v>OnTime</v>
      </c>
    </row>
    <row r="677" spans="1:26">
      <c r="A677" s="26"/>
      <c r="B677" s="26"/>
      <c r="C677" s="26"/>
      <c r="D677" s="26"/>
      <c r="E677" s="26"/>
      <c r="F677" s="26"/>
      <c r="G677" s="26"/>
      <c r="H677" s="26"/>
      <c r="I677" s="26"/>
      <c r="J677" s="26"/>
      <c r="K677" s="26"/>
      <c r="L677" s="26"/>
      <c r="M677" s="26"/>
      <c r="N677" s="26"/>
      <c r="O677" s="26"/>
      <c r="P677" s="26"/>
      <c r="Q677" s="26"/>
      <c r="R677" s="26"/>
      <c r="S677" s="26"/>
      <c r="T677" s="26"/>
      <c r="U677" s="26"/>
      <c r="V677" s="36">
        <f t="shared" si="10"/>
        <v>1096</v>
      </c>
      <c r="W67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77" t="str">
        <f>IF(Table1[[#This Row],[Days Past 3rd Birthday Calculated]]&lt;1,"OnTime",IF(Table1[[#This Row],[Days Past 3rd Birthday Calculated]]&lt;16,"1-15 Cal Days",IF(Table1[[#This Row],[Days Past 3rd Birthday Calculated]]&gt;29,"30+ Cal Days","16-29 Cal Days")))</f>
        <v>OnTime</v>
      </c>
      <c r="Y677" s="37">
        <f>_xlfn.NUMBERVALUE(Table1[[#This Row],[School Days to Complete Initial Evaluation (U08)]])</f>
        <v>0</v>
      </c>
      <c r="Z677" t="str">
        <f>IF(Table1[[#This Row],[School Days to Complete Initial Evaluation Converted]]&lt;36,"OnTime",IF(Table1[[#This Row],[School Days to Complete Initial Evaluation Converted]]&gt;50,"16+ Sch Days","1-15 Sch Days"))</f>
        <v>OnTime</v>
      </c>
    </row>
    <row r="678" spans="1:26">
      <c r="A678" s="26"/>
      <c r="B678" s="26"/>
      <c r="C678" s="26"/>
      <c r="D678" s="26"/>
      <c r="E678" s="26"/>
      <c r="F678" s="26"/>
      <c r="G678" s="26"/>
      <c r="H678" s="26"/>
      <c r="I678" s="26"/>
      <c r="J678" s="26"/>
      <c r="K678" s="26"/>
      <c r="L678" s="26"/>
      <c r="M678" s="26"/>
      <c r="N678" s="26"/>
      <c r="O678" s="26"/>
      <c r="P678" s="26"/>
      <c r="Q678" s="26"/>
      <c r="R678" s="26"/>
      <c r="S678" s="26"/>
      <c r="T678" s="26"/>
      <c r="U678" s="26"/>
      <c r="V678" s="36">
        <f t="shared" si="10"/>
        <v>1096</v>
      </c>
      <c r="W67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78" t="str">
        <f>IF(Table1[[#This Row],[Days Past 3rd Birthday Calculated]]&lt;1,"OnTime",IF(Table1[[#This Row],[Days Past 3rd Birthday Calculated]]&lt;16,"1-15 Cal Days",IF(Table1[[#This Row],[Days Past 3rd Birthday Calculated]]&gt;29,"30+ Cal Days","16-29 Cal Days")))</f>
        <v>OnTime</v>
      </c>
      <c r="Y678" s="37">
        <f>_xlfn.NUMBERVALUE(Table1[[#This Row],[School Days to Complete Initial Evaluation (U08)]])</f>
        <v>0</v>
      </c>
      <c r="Z678" t="str">
        <f>IF(Table1[[#This Row],[School Days to Complete Initial Evaluation Converted]]&lt;36,"OnTime",IF(Table1[[#This Row],[School Days to Complete Initial Evaluation Converted]]&gt;50,"16+ Sch Days","1-15 Sch Days"))</f>
        <v>OnTime</v>
      </c>
    </row>
    <row r="679" spans="1:26">
      <c r="A679" s="26"/>
      <c r="B679" s="26"/>
      <c r="C679" s="26"/>
      <c r="D679" s="26"/>
      <c r="E679" s="26"/>
      <c r="F679" s="26"/>
      <c r="G679" s="26"/>
      <c r="H679" s="26"/>
      <c r="I679" s="26"/>
      <c r="J679" s="26"/>
      <c r="K679" s="26"/>
      <c r="L679" s="26"/>
      <c r="M679" s="26"/>
      <c r="N679" s="26"/>
      <c r="O679" s="26"/>
      <c r="P679" s="26"/>
      <c r="Q679" s="26"/>
      <c r="R679" s="26"/>
      <c r="S679" s="26"/>
      <c r="T679" s="26"/>
      <c r="U679" s="26"/>
      <c r="V679" s="36">
        <f t="shared" si="10"/>
        <v>1096</v>
      </c>
      <c r="W67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79" t="str">
        <f>IF(Table1[[#This Row],[Days Past 3rd Birthday Calculated]]&lt;1,"OnTime",IF(Table1[[#This Row],[Days Past 3rd Birthday Calculated]]&lt;16,"1-15 Cal Days",IF(Table1[[#This Row],[Days Past 3rd Birthday Calculated]]&gt;29,"30+ Cal Days","16-29 Cal Days")))</f>
        <v>OnTime</v>
      </c>
      <c r="Y679" s="37">
        <f>_xlfn.NUMBERVALUE(Table1[[#This Row],[School Days to Complete Initial Evaluation (U08)]])</f>
        <v>0</v>
      </c>
      <c r="Z679" t="str">
        <f>IF(Table1[[#This Row],[School Days to Complete Initial Evaluation Converted]]&lt;36,"OnTime",IF(Table1[[#This Row],[School Days to Complete Initial Evaluation Converted]]&gt;50,"16+ Sch Days","1-15 Sch Days"))</f>
        <v>OnTime</v>
      </c>
    </row>
    <row r="680" spans="1:26">
      <c r="A680" s="26"/>
      <c r="B680" s="26"/>
      <c r="C680" s="26"/>
      <c r="D680" s="26"/>
      <c r="E680" s="26"/>
      <c r="F680" s="26"/>
      <c r="G680" s="26"/>
      <c r="H680" s="26"/>
      <c r="I680" s="26"/>
      <c r="J680" s="26"/>
      <c r="K680" s="26"/>
      <c r="L680" s="26"/>
      <c r="M680" s="26"/>
      <c r="N680" s="26"/>
      <c r="O680" s="26"/>
      <c r="P680" s="26"/>
      <c r="Q680" s="26"/>
      <c r="R680" s="26"/>
      <c r="S680" s="26"/>
      <c r="T680" s="26"/>
      <c r="U680" s="26"/>
      <c r="V680" s="36">
        <f t="shared" si="10"/>
        <v>1096</v>
      </c>
      <c r="W68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80" t="str">
        <f>IF(Table1[[#This Row],[Days Past 3rd Birthday Calculated]]&lt;1,"OnTime",IF(Table1[[#This Row],[Days Past 3rd Birthday Calculated]]&lt;16,"1-15 Cal Days",IF(Table1[[#This Row],[Days Past 3rd Birthday Calculated]]&gt;29,"30+ Cal Days","16-29 Cal Days")))</f>
        <v>OnTime</v>
      </c>
      <c r="Y680" s="37">
        <f>_xlfn.NUMBERVALUE(Table1[[#This Row],[School Days to Complete Initial Evaluation (U08)]])</f>
        <v>0</v>
      </c>
      <c r="Z680" t="str">
        <f>IF(Table1[[#This Row],[School Days to Complete Initial Evaluation Converted]]&lt;36,"OnTime",IF(Table1[[#This Row],[School Days to Complete Initial Evaluation Converted]]&gt;50,"16+ Sch Days","1-15 Sch Days"))</f>
        <v>OnTime</v>
      </c>
    </row>
    <row r="681" spans="1:26">
      <c r="A681" s="26"/>
      <c r="B681" s="26"/>
      <c r="C681" s="26"/>
      <c r="D681" s="26"/>
      <c r="E681" s="26"/>
      <c r="F681" s="26"/>
      <c r="G681" s="26"/>
      <c r="H681" s="26"/>
      <c r="I681" s="26"/>
      <c r="J681" s="26"/>
      <c r="K681" s="26"/>
      <c r="L681" s="26"/>
      <c r="M681" s="26"/>
      <c r="N681" s="26"/>
      <c r="O681" s="26"/>
      <c r="P681" s="26"/>
      <c r="Q681" s="26"/>
      <c r="R681" s="26"/>
      <c r="S681" s="26"/>
      <c r="T681" s="26"/>
      <c r="U681" s="26"/>
      <c r="V681" s="36">
        <f t="shared" si="10"/>
        <v>1096</v>
      </c>
      <c r="W68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81" t="str">
        <f>IF(Table1[[#This Row],[Days Past 3rd Birthday Calculated]]&lt;1,"OnTime",IF(Table1[[#This Row],[Days Past 3rd Birthday Calculated]]&lt;16,"1-15 Cal Days",IF(Table1[[#This Row],[Days Past 3rd Birthday Calculated]]&gt;29,"30+ Cal Days","16-29 Cal Days")))</f>
        <v>OnTime</v>
      </c>
      <c r="Y681" s="37">
        <f>_xlfn.NUMBERVALUE(Table1[[#This Row],[School Days to Complete Initial Evaluation (U08)]])</f>
        <v>0</v>
      </c>
      <c r="Z681" t="str">
        <f>IF(Table1[[#This Row],[School Days to Complete Initial Evaluation Converted]]&lt;36,"OnTime",IF(Table1[[#This Row],[School Days to Complete Initial Evaluation Converted]]&gt;50,"16+ Sch Days","1-15 Sch Days"))</f>
        <v>OnTime</v>
      </c>
    </row>
    <row r="682" spans="1:26">
      <c r="A682" s="26"/>
      <c r="B682" s="26"/>
      <c r="C682" s="26"/>
      <c r="D682" s="26"/>
      <c r="E682" s="26"/>
      <c r="F682" s="26"/>
      <c r="G682" s="26"/>
      <c r="H682" s="26"/>
      <c r="I682" s="26"/>
      <c r="J682" s="26"/>
      <c r="K682" s="26"/>
      <c r="L682" s="26"/>
      <c r="M682" s="26"/>
      <c r="N682" s="26"/>
      <c r="O682" s="26"/>
      <c r="P682" s="26"/>
      <c r="Q682" s="26"/>
      <c r="R682" s="26"/>
      <c r="S682" s="26"/>
      <c r="T682" s="26"/>
      <c r="U682" s="26"/>
      <c r="V682" s="36">
        <f t="shared" si="10"/>
        <v>1096</v>
      </c>
      <c r="W68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82" t="str">
        <f>IF(Table1[[#This Row],[Days Past 3rd Birthday Calculated]]&lt;1,"OnTime",IF(Table1[[#This Row],[Days Past 3rd Birthday Calculated]]&lt;16,"1-15 Cal Days",IF(Table1[[#This Row],[Days Past 3rd Birthday Calculated]]&gt;29,"30+ Cal Days","16-29 Cal Days")))</f>
        <v>OnTime</v>
      </c>
      <c r="Y682" s="37">
        <f>_xlfn.NUMBERVALUE(Table1[[#This Row],[School Days to Complete Initial Evaluation (U08)]])</f>
        <v>0</v>
      </c>
      <c r="Z682" t="str">
        <f>IF(Table1[[#This Row],[School Days to Complete Initial Evaluation Converted]]&lt;36,"OnTime",IF(Table1[[#This Row],[School Days to Complete Initial Evaluation Converted]]&gt;50,"16+ Sch Days","1-15 Sch Days"))</f>
        <v>OnTime</v>
      </c>
    </row>
    <row r="683" spans="1:26">
      <c r="A683" s="26"/>
      <c r="B683" s="26"/>
      <c r="C683" s="26"/>
      <c r="D683" s="26"/>
      <c r="E683" s="26"/>
      <c r="F683" s="26"/>
      <c r="G683" s="26"/>
      <c r="H683" s="26"/>
      <c r="I683" s="26"/>
      <c r="J683" s="26"/>
      <c r="K683" s="26"/>
      <c r="L683" s="26"/>
      <c r="M683" s="26"/>
      <c r="N683" s="26"/>
      <c r="O683" s="26"/>
      <c r="P683" s="26"/>
      <c r="Q683" s="26"/>
      <c r="R683" s="26"/>
      <c r="S683" s="26"/>
      <c r="T683" s="26"/>
      <c r="U683" s="26"/>
      <c r="V683" s="36">
        <f t="shared" si="10"/>
        <v>1096</v>
      </c>
      <c r="W68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83" t="str">
        <f>IF(Table1[[#This Row],[Days Past 3rd Birthday Calculated]]&lt;1,"OnTime",IF(Table1[[#This Row],[Days Past 3rd Birthday Calculated]]&lt;16,"1-15 Cal Days",IF(Table1[[#This Row],[Days Past 3rd Birthday Calculated]]&gt;29,"30+ Cal Days","16-29 Cal Days")))</f>
        <v>OnTime</v>
      </c>
      <c r="Y683" s="37">
        <f>_xlfn.NUMBERVALUE(Table1[[#This Row],[School Days to Complete Initial Evaluation (U08)]])</f>
        <v>0</v>
      </c>
      <c r="Z683" t="str">
        <f>IF(Table1[[#This Row],[School Days to Complete Initial Evaluation Converted]]&lt;36,"OnTime",IF(Table1[[#This Row],[School Days to Complete Initial Evaluation Converted]]&gt;50,"16+ Sch Days","1-15 Sch Days"))</f>
        <v>OnTime</v>
      </c>
    </row>
    <row r="684" spans="1:26">
      <c r="A684" s="26"/>
      <c r="B684" s="26"/>
      <c r="C684" s="26"/>
      <c r="D684" s="26"/>
      <c r="E684" s="26"/>
      <c r="F684" s="26"/>
      <c r="G684" s="26"/>
      <c r="H684" s="26"/>
      <c r="I684" s="26"/>
      <c r="J684" s="26"/>
      <c r="K684" s="26"/>
      <c r="L684" s="26"/>
      <c r="M684" s="26"/>
      <c r="N684" s="26"/>
      <c r="O684" s="26"/>
      <c r="P684" s="26"/>
      <c r="Q684" s="26"/>
      <c r="R684" s="26"/>
      <c r="S684" s="26"/>
      <c r="T684" s="26"/>
      <c r="U684" s="26"/>
      <c r="V684" s="36">
        <f t="shared" si="10"/>
        <v>1096</v>
      </c>
      <c r="W68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84" t="str">
        <f>IF(Table1[[#This Row],[Days Past 3rd Birthday Calculated]]&lt;1,"OnTime",IF(Table1[[#This Row],[Days Past 3rd Birthday Calculated]]&lt;16,"1-15 Cal Days",IF(Table1[[#This Row],[Days Past 3rd Birthday Calculated]]&gt;29,"30+ Cal Days","16-29 Cal Days")))</f>
        <v>OnTime</v>
      </c>
      <c r="Y684" s="37">
        <f>_xlfn.NUMBERVALUE(Table1[[#This Row],[School Days to Complete Initial Evaluation (U08)]])</f>
        <v>0</v>
      </c>
      <c r="Z684" t="str">
        <f>IF(Table1[[#This Row],[School Days to Complete Initial Evaluation Converted]]&lt;36,"OnTime",IF(Table1[[#This Row],[School Days to Complete Initial Evaluation Converted]]&gt;50,"16+ Sch Days","1-15 Sch Days"))</f>
        <v>OnTime</v>
      </c>
    </row>
    <row r="685" spans="1:26">
      <c r="A685" s="26"/>
      <c r="B685" s="26"/>
      <c r="C685" s="26"/>
      <c r="D685" s="26"/>
      <c r="E685" s="26"/>
      <c r="F685" s="26"/>
      <c r="G685" s="26"/>
      <c r="H685" s="26"/>
      <c r="I685" s="26"/>
      <c r="J685" s="26"/>
      <c r="K685" s="26"/>
      <c r="L685" s="26"/>
      <c r="M685" s="26"/>
      <c r="N685" s="26"/>
      <c r="O685" s="26"/>
      <c r="P685" s="26"/>
      <c r="Q685" s="26"/>
      <c r="R685" s="26"/>
      <c r="S685" s="26"/>
      <c r="T685" s="26"/>
      <c r="U685" s="26"/>
      <c r="V685" s="36">
        <f t="shared" si="10"/>
        <v>1096</v>
      </c>
      <c r="W68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85" t="str">
        <f>IF(Table1[[#This Row],[Days Past 3rd Birthday Calculated]]&lt;1,"OnTime",IF(Table1[[#This Row],[Days Past 3rd Birthday Calculated]]&lt;16,"1-15 Cal Days",IF(Table1[[#This Row],[Days Past 3rd Birthday Calculated]]&gt;29,"30+ Cal Days","16-29 Cal Days")))</f>
        <v>OnTime</v>
      </c>
      <c r="Y685" s="37">
        <f>_xlfn.NUMBERVALUE(Table1[[#This Row],[School Days to Complete Initial Evaluation (U08)]])</f>
        <v>0</v>
      </c>
      <c r="Z685" t="str">
        <f>IF(Table1[[#This Row],[School Days to Complete Initial Evaluation Converted]]&lt;36,"OnTime",IF(Table1[[#This Row],[School Days to Complete Initial Evaluation Converted]]&gt;50,"16+ Sch Days","1-15 Sch Days"))</f>
        <v>OnTime</v>
      </c>
    </row>
    <row r="686" spans="1:26">
      <c r="A686" s="26"/>
      <c r="B686" s="26"/>
      <c r="C686" s="26"/>
      <c r="D686" s="26"/>
      <c r="E686" s="26"/>
      <c r="F686" s="26"/>
      <c r="G686" s="26"/>
      <c r="H686" s="26"/>
      <c r="I686" s="26"/>
      <c r="J686" s="26"/>
      <c r="K686" s="26"/>
      <c r="L686" s="26"/>
      <c r="M686" s="26"/>
      <c r="N686" s="26"/>
      <c r="O686" s="26"/>
      <c r="P686" s="26"/>
      <c r="Q686" s="26"/>
      <c r="R686" s="26"/>
      <c r="S686" s="26"/>
      <c r="T686" s="26"/>
      <c r="U686" s="26"/>
      <c r="V686" s="36">
        <f t="shared" si="10"/>
        <v>1096</v>
      </c>
      <c r="W68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86" t="str">
        <f>IF(Table1[[#This Row],[Days Past 3rd Birthday Calculated]]&lt;1,"OnTime",IF(Table1[[#This Row],[Days Past 3rd Birthday Calculated]]&lt;16,"1-15 Cal Days",IF(Table1[[#This Row],[Days Past 3rd Birthday Calculated]]&gt;29,"30+ Cal Days","16-29 Cal Days")))</f>
        <v>OnTime</v>
      </c>
      <c r="Y686" s="37">
        <f>_xlfn.NUMBERVALUE(Table1[[#This Row],[School Days to Complete Initial Evaluation (U08)]])</f>
        <v>0</v>
      </c>
      <c r="Z686" t="str">
        <f>IF(Table1[[#This Row],[School Days to Complete Initial Evaluation Converted]]&lt;36,"OnTime",IF(Table1[[#This Row],[School Days to Complete Initial Evaluation Converted]]&gt;50,"16+ Sch Days","1-15 Sch Days"))</f>
        <v>OnTime</v>
      </c>
    </row>
    <row r="687" spans="1:26">
      <c r="A687" s="26"/>
      <c r="B687" s="26"/>
      <c r="C687" s="26"/>
      <c r="D687" s="26"/>
      <c r="E687" s="26"/>
      <c r="F687" s="26"/>
      <c r="G687" s="26"/>
      <c r="H687" s="26"/>
      <c r="I687" s="26"/>
      <c r="J687" s="26"/>
      <c r="K687" s="26"/>
      <c r="L687" s="26"/>
      <c r="M687" s="26"/>
      <c r="N687" s="26"/>
      <c r="O687" s="26"/>
      <c r="P687" s="26"/>
      <c r="Q687" s="26"/>
      <c r="R687" s="26"/>
      <c r="S687" s="26"/>
      <c r="T687" s="26"/>
      <c r="U687" s="26"/>
      <c r="V687" s="36">
        <f t="shared" si="10"/>
        <v>1096</v>
      </c>
      <c r="W68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87" t="str">
        <f>IF(Table1[[#This Row],[Days Past 3rd Birthday Calculated]]&lt;1,"OnTime",IF(Table1[[#This Row],[Days Past 3rd Birthday Calculated]]&lt;16,"1-15 Cal Days",IF(Table1[[#This Row],[Days Past 3rd Birthday Calculated]]&gt;29,"30+ Cal Days","16-29 Cal Days")))</f>
        <v>OnTime</v>
      </c>
      <c r="Y687" s="37">
        <f>_xlfn.NUMBERVALUE(Table1[[#This Row],[School Days to Complete Initial Evaluation (U08)]])</f>
        <v>0</v>
      </c>
      <c r="Z687" t="str">
        <f>IF(Table1[[#This Row],[School Days to Complete Initial Evaluation Converted]]&lt;36,"OnTime",IF(Table1[[#This Row],[School Days to Complete Initial Evaluation Converted]]&gt;50,"16+ Sch Days","1-15 Sch Days"))</f>
        <v>OnTime</v>
      </c>
    </row>
    <row r="688" spans="1:26">
      <c r="A688" s="26"/>
      <c r="B688" s="26"/>
      <c r="C688" s="26"/>
      <c r="D688" s="26"/>
      <c r="E688" s="26"/>
      <c r="F688" s="26"/>
      <c r="G688" s="26"/>
      <c r="H688" s="26"/>
      <c r="I688" s="26"/>
      <c r="J688" s="26"/>
      <c r="K688" s="26"/>
      <c r="L688" s="26"/>
      <c r="M688" s="26"/>
      <c r="N688" s="26"/>
      <c r="O688" s="26"/>
      <c r="P688" s="26"/>
      <c r="Q688" s="26"/>
      <c r="R688" s="26"/>
      <c r="S688" s="26"/>
      <c r="T688" s="26"/>
      <c r="U688" s="26"/>
      <c r="V688" s="36">
        <f t="shared" si="10"/>
        <v>1096</v>
      </c>
      <c r="W68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88" t="str">
        <f>IF(Table1[[#This Row],[Days Past 3rd Birthday Calculated]]&lt;1,"OnTime",IF(Table1[[#This Row],[Days Past 3rd Birthday Calculated]]&lt;16,"1-15 Cal Days",IF(Table1[[#This Row],[Days Past 3rd Birthday Calculated]]&gt;29,"30+ Cal Days","16-29 Cal Days")))</f>
        <v>OnTime</v>
      </c>
      <c r="Y688" s="37">
        <f>_xlfn.NUMBERVALUE(Table1[[#This Row],[School Days to Complete Initial Evaluation (U08)]])</f>
        <v>0</v>
      </c>
      <c r="Z688" t="str">
        <f>IF(Table1[[#This Row],[School Days to Complete Initial Evaluation Converted]]&lt;36,"OnTime",IF(Table1[[#This Row],[School Days to Complete Initial Evaluation Converted]]&gt;50,"16+ Sch Days","1-15 Sch Days"))</f>
        <v>OnTime</v>
      </c>
    </row>
    <row r="689" spans="1:26">
      <c r="A689" s="26"/>
      <c r="B689" s="26"/>
      <c r="C689" s="26"/>
      <c r="D689" s="26"/>
      <c r="E689" s="26"/>
      <c r="F689" s="26"/>
      <c r="G689" s="26"/>
      <c r="H689" s="26"/>
      <c r="I689" s="26"/>
      <c r="J689" s="26"/>
      <c r="K689" s="26"/>
      <c r="L689" s="26"/>
      <c r="M689" s="26"/>
      <c r="N689" s="26"/>
      <c r="O689" s="26"/>
      <c r="P689" s="26"/>
      <c r="Q689" s="26"/>
      <c r="R689" s="26"/>
      <c r="S689" s="26"/>
      <c r="T689" s="26"/>
      <c r="U689" s="26"/>
      <c r="V689" s="36">
        <f t="shared" si="10"/>
        <v>1096</v>
      </c>
      <c r="W68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89" t="str">
        <f>IF(Table1[[#This Row],[Days Past 3rd Birthday Calculated]]&lt;1,"OnTime",IF(Table1[[#This Row],[Days Past 3rd Birthday Calculated]]&lt;16,"1-15 Cal Days",IF(Table1[[#This Row],[Days Past 3rd Birthday Calculated]]&gt;29,"30+ Cal Days","16-29 Cal Days")))</f>
        <v>OnTime</v>
      </c>
      <c r="Y689" s="37">
        <f>_xlfn.NUMBERVALUE(Table1[[#This Row],[School Days to Complete Initial Evaluation (U08)]])</f>
        <v>0</v>
      </c>
      <c r="Z689" t="str">
        <f>IF(Table1[[#This Row],[School Days to Complete Initial Evaluation Converted]]&lt;36,"OnTime",IF(Table1[[#This Row],[School Days to Complete Initial Evaluation Converted]]&gt;50,"16+ Sch Days","1-15 Sch Days"))</f>
        <v>OnTime</v>
      </c>
    </row>
    <row r="690" spans="1:26">
      <c r="A690" s="26"/>
      <c r="B690" s="26"/>
      <c r="C690" s="26"/>
      <c r="D690" s="26"/>
      <c r="E690" s="26"/>
      <c r="F690" s="26"/>
      <c r="G690" s="26"/>
      <c r="H690" s="26"/>
      <c r="I690" s="26"/>
      <c r="J690" s="26"/>
      <c r="K690" s="26"/>
      <c r="L690" s="26"/>
      <c r="M690" s="26"/>
      <c r="N690" s="26"/>
      <c r="O690" s="26"/>
      <c r="P690" s="26"/>
      <c r="Q690" s="26"/>
      <c r="R690" s="26"/>
      <c r="S690" s="26"/>
      <c r="T690" s="26"/>
      <c r="U690" s="26"/>
      <c r="V690" s="36">
        <f t="shared" si="10"/>
        <v>1096</v>
      </c>
      <c r="W69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90" t="str">
        <f>IF(Table1[[#This Row],[Days Past 3rd Birthday Calculated]]&lt;1,"OnTime",IF(Table1[[#This Row],[Days Past 3rd Birthday Calculated]]&lt;16,"1-15 Cal Days",IF(Table1[[#This Row],[Days Past 3rd Birthday Calculated]]&gt;29,"30+ Cal Days","16-29 Cal Days")))</f>
        <v>OnTime</v>
      </c>
      <c r="Y690" s="37">
        <f>_xlfn.NUMBERVALUE(Table1[[#This Row],[School Days to Complete Initial Evaluation (U08)]])</f>
        <v>0</v>
      </c>
      <c r="Z690" t="str">
        <f>IF(Table1[[#This Row],[School Days to Complete Initial Evaluation Converted]]&lt;36,"OnTime",IF(Table1[[#This Row],[School Days to Complete Initial Evaluation Converted]]&gt;50,"16+ Sch Days","1-15 Sch Days"))</f>
        <v>OnTime</v>
      </c>
    </row>
    <row r="691" spans="1:26">
      <c r="A691" s="26"/>
      <c r="B691" s="26"/>
      <c r="C691" s="26"/>
      <c r="D691" s="26"/>
      <c r="E691" s="26"/>
      <c r="F691" s="26"/>
      <c r="G691" s="26"/>
      <c r="H691" s="26"/>
      <c r="I691" s="26"/>
      <c r="J691" s="26"/>
      <c r="K691" s="26"/>
      <c r="L691" s="26"/>
      <c r="M691" s="26"/>
      <c r="N691" s="26"/>
      <c r="O691" s="26"/>
      <c r="P691" s="26"/>
      <c r="Q691" s="26"/>
      <c r="R691" s="26"/>
      <c r="S691" s="26"/>
      <c r="T691" s="26"/>
      <c r="U691" s="26"/>
      <c r="V691" s="36">
        <f t="shared" si="10"/>
        <v>1096</v>
      </c>
      <c r="W69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91" t="str">
        <f>IF(Table1[[#This Row],[Days Past 3rd Birthday Calculated]]&lt;1,"OnTime",IF(Table1[[#This Row],[Days Past 3rd Birthday Calculated]]&lt;16,"1-15 Cal Days",IF(Table1[[#This Row],[Days Past 3rd Birthday Calculated]]&gt;29,"30+ Cal Days","16-29 Cal Days")))</f>
        <v>OnTime</v>
      </c>
      <c r="Y691" s="37">
        <f>_xlfn.NUMBERVALUE(Table1[[#This Row],[School Days to Complete Initial Evaluation (U08)]])</f>
        <v>0</v>
      </c>
      <c r="Z691" t="str">
        <f>IF(Table1[[#This Row],[School Days to Complete Initial Evaluation Converted]]&lt;36,"OnTime",IF(Table1[[#This Row],[School Days to Complete Initial Evaluation Converted]]&gt;50,"16+ Sch Days","1-15 Sch Days"))</f>
        <v>OnTime</v>
      </c>
    </row>
    <row r="692" spans="1:26">
      <c r="A692" s="26"/>
      <c r="B692" s="26"/>
      <c r="C692" s="26"/>
      <c r="D692" s="26"/>
      <c r="E692" s="26"/>
      <c r="F692" s="26"/>
      <c r="G692" s="26"/>
      <c r="H692" s="26"/>
      <c r="I692" s="26"/>
      <c r="J692" s="26"/>
      <c r="K692" s="26"/>
      <c r="L692" s="26"/>
      <c r="M692" s="26"/>
      <c r="N692" s="26"/>
      <c r="O692" s="26"/>
      <c r="P692" s="26"/>
      <c r="Q692" s="26"/>
      <c r="R692" s="26"/>
      <c r="S692" s="26"/>
      <c r="T692" s="26"/>
      <c r="U692" s="26"/>
      <c r="V692" s="36">
        <f t="shared" si="10"/>
        <v>1096</v>
      </c>
      <c r="W69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92" t="str">
        <f>IF(Table1[[#This Row],[Days Past 3rd Birthday Calculated]]&lt;1,"OnTime",IF(Table1[[#This Row],[Days Past 3rd Birthday Calculated]]&lt;16,"1-15 Cal Days",IF(Table1[[#This Row],[Days Past 3rd Birthday Calculated]]&gt;29,"30+ Cal Days","16-29 Cal Days")))</f>
        <v>OnTime</v>
      </c>
      <c r="Y692" s="37">
        <f>_xlfn.NUMBERVALUE(Table1[[#This Row],[School Days to Complete Initial Evaluation (U08)]])</f>
        <v>0</v>
      </c>
      <c r="Z692" t="str">
        <f>IF(Table1[[#This Row],[School Days to Complete Initial Evaluation Converted]]&lt;36,"OnTime",IF(Table1[[#This Row],[School Days to Complete Initial Evaluation Converted]]&gt;50,"16+ Sch Days","1-15 Sch Days"))</f>
        <v>OnTime</v>
      </c>
    </row>
    <row r="693" spans="1:26">
      <c r="A693" s="26"/>
      <c r="B693" s="26"/>
      <c r="C693" s="26"/>
      <c r="D693" s="26"/>
      <c r="E693" s="26"/>
      <c r="F693" s="26"/>
      <c r="G693" s="26"/>
      <c r="H693" s="26"/>
      <c r="I693" s="26"/>
      <c r="J693" s="26"/>
      <c r="K693" s="26"/>
      <c r="L693" s="26"/>
      <c r="M693" s="26"/>
      <c r="N693" s="26"/>
      <c r="O693" s="26"/>
      <c r="P693" s="26"/>
      <c r="Q693" s="26"/>
      <c r="R693" s="26"/>
      <c r="S693" s="26"/>
      <c r="T693" s="26"/>
      <c r="U693" s="26"/>
      <c r="V693" s="36">
        <f t="shared" si="10"/>
        <v>1096</v>
      </c>
      <c r="W69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93" t="str">
        <f>IF(Table1[[#This Row],[Days Past 3rd Birthday Calculated]]&lt;1,"OnTime",IF(Table1[[#This Row],[Days Past 3rd Birthday Calculated]]&lt;16,"1-15 Cal Days",IF(Table1[[#This Row],[Days Past 3rd Birthday Calculated]]&gt;29,"30+ Cal Days","16-29 Cal Days")))</f>
        <v>OnTime</v>
      </c>
      <c r="Y693" s="37">
        <f>_xlfn.NUMBERVALUE(Table1[[#This Row],[School Days to Complete Initial Evaluation (U08)]])</f>
        <v>0</v>
      </c>
      <c r="Z693" t="str">
        <f>IF(Table1[[#This Row],[School Days to Complete Initial Evaluation Converted]]&lt;36,"OnTime",IF(Table1[[#This Row],[School Days to Complete Initial Evaluation Converted]]&gt;50,"16+ Sch Days","1-15 Sch Days"))</f>
        <v>OnTime</v>
      </c>
    </row>
    <row r="694" spans="1:26">
      <c r="A694" s="26"/>
      <c r="B694" s="26"/>
      <c r="C694" s="26"/>
      <c r="D694" s="26"/>
      <c r="E694" s="26"/>
      <c r="F694" s="26"/>
      <c r="G694" s="26"/>
      <c r="H694" s="26"/>
      <c r="I694" s="26"/>
      <c r="J694" s="26"/>
      <c r="K694" s="26"/>
      <c r="L694" s="26"/>
      <c r="M694" s="26"/>
      <c r="N694" s="26"/>
      <c r="O694" s="26"/>
      <c r="P694" s="26"/>
      <c r="Q694" s="26"/>
      <c r="R694" s="26"/>
      <c r="S694" s="26"/>
      <c r="T694" s="26"/>
      <c r="U694" s="26"/>
      <c r="V694" s="36">
        <f t="shared" si="10"/>
        <v>1096</v>
      </c>
      <c r="W69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94" t="str">
        <f>IF(Table1[[#This Row],[Days Past 3rd Birthday Calculated]]&lt;1,"OnTime",IF(Table1[[#This Row],[Days Past 3rd Birthday Calculated]]&lt;16,"1-15 Cal Days",IF(Table1[[#This Row],[Days Past 3rd Birthday Calculated]]&gt;29,"30+ Cal Days","16-29 Cal Days")))</f>
        <v>OnTime</v>
      </c>
      <c r="Y694" s="37">
        <f>_xlfn.NUMBERVALUE(Table1[[#This Row],[School Days to Complete Initial Evaluation (U08)]])</f>
        <v>0</v>
      </c>
      <c r="Z694" t="str">
        <f>IF(Table1[[#This Row],[School Days to Complete Initial Evaluation Converted]]&lt;36,"OnTime",IF(Table1[[#This Row],[School Days to Complete Initial Evaluation Converted]]&gt;50,"16+ Sch Days","1-15 Sch Days"))</f>
        <v>OnTime</v>
      </c>
    </row>
    <row r="695" spans="1:26">
      <c r="A695" s="26"/>
      <c r="B695" s="26"/>
      <c r="C695" s="26"/>
      <c r="D695" s="26"/>
      <c r="E695" s="26"/>
      <c r="F695" s="26"/>
      <c r="G695" s="26"/>
      <c r="H695" s="26"/>
      <c r="I695" s="26"/>
      <c r="J695" s="26"/>
      <c r="K695" s="26"/>
      <c r="L695" s="26"/>
      <c r="M695" s="26"/>
      <c r="N695" s="26"/>
      <c r="O695" s="26"/>
      <c r="P695" s="26"/>
      <c r="Q695" s="26"/>
      <c r="R695" s="26"/>
      <c r="S695" s="26"/>
      <c r="T695" s="26"/>
      <c r="U695" s="26"/>
      <c r="V695" s="36">
        <f t="shared" si="10"/>
        <v>1096</v>
      </c>
      <c r="W69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95" t="str">
        <f>IF(Table1[[#This Row],[Days Past 3rd Birthday Calculated]]&lt;1,"OnTime",IF(Table1[[#This Row],[Days Past 3rd Birthday Calculated]]&lt;16,"1-15 Cal Days",IF(Table1[[#This Row],[Days Past 3rd Birthday Calculated]]&gt;29,"30+ Cal Days","16-29 Cal Days")))</f>
        <v>OnTime</v>
      </c>
      <c r="Y695" s="37">
        <f>_xlfn.NUMBERVALUE(Table1[[#This Row],[School Days to Complete Initial Evaluation (U08)]])</f>
        <v>0</v>
      </c>
      <c r="Z695" t="str">
        <f>IF(Table1[[#This Row],[School Days to Complete Initial Evaluation Converted]]&lt;36,"OnTime",IF(Table1[[#This Row],[School Days to Complete Initial Evaluation Converted]]&gt;50,"16+ Sch Days","1-15 Sch Days"))</f>
        <v>OnTime</v>
      </c>
    </row>
    <row r="696" spans="1:26">
      <c r="A696" s="26"/>
      <c r="B696" s="26"/>
      <c r="C696" s="26"/>
      <c r="D696" s="26"/>
      <c r="E696" s="26"/>
      <c r="F696" s="26"/>
      <c r="G696" s="26"/>
      <c r="H696" s="26"/>
      <c r="I696" s="26"/>
      <c r="J696" s="26"/>
      <c r="K696" s="26"/>
      <c r="L696" s="26"/>
      <c r="M696" s="26"/>
      <c r="N696" s="26"/>
      <c r="O696" s="26"/>
      <c r="P696" s="26"/>
      <c r="Q696" s="26"/>
      <c r="R696" s="26"/>
      <c r="S696" s="26"/>
      <c r="T696" s="26"/>
      <c r="U696" s="26"/>
      <c r="V696" s="36">
        <f t="shared" si="10"/>
        <v>1096</v>
      </c>
      <c r="W69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96" t="str">
        <f>IF(Table1[[#This Row],[Days Past 3rd Birthday Calculated]]&lt;1,"OnTime",IF(Table1[[#This Row],[Days Past 3rd Birthday Calculated]]&lt;16,"1-15 Cal Days",IF(Table1[[#This Row],[Days Past 3rd Birthday Calculated]]&gt;29,"30+ Cal Days","16-29 Cal Days")))</f>
        <v>OnTime</v>
      </c>
      <c r="Y696" s="37">
        <f>_xlfn.NUMBERVALUE(Table1[[#This Row],[School Days to Complete Initial Evaluation (U08)]])</f>
        <v>0</v>
      </c>
      <c r="Z696" t="str">
        <f>IF(Table1[[#This Row],[School Days to Complete Initial Evaluation Converted]]&lt;36,"OnTime",IF(Table1[[#This Row],[School Days to Complete Initial Evaluation Converted]]&gt;50,"16+ Sch Days","1-15 Sch Days"))</f>
        <v>OnTime</v>
      </c>
    </row>
    <row r="697" spans="1:26">
      <c r="A697" s="26"/>
      <c r="B697" s="26"/>
      <c r="C697" s="26"/>
      <c r="D697" s="26"/>
      <c r="E697" s="26"/>
      <c r="F697" s="26"/>
      <c r="G697" s="26"/>
      <c r="H697" s="26"/>
      <c r="I697" s="26"/>
      <c r="J697" s="26"/>
      <c r="K697" s="26"/>
      <c r="L697" s="26"/>
      <c r="M697" s="26"/>
      <c r="N697" s="26"/>
      <c r="O697" s="26"/>
      <c r="P697" s="26"/>
      <c r="Q697" s="26"/>
      <c r="R697" s="26"/>
      <c r="S697" s="26"/>
      <c r="T697" s="26"/>
      <c r="U697" s="26"/>
      <c r="V697" s="36">
        <f t="shared" si="10"/>
        <v>1096</v>
      </c>
      <c r="W69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97" t="str">
        <f>IF(Table1[[#This Row],[Days Past 3rd Birthday Calculated]]&lt;1,"OnTime",IF(Table1[[#This Row],[Days Past 3rd Birthday Calculated]]&lt;16,"1-15 Cal Days",IF(Table1[[#This Row],[Days Past 3rd Birthday Calculated]]&gt;29,"30+ Cal Days","16-29 Cal Days")))</f>
        <v>OnTime</v>
      </c>
      <c r="Y697" s="37">
        <f>_xlfn.NUMBERVALUE(Table1[[#This Row],[School Days to Complete Initial Evaluation (U08)]])</f>
        <v>0</v>
      </c>
      <c r="Z697" t="str">
        <f>IF(Table1[[#This Row],[School Days to Complete Initial Evaluation Converted]]&lt;36,"OnTime",IF(Table1[[#This Row],[School Days to Complete Initial Evaluation Converted]]&gt;50,"16+ Sch Days","1-15 Sch Days"))</f>
        <v>OnTime</v>
      </c>
    </row>
    <row r="698" spans="1:26">
      <c r="A698" s="26"/>
      <c r="B698" s="26"/>
      <c r="C698" s="26"/>
      <c r="D698" s="26"/>
      <c r="E698" s="26"/>
      <c r="F698" s="26"/>
      <c r="G698" s="26"/>
      <c r="H698" s="26"/>
      <c r="I698" s="26"/>
      <c r="J698" s="26"/>
      <c r="K698" s="26"/>
      <c r="L698" s="26"/>
      <c r="M698" s="26"/>
      <c r="N698" s="26"/>
      <c r="O698" s="26"/>
      <c r="P698" s="26"/>
      <c r="Q698" s="26"/>
      <c r="R698" s="26"/>
      <c r="S698" s="26"/>
      <c r="T698" s="26"/>
      <c r="U698" s="26"/>
      <c r="V698" s="36">
        <f t="shared" si="10"/>
        <v>1096</v>
      </c>
      <c r="W69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98" t="str">
        <f>IF(Table1[[#This Row],[Days Past 3rd Birthday Calculated]]&lt;1,"OnTime",IF(Table1[[#This Row],[Days Past 3rd Birthday Calculated]]&lt;16,"1-15 Cal Days",IF(Table1[[#This Row],[Days Past 3rd Birthday Calculated]]&gt;29,"30+ Cal Days","16-29 Cal Days")))</f>
        <v>OnTime</v>
      </c>
      <c r="Y698" s="37">
        <f>_xlfn.NUMBERVALUE(Table1[[#This Row],[School Days to Complete Initial Evaluation (U08)]])</f>
        <v>0</v>
      </c>
      <c r="Z698" t="str">
        <f>IF(Table1[[#This Row],[School Days to Complete Initial Evaluation Converted]]&lt;36,"OnTime",IF(Table1[[#This Row],[School Days to Complete Initial Evaluation Converted]]&gt;50,"16+ Sch Days","1-15 Sch Days"))</f>
        <v>OnTime</v>
      </c>
    </row>
    <row r="699" spans="1:26">
      <c r="A699" s="26"/>
      <c r="B699" s="26"/>
      <c r="C699" s="26"/>
      <c r="D699" s="26"/>
      <c r="E699" s="26"/>
      <c r="F699" s="26"/>
      <c r="G699" s="26"/>
      <c r="H699" s="26"/>
      <c r="I699" s="26"/>
      <c r="J699" s="26"/>
      <c r="K699" s="26"/>
      <c r="L699" s="26"/>
      <c r="M699" s="26"/>
      <c r="N699" s="26"/>
      <c r="O699" s="26"/>
      <c r="P699" s="26"/>
      <c r="Q699" s="26"/>
      <c r="R699" s="26"/>
      <c r="S699" s="26"/>
      <c r="T699" s="26"/>
      <c r="U699" s="26"/>
      <c r="V699" s="36">
        <f t="shared" si="10"/>
        <v>1096</v>
      </c>
      <c r="W69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699" t="str">
        <f>IF(Table1[[#This Row],[Days Past 3rd Birthday Calculated]]&lt;1,"OnTime",IF(Table1[[#This Row],[Days Past 3rd Birthday Calculated]]&lt;16,"1-15 Cal Days",IF(Table1[[#This Row],[Days Past 3rd Birthday Calculated]]&gt;29,"30+ Cal Days","16-29 Cal Days")))</f>
        <v>OnTime</v>
      </c>
      <c r="Y699" s="37">
        <f>_xlfn.NUMBERVALUE(Table1[[#This Row],[School Days to Complete Initial Evaluation (U08)]])</f>
        <v>0</v>
      </c>
      <c r="Z699" t="str">
        <f>IF(Table1[[#This Row],[School Days to Complete Initial Evaluation Converted]]&lt;36,"OnTime",IF(Table1[[#This Row],[School Days to Complete Initial Evaluation Converted]]&gt;50,"16+ Sch Days","1-15 Sch Days"))</f>
        <v>OnTime</v>
      </c>
    </row>
    <row r="700" spans="1:26">
      <c r="A700" s="26"/>
      <c r="B700" s="26"/>
      <c r="C700" s="26"/>
      <c r="D700" s="26"/>
      <c r="E700" s="26"/>
      <c r="F700" s="26"/>
      <c r="G700" s="26"/>
      <c r="H700" s="26"/>
      <c r="I700" s="26"/>
      <c r="J700" s="26"/>
      <c r="K700" s="26"/>
      <c r="L700" s="26"/>
      <c r="M700" s="26"/>
      <c r="N700" s="26"/>
      <c r="O700" s="26"/>
      <c r="P700" s="26"/>
      <c r="Q700" s="26"/>
      <c r="R700" s="26"/>
      <c r="S700" s="26"/>
      <c r="T700" s="26"/>
      <c r="U700" s="26"/>
      <c r="V700" s="36">
        <f t="shared" si="10"/>
        <v>1096</v>
      </c>
      <c r="W70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00" t="str">
        <f>IF(Table1[[#This Row],[Days Past 3rd Birthday Calculated]]&lt;1,"OnTime",IF(Table1[[#This Row],[Days Past 3rd Birthday Calculated]]&lt;16,"1-15 Cal Days",IF(Table1[[#This Row],[Days Past 3rd Birthday Calculated]]&gt;29,"30+ Cal Days","16-29 Cal Days")))</f>
        <v>OnTime</v>
      </c>
      <c r="Y700" s="37">
        <f>_xlfn.NUMBERVALUE(Table1[[#This Row],[School Days to Complete Initial Evaluation (U08)]])</f>
        <v>0</v>
      </c>
      <c r="Z700" t="str">
        <f>IF(Table1[[#This Row],[School Days to Complete Initial Evaluation Converted]]&lt;36,"OnTime",IF(Table1[[#This Row],[School Days to Complete Initial Evaluation Converted]]&gt;50,"16+ Sch Days","1-15 Sch Days"))</f>
        <v>OnTime</v>
      </c>
    </row>
    <row r="701" spans="1:26">
      <c r="A701" s="26"/>
      <c r="B701" s="26"/>
      <c r="C701" s="26"/>
      <c r="D701" s="26"/>
      <c r="E701" s="26"/>
      <c r="F701" s="26"/>
      <c r="G701" s="26"/>
      <c r="H701" s="26"/>
      <c r="I701" s="26"/>
      <c r="J701" s="26"/>
      <c r="K701" s="26"/>
      <c r="L701" s="26"/>
      <c r="M701" s="26"/>
      <c r="N701" s="26"/>
      <c r="O701" s="26"/>
      <c r="P701" s="26"/>
      <c r="Q701" s="26"/>
      <c r="R701" s="26"/>
      <c r="S701" s="26"/>
      <c r="T701" s="26"/>
      <c r="U701" s="26"/>
      <c r="V701" s="36">
        <f t="shared" si="10"/>
        <v>1096</v>
      </c>
      <c r="W70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01" t="str">
        <f>IF(Table1[[#This Row],[Days Past 3rd Birthday Calculated]]&lt;1,"OnTime",IF(Table1[[#This Row],[Days Past 3rd Birthday Calculated]]&lt;16,"1-15 Cal Days",IF(Table1[[#This Row],[Days Past 3rd Birthday Calculated]]&gt;29,"30+ Cal Days","16-29 Cal Days")))</f>
        <v>OnTime</v>
      </c>
      <c r="Y701" s="37">
        <f>_xlfn.NUMBERVALUE(Table1[[#This Row],[School Days to Complete Initial Evaluation (U08)]])</f>
        <v>0</v>
      </c>
      <c r="Z701" t="str">
        <f>IF(Table1[[#This Row],[School Days to Complete Initial Evaluation Converted]]&lt;36,"OnTime",IF(Table1[[#This Row],[School Days to Complete Initial Evaluation Converted]]&gt;50,"16+ Sch Days","1-15 Sch Days"))</f>
        <v>OnTime</v>
      </c>
    </row>
    <row r="702" spans="1:26">
      <c r="A702" s="26"/>
      <c r="B702" s="26"/>
      <c r="C702" s="26"/>
      <c r="D702" s="26"/>
      <c r="E702" s="26"/>
      <c r="F702" s="26"/>
      <c r="G702" s="26"/>
      <c r="H702" s="26"/>
      <c r="I702" s="26"/>
      <c r="J702" s="26"/>
      <c r="K702" s="26"/>
      <c r="L702" s="26"/>
      <c r="M702" s="26"/>
      <c r="N702" s="26"/>
      <c r="O702" s="26"/>
      <c r="P702" s="26"/>
      <c r="Q702" s="26"/>
      <c r="R702" s="26"/>
      <c r="S702" s="26"/>
      <c r="T702" s="26"/>
      <c r="U702" s="26"/>
      <c r="V702" s="36">
        <f t="shared" si="10"/>
        <v>1096</v>
      </c>
      <c r="W70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02" t="str">
        <f>IF(Table1[[#This Row],[Days Past 3rd Birthday Calculated]]&lt;1,"OnTime",IF(Table1[[#This Row],[Days Past 3rd Birthday Calculated]]&lt;16,"1-15 Cal Days",IF(Table1[[#This Row],[Days Past 3rd Birthday Calculated]]&gt;29,"30+ Cal Days","16-29 Cal Days")))</f>
        <v>OnTime</v>
      </c>
      <c r="Y702" s="37">
        <f>_xlfn.NUMBERVALUE(Table1[[#This Row],[School Days to Complete Initial Evaluation (U08)]])</f>
        <v>0</v>
      </c>
      <c r="Z702" t="str">
        <f>IF(Table1[[#This Row],[School Days to Complete Initial Evaluation Converted]]&lt;36,"OnTime",IF(Table1[[#This Row],[School Days to Complete Initial Evaluation Converted]]&gt;50,"16+ Sch Days","1-15 Sch Days"))</f>
        <v>OnTime</v>
      </c>
    </row>
    <row r="703" spans="1:26">
      <c r="A703" s="26"/>
      <c r="B703" s="26"/>
      <c r="C703" s="26"/>
      <c r="D703" s="26"/>
      <c r="E703" s="26"/>
      <c r="F703" s="26"/>
      <c r="G703" s="26"/>
      <c r="H703" s="26"/>
      <c r="I703" s="26"/>
      <c r="J703" s="26"/>
      <c r="K703" s="26"/>
      <c r="L703" s="26"/>
      <c r="M703" s="26"/>
      <c r="N703" s="26"/>
      <c r="O703" s="26"/>
      <c r="P703" s="26"/>
      <c r="Q703" s="26"/>
      <c r="R703" s="26"/>
      <c r="S703" s="26"/>
      <c r="T703" s="26"/>
      <c r="U703" s="26"/>
      <c r="V703" s="36">
        <f t="shared" si="10"/>
        <v>1096</v>
      </c>
      <c r="W70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03" t="str">
        <f>IF(Table1[[#This Row],[Days Past 3rd Birthday Calculated]]&lt;1,"OnTime",IF(Table1[[#This Row],[Days Past 3rd Birthday Calculated]]&lt;16,"1-15 Cal Days",IF(Table1[[#This Row],[Days Past 3rd Birthday Calculated]]&gt;29,"30+ Cal Days","16-29 Cal Days")))</f>
        <v>OnTime</v>
      </c>
      <c r="Y703" s="37">
        <f>_xlfn.NUMBERVALUE(Table1[[#This Row],[School Days to Complete Initial Evaluation (U08)]])</f>
        <v>0</v>
      </c>
      <c r="Z703" t="str">
        <f>IF(Table1[[#This Row],[School Days to Complete Initial Evaluation Converted]]&lt;36,"OnTime",IF(Table1[[#This Row],[School Days to Complete Initial Evaluation Converted]]&gt;50,"16+ Sch Days","1-15 Sch Days"))</f>
        <v>OnTime</v>
      </c>
    </row>
    <row r="704" spans="1:26">
      <c r="A704" s="26"/>
      <c r="B704" s="26"/>
      <c r="C704" s="26"/>
      <c r="D704" s="26"/>
      <c r="E704" s="26"/>
      <c r="F704" s="26"/>
      <c r="G704" s="26"/>
      <c r="H704" s="26"/>
      <c r="I704" s="26"/>
      <c r="J704" s="26"/>
      <c r="K704" s="26"/>
      <c r="L704" s="26"/>
      <c r="M704" s="26"/>
      <c r="N704" s="26"/>
      <c r="O704" s="26"/>
      <c r="P704" s="26"/>
      <c r="Q704" s="26"/>
      <c r="R704" s="26"/>
      <c r="S704" s="26"/>
      <c r="T704" s="26"/>
      <c r="U704" s="26"/>
      <c r="V704" s="36">
        <f t="shared" si="10"/>
        <v>1096</v>
      </c>
      <c r="W70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04" t="str">
        <f>IF(Table1[[#This Row],[Days Past 3rd Birthday Calculated]]&lt;1,"OnTime",IF(Table1[[#This Row],[Days Past 3rd Birthday Calculated]]&lt;16,"1-15 Cal Days",IF(Table1[[#This Row],[Days Past 3rd Birthday Calculated]]&gt;29,"30+ Cal Days","16-29 Cal Days")))</f>
        <v>OnTime</v>
      </c>
      <c r="Y704" s="37">
        <f>_xlfn.NUMBERVALUE(Table1[[#This Row],[School Days to Complete Initial Evaluation (U08)]])</f>
        <v>0</v>
      </c>
      <c r="Z704" t="str">
        <f>IF(Table1[[#This Row],[School Days to Complete Initial Evaluation Converted]]&lt;36,"OnTime",IF(Table1[[#This Row],[School Days to Complete Initial Evaluation Converted]]&gt;50,"16+ Sch Days","1-15 Sch Days"))</f>
        <v>OnTime</v>
      </c>
    </row>
    <row r="705" spans="1:26">
      <c r="A705" s="26"/>
      <c r="B705" s="26"/>
      <c r="C705" s="26"/>
      <c r="D705" s="26"/>
      <c r="E705" s="26"/>
      <c r="F705" s="26"/>
      <c r="G705" s="26"/>
      <c r="H705" s="26"/>
      <c r="I705" s="26"/>
      <c r="J705" s="26"/>
      <c r="K705" s="26"/>
      <c r="L705" s="26"/>
      <c r="M705" s="26"/>
      <c r="N705" s="26"/>
      <c r="O705" s="26"/>
      <c r="P705" s="26"/>
      <c r="Q705" s="26"/>
      <c r="R705" s="26"/>
      <c r="S705" s="26"/>
      <c r="T705" s="26"/>
      <c r="U705" s="26"/>
      <c r="V705" s="36">
        <f t="shared" si="10"/>
        <v>1096</v>
      </c>
      <c r="W70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05" t="str">
        <f>IF(Table1[[#This Row],[Days Past 3rd Birthday Calculated]]&lt;1,"OnTime",IF(Table1[[#This Row],[Days Past 3rd Birthday Calculated]]&lt;16,"1-15 Cal Days",IF(Table1[[#This Row],[Days Past 3rd Birthday Calculated]]&gt;29,"30+ Cal Days","16-29 Cal Days")))</f>
        <v>OnTime</v>
      </c>
      <c r="Y705" s="37">
        <f>_xlfn.NUMBERVALUE(Table1[[#This Row],[School Days to Complete Initial Evaluation (U08)]])</f>
        <v>0</v>
      </c>
      <c r="Z705" t="str">
        <f>IF(Table1[[#This Row],[School Days to Complete Initial Evaluation Converted]]&lt;36,"OnTime",IF(Table1[[#This Row],[School Days to Complete Initial Evaluation Converted]]&gt;50,"16+ Sch Days","1-15 Sch Days"))</f>
        <v>OnTime</v>
      </c>
    </row>
    <row r="706" spans="1:26">
      <c r="A706" s="26"/>
      <c r="B706" s="26"/>
      <c r="C706" s="26"/>
      <c r="D706" s="26"/>
      <c r="E706" s="26"/>
      <c r="F706" s="26"/>
      <c r="G706" s="26"/>
      <c r="H706" s="26"/>
      <c r="I706" s="26"/>
      <c r="J706" s="26"/>
      <c r="K706" s="26"/>
      <c r="L706" s="26"/>
      <c r="M706" s="26"/>
      <c r="N706" s="26"/>
      <c r="O706" s="26"/>
      <c r="P706" s="26"/>
      <c r="Q706" s="26"/>
      <c r="R706" s="26"/>
      <c r="S706" s="26"/>
      <c r="T706" s="26"/>
      <c r="U706" s="26"/>
      <c r="V706" s="36">
        <f t="shared" ref="V706:V769" si="11">EDATE(Q706,36)</f>
        <v>1096</v>
      </c>
      <c r="W70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06" t="str">
        <f>IF(Table1[[#This Row],[Days Past 3rd Birthday Calculated]]&lt;1,"OnTime",IF(Table1[[#This Row],[Days Past 3rd Birthday Calculated]]&lt;16,"1-15 Cal Days",IF(Table1[[#This Row],[Days Past 3rd Birthday Calculated]]&gt;29,"30+ Cal Days","16-29 Cal Days")))</f>
        <v>OnTime</v>
      </c>
      <c r="Y706" s="37">
        <f>_xlfn.NUMBERVALUE(Table1[[#This Row],[School Days to Complete Initial Evaluation (U08)]])</f>
        <v>0</v>
      </c>
      <c r="Z706" t="str">
        <f>IF(Table1[[#This Row],[School Days to Complete Initial Evaluation Converted]]&lt;36,"OnTime",IF(Table1[[#This Row],[School Days to Complete Initial Evaluation Converted]]&gt;50,"16+ Sch Days","1-15 Sch Days"))</f>
        <v>OnTime</v>
      </c>
    </row>
    <row r="707" spans="1:26">
      <c r="A707" s="26"/>
      <c r="B707" s="26"/>
      <c r="C707" s="26"/>
      <c r="D707" s="26"/>
      <c r="E707" s="26"/>
      <c r="F707" s="26"/>
      <c r="G707" s="26"/>
      <c r="H707" s="26"/>
      <c r="I707" s="26"/>
      <c r="J707" s="26"/>
      <c r="K707" s="26"/>
      <c r="L707" s="26"/>
      <c r="M707" s="26"/>
      <c r="N707" s="26"/>
      <c r="O707" s="26"/>
      <c r="P707" s="26"/>
      <c r="Q707" s="26"/>
      <c r="R707" s="26"/>
      <c r="S707" s="26"/>
      <c r="T707" s="26"/>
      <c r="U707" s="26"/>
      <c r="V707" s="36">
        <f t="shared" si="11"/>
        <v>1096</v>
      </c>
      <c r="W70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07" t="str">
        <f>IF(Table1[[#This Row],[Days Past 3rd Birthday Calculated]]&lt;1,"OnTime",IF(Table1[[#This Row],[Days Past 3rd Birthday Calculated]]&lt;16,"1-15 Cal Days",IF(Table1[[#This Row],[Days Past 3rd Birthday Calculated]]&gt;29,"30+ Cal Days","16-29 Cal Days")))</f>
        <v>OnTime</v>
      </c>
      <c r="Y707" s="37">
        <f>_xlfn.NUMBERVALUE(Table1[[#This Row],[School Days to Complete Initial Evaluation (U08)]])</f>
        <v>0</v>
      </c>
      <c r="Z707" t="str">
        <f>IF(Table1[[#This Row],[School Days to Complete Initial Evaluation Converted]]&lt;36,"OnTime",IF(Table1[[#This Row],[School Days to Complete Initial Evaluation Converted]]&gt;50,"16+ Sch Days","1-15 Sch Days"))</f>
        <v>OnTime</v>
      </c>
    </row>
    <row r="708" spans="1:26">
      <c r="A708" s="26"/>
      <c r="B708" s="26"/>
      <c r="C708" s="26"/>
      <c r="D708" s="26"/>
      <c r="E708" s="26"/>
      <c r="F708" s="26"/>
      <c r="G708" s="26"/>
      <c r="H708" s="26"/>
      <c r="I708" s="26"/>
      <c r="J708" s="26"/>
      <c r="K708" s="26"/>
      <c r="L708" s="26"/>
      <c r="M708" s="26"/>
      <c r="N708" s="26"/>
      <c r="O708" s="26"/>
      <c r="P708" s="26"/>
      <c r="Q708" s="26"/>
      <c r="R708" s="26"/>
      <c r="S708" s="26"/>
      <c r="T708" s="26"/>
      <c r="U708" s="26"/>
      <c r="V708" s="36">
        <f t="shared" si="11"/>
        <v>1096</v>
      </c>
      <c r="W70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08" t="str">
        <f>IF(Table1[[#This Row],[Days Past 3rd Birthday Calculated]]&lt;1,"OnTime",IF(Table1[[#This Row],[Days Past 3rd Birthday Calculated]]&lt;16,"1-15 Cal Days",IF(Table1[[#This Row],[Days Past 3rd Birthday Calculated]]&gt;29,"30+ Cal Days","16-29 Cal Days")))</f>
        <v>OnTime</v>
      </c>
      <c r="Y708" s="37">
        <f>_xlfn.NUMBERVALUE(Table1[[#This Row],[School Days to Complete Initial Evaluation (U08)]])</f>
        <v>0</v>
      </c>
      <c r="Z708" t="str">
        <f>IF(Table1[[#This Row],[School Days to Complete Initial Evaluation Converted]]&lt;36,"OnTime",IF(Table1[[#This Row],[School Days to Complete Initial Evaluation Converted]]&gt;50,"16+ Sch Days","1-15 Sch Days"))</f>
        <v>OnTime</v>
      </c>
    </row>
    <row r="709" spans="1:26">
      <c r="A709" s="26"/>
      <c r="B709" s="26"/>
      <c r="C709" s="26"/>
      <c r="D709" s="26"/>
      <c r="E709" s="26"/>
      <c r="F709" s="26"/>
      <c r="G709" s="26"/>
      <c r="H709" s="26"/>
      <c r="I709" s="26"/>
      <c r="J709" s="26"/>
      <c r="K709" s="26"/>
      <c r="L709" s="26"/>
      <c r="M709" s="26"/>
      <c r="N709" s="26"/>
      <c r="O709" s="26"/>
      <c r="P709" s="26"/>
      <c r="Q709" s="26"/>
      <c r="R709" s="26"/>
      <c r="S709" s="26"/>
      <c r="T709" s="26"/>
      <c r="U709" s="26"/>
      <c r="V709" s="36">
        <f t="shared" si="11"/>
        <v>1096</v>
      </c>
      <c r="W70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09" t="str">
        <f>IF(Table1[[#This Row],[Days Past 3rd Birthday Calculated]]&lt;1,"OnTime",IF(Table1[[#This Row],[Days Past 3rd Birthday Calculated]]&lt;16,"1-15 Cal Days",IF(Table1[[#This Row],[Days Past 3rd Birthday Calculated]]&gt;29,"30+ Cal Days","16-29 Cal Days")))</f>
        <v>OnTime</v>
      </c>
      <c r="Y709" s="37">
        <f>_xlfn.NUMBERVALUE(Table1[[#This Row],[School Days to Complete Initial Evaluation (U08)]])</f>
        <v>0</v>
      </c>
      <c r="Z709" t="str">
        <f>IF(Table1[[#This Row],[School Days to Complete Initial Evaluation Converted]]&lt;36,"OnTime",IF(Table1[[#This Row],[School Days to Complete Initial Evaluation Converted]]&gt;50,"16+ Sch Days","1-15 Sch Days"))</f>
        <v>OnTime</v>
      </c>
    </row>
    <row r="710" spans="1:26">
      <c r="A710" s="26"/>
      <c r="B710" s="26"/>
      <c r="C710" s="26"/>
      <c r="D710" s="26"/>
      <c r="E710" s="26"/>
      <c r="F710" s="26"/>
      <c r="G710" s="26"/>
      <c r="H710" s="26"/>
      <c r="I710" s="26"/>
      <c r="J710" s="26"/>
      <c r="K710" s="26"/>
      <c r="L710" s="26"/>
      <c r="M710" s="26"/>
      <c r="N710" s="26"/>
      <c r="O710" s="26"/>
      <c r="P710" s="26"/>
      <c r="Q710" s="26"/>
      <c r="R710" s="26"/>
      <c r="S710" s="26"/>
      <c r="T710" s="26"/>
      <c r="U710" s="26"/>
      <c r="V710" s="36">
        <f t="shared" si="11"/>
        <v>1096</v>
      </c>
      <c r="W71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10" t="str">
        <f>IF(Table1[[#This Row],[Days Past 3rd Birthday Calculated]]&lt;1,"OnTime",IF(Table1[[#This Row],[Days Past 3rd Birthday Calculated]]&lt;16,"1-15 Cal Days",IF(Table1[[#This Row],[Days Past 3rd Birthday Calculated]]&gt;29,"30+ Cal Days","16-29 Cal Days")))</f>
        <v>OnTime</v>
      </c>
      <c r="Y710" s="37">
        <f>_xlfn.NUMBERVALUE(Table1[[#This Row],[School Days to Complete Initial Evaluation (U08)]])</f>
        <v>0</v>
      </c>
      <c r="Z710" t="str">
        <f>IF(Table1[[#This Row],[School Days to Complete Initial Evaluation Converted]]&lt;36,"OnTime",IF(Table1[[#This Row],[School Days to Complete Initial Evaluation Converted]]&gt;50,"16+ Sch Days","1-15 Sch Days"))</f>
        <v>OnTime</v>
      </c>
    </row>
    <row r="711" spans="1:26">
      <c r="A711" s="26"/>
      <c r="B711" s="26"/>
      <c r="C711" s="26"/>
      <c r="D711" s="26"/>
      <c r="E711" s="26"/>
      <c r="F711" s="26"/>
      <c r="G711" s="26"/>
      <c r="H711" s="26"/>
      <c r="I711" s="26"/>
      <c r="J711" s="26"/>
      <c r="K711" s="26"/>
      <c r="L711" s="26"/>
      <c r="M711" s="26"/>
      <c r="N711" s="26"/>
      <c r="O711" s="26"/>
      <c r="P711" s="26"/>
      <c r="Q711" s="26"/>
      <c r="R711" s="26"/>
      <c r="S711" s="26"/>
      <c r="T711" s="26"/>
      <c r="U711" s="26"/>
      <c r="V711" s="36">
        <f t="shared" si="11"/>
        <v>1096</v>
      </c>
      <c r="W71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11" t="str">
        <f>IF(Table1[[#This Row],[Days Past 3rd Birthday Calculated]]&lt;1,"OnTime",IF(Table1[[#This Row],[Days Past 3rd Birthday Calculated]]&lt;16,"1-15 Cal Days",IF(Table1[[#This Row],[Days Past 3rd Birthday Calculated]]&gt;29,"30+ Cal Days","16-29 Cal Days")))</f>
        <v>OnTime</v>
      </c>
      <c r="Y711" s="37">
        <f>_xlfn.NUMBERVALUE(Table1[[#This Row],[School Days to Complete Initial Evaluation (U08)]])</f>
        <v>0</v>
      </c>
      <c r="Z711" t="str">
        <f>IF(Table1[[#This Row],[School Days to Complete Initial Evaluation Converted]]&lt;36,"OnTime",IF(Table1[[#This Row],[School Days to Complete Initial Evaluation Converted]]&gt;50,"16+ Sch Days","1-15 Sch Days"))</f>
        <v>OnTime</v>
      </c>
    </row>
    <row r="712" spans="1:26">
      <c r="A712" s="26"/>
      <c r="B712" s="26"/>
      <c r="C712" s="26"/>
      <c r="D712" s="26"/>
      <c r="E712" s="26"/>
      <c r="F712" s="26"/>
      <c r="G712" s="26"/>
      <c r="H712" s="26"/>
      <c r="I712" s="26"/>
      <c r="J712" s="26"/>
      <c r="K712" s="26"/>
      <c r="L712" s="26"/>
      <c r="M712" s="26"/>
      <c r="N712" s="26"/>
      <c r="O712" s="26"/>
      <c r="P712" s="26"/>
      <c r="Q712" s="26"/>
      <c r="R712" s="26"/>
      <c r="S712" s="26"/>
      <c r="T712" s="26"/>
      <c r="U712" s="26"/>
      <c r="V712" s="36">
        <f t="shared" si="11"/>
        <v>1096</v>
      </c>
      <c r="W71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12" t="str">
        <f>IF(Table1[[#This Row],[Days Past 3rd Birthday Calculated]]&lt;1,"OnTime",IF(Table1[[#This Row],[Days Past 3rd Birthday Calculated]]&lt;16,"1-15 Cal Days",IF(Table1[[#This Row],[Days Past 3rd Birthday Calculated]]&gt;29,"30+ Cal Days","16-29 Cal Days")))</f>
        <v>OnTime</v>
      </c>
      <c r="Y712" s="37">
        <f>_xlfn.NUMBERVALUE(Table1[[#This Row],[School Days to Complete Initial Evaluation (U08)]])</f>
        <v>0</v>
      </c>
      <c r="Z712" t="str">
        <f>IF(Table1[[#This Row],[School Days to Complete Initial Evaluation Converted]]&lt;36,"OnTime",IF(Table1[[#This Row],[School Days to Complete Initial Evaluation Converted]]&gt;50,"16+ Sch Days","1-15 Sch Days"))</f>
        <v>OnTime</v>
      </c>
    </row>
    <row r="713" spans="1:26">
      <c r="A713" s="26"/>
      <c r="B713" s="26"/>
      <c r="C713" s="26"/>
      <c r="D713" s="26"/>
      <c r="E713" s="26"/>
      <c r="F713" s="26"/>
      <c r="G713" s="26"/>
      <c r="H713" s="26"/>
      <c r="I713" s="26"/>
      <c r="J713" s="26"/>
      <c r="K713" s="26"/>
      <c r="L713" s="26"/>
      <c r="M713" s="26"/>
      <c r="N713" s="26"/>
      <c r="O713" s="26"/>
      <c r="P713" s="26"/>
      <c r="Q713" s="26"/>
      <c r="R713" s="26"/>
      <c r="S713" s="26"/>
      <c r="T713" s="26"/>
      <c r="U713" s="26"/>
      <c r="V713" s="36">
        <f t="shared" si="11"/>
        <v>1096</v>
      </c>
      <c r="W71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13" t="str">
        <f>IF(Table1[[#This Row],[Days Past 3rd Birthday Calculated]]&lt;1,"OnTime",IF(Table1[[#This Row],[Days Past 3rd Birthday Calculated]]&lt;16,"1-15 Cal Days",IF(Table1[[#This Row],[Days Past 3rd Birthday Calculated]]&gt;29,"30+ Cal Days","16-29 Cal Days")))</f>
        <v>OnTime</v>
      </c>
      <c r="Y713" s="37">
        <f>_xlfn.NUMBERVALUE(Table1[[#This Row],[School Days to Complete Initial Evaluation (U08)]])</f>
        <v>0</v>
      </c>
      <c r="Z713" t="str">
        <f>IF(Table1[[#This Row],[School Days to Complete Initial Evaluation Converted]]&lt;36,"OnTime",IF(Table1[[#This Row],[School Days to Complete Initial Evaluation Converted]]&gt;50,"16+ Sch Days","1-15 Sch Days"))</f>
        <v>OnTime</v>
      </c>
    </row>
    <row r="714" spans="1:26">
      <c r="A714" s="26"/>
      <c r="B714" s="26"/>
      <c r="C714" s="26"/>
      <c r="D714" s="26"/>
      <c r="E714" s="26"/>
      <c r="F714" s="26"/>
      <c r="G714" s="26"/>
      <c r="H714" s="26"/>
      <c r="I714" s="26"/>
      <c r="J714" s="26"/>
      <c r="K714" s="26"/>
      <c r="L714" s="26"/>
      <c r="M714" s="26"/>
      <c r="N714" s="26"/>
      <c r="O714" s="26"/>
      <c r="P714" s="26"/>
      <c r="Q714" s="26"/>
      <c r="R714" s="26"/>
      <c r="S714" s="26"/>
      <c r="T714" s="26"/>
      <c r="U714" s="26"/>
      <c r="V714" s="36">
        <f t="shared" si="11"/>
        <v>1096</v>
      </c>
      <c r="W71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14" t="str">
        <f>IF(Table1[[#This Row],[Days Past 3rd Birthday Calculated]]&lt;1,"OnTime",IF(Table1[[#This Row],[Days Past 3rd Birthday Calculated]]&lt;16,"1-15 Cal Days",IF(Table1[[#This Row],[Days Past 3rd Birthday Calculated]]&gt;29,"30+ Cal Days","16-29 Cal Days")))</f>
        <v>OnTime</v>
      </c>
      <c r="Y714" s="37">
        <f>_xlfn.NUMBERVALUE(Table1[[#This Row],[School Days to Complete Initial Evaluation (U08)]])</f>
        <v>0</v>
      </c>
      <c r="Z714" t="str">
        <f>IF(Table1[[#This Row],[School Days to Complete Initial Evaluation Converted]]&lt;36,"OnTime",IF(Table1[[#This Row],[School Days to Complete Initial Evaluation Converted]]&gt;50,"16+ Sch Days","1-15 Sch Days"))</f>
        <v>OnTime</v>
      </c>
    </row>
    <row r="715" spans="1:26">
      <c r="A715" s="26"/>
      <c r="B715" s="26"/>
      <c r="C715" s="26"/>
      <c r="D715" s="26"/>
      <c r="E715" s="26"/>
      <c r="F715" s="26"/>
      <c r="G715" s="26"/>
      <c r="H715" s="26"/>
      <c r="I715" s="26"/>
      <c r="J715" s="26"/>
      <c r="K715" s="26"/>
      <c r="L715" s="26"/>
      <c r="M715" s="26"/>
      <c r="N715" s="26"/>
      <c r="O715" s="26"/>
      <c r="P715" s="26"/>
      <c r="Q715" s="26"/>
      <c r="R715" s="26"/>
      <c r="S715" s="26"/>
      <c r="T715" s="26"/>
      <c r="U715" s="26"/>
      <c r="V715" s="36">
        <f t="shared" si="11"/>
        <v>1096</v>
      </c>
      <c r="W71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15" t="str">
        <f>IF(Table1[[#This Row],[Days Past 3rd Birthday Calculated]]&lt;1,"OnTime",IF(Table1[[#This Row],[Days Past 3rd Birthday Calculated]]&lt;16,"1-15 Cal Days",IF(Table1[[#This Row],[Days Past 3rd Birthday Calculated]]&gt;29,"30+ Cal Days","16-29 Cal Days")))</f>
        <v>OnTime</v>
      </c>
      <c r="Y715" s="37">
        <f>_xlfn.NUMBERVALUE(Table1[[#This Row],[School Days to Complete Initial Evaluation (U08)]])</f>
        <v>0</v>
      </c>
      <c r="Z715" t="str">
        <f>IF(Table1[[#This Row],[School Days to Complete Initial Evaluation Converted]]&lt;36,"OnTime",IF(Table1[[#This Row],[School Days to Complete Initial Evaluation Converted]]&gt;50,"16+ Sch Days","1-15 Sch Days"))</f>
        <v>OnTime</v>
      </c>
    </row>
    <row r="716" spans="1:26">
      <c r="A716" s="26"/>
      <c r="B716" s="26"/>
      <c r="C716" s="26"/>
      <c r="D716" s="26"/>
      <c r="E716" s="26"/>
      <c r="F716" s="26"/>
      <c r="G716" s="26"/>
      <c r="H716" s="26"/>
      <c r="I716" s="26"/>
      <c r="J716" s="26"/>
      <c r="K716" s="26"/>
      <c r="L716" s="26"/>
      <c r="M716" s="26"/>
      <c r="N716" s="26"/>
      <c r="O716" s="26"/>
      <c r="P716" s="26"/>
      <c r="Q716" s="26"/>
      <c r="R716" s="26"/>
      <c r="S716" s="26"/>
      <c r="T716" s="26"/>
      <c r="U716" s="26"/>
      <c r="V716" s="36">
        <f t="shared" si="11"/>
        <v>1096</v>
      </c>
      <c r="W71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16" t="str">
        <f>IF(Table1[[#This Row],[Days Past 3rd Birthday Calculated]]&lt;1,"OnTime",IF(Table1[[#This Row],[Days Past 3rd Birthday Calculated]]&lt;16,"1-15 Cal Days",IF(Table1[[#This Row],[Days Past 3rd Birthday Calculated]]&gt;29,"30+ Cal Days","16-29 Cal Days")))</f>
        <v>OnTime</v>
      </c>
      <c r="Y716" s="37">
        <f>_xlfn.NUMBERVALUE(Table1[[#This Row],[School Days to Complete Initial Evaluation (U08)]])</f>
        <v>0</v>
      </c>
      <c r="Z716" t="str">
        <f>IF(Table1[[#This Row],[School Days to Complete Initial Evaluation Converted]]&lt;36,"OnTime",IF(Table1[[#This Row],[School Days to Complete Initial Evaluation Converted]]&gt;50,"16+ Sch Days","1-15 Sch Days"))</f>
        <v>OnTime</v>
      </c>
    </row>
    <row r="717" spans="1:26">
      <c r="A717" s="26"/>
      <c r="B717" s="26"/>
      <c r="C717" s="26"/>
      <c r="D717" s="26"/>
      <c r="E717" s="26"/>
      <c r="F717" s="26"/>
      <c r="G717" s="26"/>
      <c r="H717" s="26"/>
      <c r="I717" s="26"/>
      <c r="J717" s="26"/>
      <c r="K717" s="26"/>
      <c r="L717" s="26"/>
      <c r="M717" s="26"/>
      <c r="N717" s="26"/>
      <c r="O717" s="26"/>
      <c r="P717" s="26"/>
      <c r="Q717" s="26"/>
      <c r="R717" s="26"/>
      <c r="S717" s="26"/>
      <c r="T717" s="26"/>
      <c r="U717" s="26"/>
      <c r="V717" s="36">
        <f t="shared" si="11"/>
        <v>1096</v>
      </c>
      <c r="W71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17" t="str">
        <f>IF(Table1[[#This Row],[Days Past 3rd Birthday Calculated]]&lt;1,"OnTime",IF(Table1[[#This Row],[Days Past 3rd Birthday Calculated]]&lt;16,"1-15 Cal Days",IF(Table1[[#This Row],[Days Past 3rd Birthday Calculated]]&gt;29,"30+ Cal Days","16-29 Cal Days")))</f>
        <v>OnTime</v>
      </c>
      <c r="Y717" s="37">
        <f>_xlfn.NUMBERVALUE(Table1[[#This Row],[School Days to Complete Initial Evaluation (U08)]])</f>
        <v>0</v>
      </c>
      <c r="Z717" t="str">
        <f>IF(Table1[[#This Row],[School Days to Complete Initial Evaluation Converted]]&lt;36,"OnTime",IF(Table1[[#This Row],[School Days to Complete Initial Evaluation Converted]]&gt;50,"16+ Sch Days","1-15 Sch Days"))</f>
        <v>OnTime</v>
      </c>
    </row>
    <row r="718" spans="1:26">
      <c r="A718" s="26"/>
      <c r="B718" s="26"/>
      <c r="C718" s="26"/>
      <c r="D718" s="26"/>
      <c r="E718" s="26"/>
      <c r="F718" s="26"/>
      <c r="G718" s="26"/>
      <c r="H718" s="26"/>
      <c r="I718" s="26"/>
      <c r="J718" s="26"/>
      <c r="K718" s="26"/>
      <c r="L718" s="26"/>
      <c r="M718" s="26"/>
      <c r="N718" s="26"/>
      <c r="O718" s="26"/>
      <c r="P718" s="26"/>
      <c r="Q718" s="26"/>
      <c r="R718" s="26"/>
      <c r="S718" s="26"/>
      <c r="T718" s="26"/>
      <c r="U718" s="26"/>
      <c r="V718" s="36">
        <f t="shared" si="11"/>
        <v>1096</v>
      </c>
      <c r="W71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18" t="str">
        <f>IF(Table1[[#This Row],[Days Past 3rd Birthday Calculated]]&lt;1,"OnTime",IF(Table1[[#This Row],[Days Past 3rd Birthday Calculated]]&lt;16,"1-15 Cal Days",IF(Table1[[#This Row],[Days Past 3rd Birthday Calculated]]&gt;29,"30+ Cal Days","16-29 Cal Days")))</f>
        <v>OnTime</v>
      </c>
      <c r="Y718" s="37">
        <f>_xlfn.NUMBERVALUE(Table1[[#This Row],[School Days to Complete Initial Evaluation (U08)]])</f>
        <v>0</v>
      </c>
      <c r="Z718" t="str">
        <f>IF(Table1[[#This Row],[School Days to Complete Initial Evaluation Converted]]&lt;36,"OnTime",IF(Table1[[#This Row],[School Days to Complete Initial Evaluation Converted]]&gt;50,"16+ Sch Days","1-15 Sch Days"))</f>
        <v>OnTime</v>
      </c>
    </row>
    <row r="719" spans="1:26">
      <c r="A719" s="26"/>
      <c r="B719" s="26"/>
      <c r="C719" s="26"/>
      <c r="D719" s="26"/>
      <c r="E719" s="26"/>
      <c r="F719" s="26"/>
      <c r="G719" s="26"/>
      <c r="H719" s="26"/>
      <c r="I719" s="26"/>
      <c r="J719" s="26"/>
      <c r="K719" s="26"/>
      <c r="L719" s="26"/>
      <c r="M719" s="26"/>
      <c r="N719" s="26"/>
      <c r="O719" s="26"/>
      <c r="P719" s="26"/>
      <c r="Q719" s="26"/>
      <c r="R719" s="26"/>
      <c r="S719" s="26"/>
      <c r="T719" s="26"/>
      <c r="U719" s="26"/>
      <c r="V719" s="36">
        <f t="shared" si="11"/>
        <v>1096</v>
      </c>
      <c r="W71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19" t="str">
        <f>IF(Table1[[#This Row],[Days Past 3rd Birthday Calculated]]&lt;1,"OnTime",IF(Table1[[#This Row],[Days Past 3rd Birthday Calculated]]&lt;16,"1-15 Cal Days",IF(Table1[[#This Row],[Days Past 3rd Birthday Calculated]]&gt;29,"30+ Cal Days","16-29 Cal Days")))</f>
        <v>OnTime</v>
      </c>
      <c r="Y719" s="37">
        <f>_xlfn.NUMBERVALUE(Table1[[#This Row],[School Days to Complete Initial Evaluation (U08)]])</f>
        <v>0</v>
      </c>
      <c r="Z719" t="str">
        <f>IF(Table1[[#This Row],[School Days to Complete Initial Evaluation Converted]]&lt;36,"OnTime",IF(Table1[[#This Row],[School Days to Complete Initial Evaluation Converted]]&gt;50,"16+ Sch Days","1-15 Sch Days"))</f>
        <v>OnTime</v>
      </c>
    </row>
    <row r="720" spans="1:26">
      <c r="A720" s="26"/>
      <c r="B720" s="26"/>
      <c r="C720" s="26"/>
      <c r="D720" s="26"/>
      <c r="E720" s="26"/>
      <c r="F720" s="26"/>
      <c r="G720" s="26"/>
      <c r="H720" s="26"/>
      <c r="I720" s="26"/>
      <c r="J720" s="26"/>
      <c r="K720" s="26"/>
      <c r="L720" s="26"/>
      <c r="M720" s="26"/>
      <c r="N720" s="26"/>
      <c r="O720" s="26"/>
      <c r="P720" s="26"/>
      <c r="Q720" s="26"/>
      <c r="R720" s="26"/>
      <c r="S720" s="26"/>
      <c r="T720" s="26"/>
      <c r="U720" s="26"/>
      <c r="V720" s="36">
        <f t="shared" si="11"/>
        <v>1096</v>
      </c>
      <c r="W72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20" t="str">
        <f>IF(Table1[[#This Row],[Days Past 3rd Birthday Calculated]]&lt;1,"OnTime",IF(Table1[[#This Row],[Days Past 3rd Birthday Calculated]]&lt;16,"1-15 Cal Days",IF(Table1[[#This Row],[Days Past 3rd Birthday Calculated]]&gt;29,"30+ Cal Days","16-29 Cal Days")))</f>
        <v>OnTime</v>
      </c>
      <c r="Y720" s="37">
        <f>_xlfn.NUMBERVALUE(Table1[[#This Row],[School Days to Complete Initial Evaluation (U08)]])</f>
        <v>0</v>
      </c>
      <c r="Z720" t="str">
        <f>IF(Table1[[#This Row],[School Days to Complete Initial Evaluation Converted]]&lt;36,"OnTime",IF(Table1[[#This Row],[School Days to Complete Initial Evaluation Converted]]&gt;50,"16+ Sch Days","1-15 Sch Days"))</f>
        <v>OnTime</v>
      </c>
    </row>
    <row r="721" spans="1:26">
      <c r="A721" s="26"/>
      <c r="B721" s="26"/>
      <c r="C721" s="26"/>
      <c r="D721" s="26"/>
      <c r="E721" s="26"/>
      <c r="F721" s="26"/>
      <c r="G721" s="26"/>
      <c r="H721" s="26"/>
      <c r="I721" s="26"/>
      <c r="J721" s="26"/>
      <c r="K721" s="26"/>
      <c r="L721" s="26"/>
      <c r="M721" s="26"/>
      <c r="N721" s="26"/>
      <c r="O721" s="26"/>
      <c r="P721" s="26"/>
      <c r="Q721" s="26"/>
      <c r="R721" s="26"/>
      <c r="S721" s="26"/>
      <c r="T721" s="26"/>
      <c r="U721" s="26"/>
      <c r="V721" s="36">
        <f t="shared" si="11"/>
        <v>1096</v>
      </c>
      <c r="W72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21" t="str">
        <f>IF(Table1[[#This Row],[Days Past 3rd Birthday Calculated]]&lt;1,"OnTime",IF(Table1[[#This Row],[Days Past 3rd Birthday Calculated]]&lt;16,"1-15 Cal Days",IF(Table1[[#This Row],[Days Past 3rd Birthday Calculated]]&gt;29,"30+ Cal Days","16-29 Cal Days")))</f>
        <v>OnTime</v>
      </c>
      <c r="Y721" s="37">
        <f>_xlfn.NUMBERVALUE(Table1[[#This Row],[School Days to Complete Initial Evaluation (U08)]])</f>
        <v>0</v>
      </c>
      <c r="Z721" t="str">
        <f>IF(Table1[[#This Row],[School Days to Complete Initial Evaluation Converted]]&lt;36,"OnTime",IF(Table1[[#This Row],[School Days to Complete Initial Evaluation Converted]]&gt;50,"16+ Sch Days","1-15 Sch Days"))</f>
        <v>OnTime</v>
      </c>
    </row>
    <row r="722" spans="1:26">
      <c r="A722" s="26"/>
      <c r="B722" s="26"/>
      <c r="C722" s="26"/>
      <c r="D722" s="26"/>
      <c r="E722" s="26"/>
      <c r="F722" s="26"/>
      <c r="G722" s="26"/>
      <c r="H722" s="26"/>
      <c r="I722" s="26"/>
      <c r="J722" s="26"/>
      <c r="K722" s="26"/>
      <c r="L722" s="26"/>
      <c r="M722" s="26"/>
      <c r="N722" s="26"/>
      <c r="O722" s="26"/>
      <c r="P722" s="26"/>
      <c r="Q722" s="26"/>
      <c r="R722" s="26"/>
      <c r="S722" s="26"/>
      <c r="T722" s="26"/>
      <c r="U722" s="26"/>
      <c r="V722" s="36">
        <f t="shared" si="11"/>
        <v>1096</v>
      </c>
      <c r="W72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22" t="str">
        <f>IF(Table1[[#This Row],[Days Past 3rd Birthday Calculated]]&lt;1,"OnTime",IF(Table1[[#This Row],[Days Past 3rd Birthday Calculated]]&lt;16,"1-15 Cal Days",IF(Table1[[#This Row],[Days Past 3rd Birthday Calculated]]&gt;29,"30+ Cal Days","16-29 Cal Days")))</f>
        <v>OnTime</v>
      </c>
      <c r="Y722" s="37">
        <f>_xlfn.NUMBERVALUE(Table1[[#This Row],[School Days to Complete Initial Evaluation (U08)]])</f>
        <v>0</v>
      </c>
      <c r="Z722" t="str">
        <f>IF(Table1[[#This Row],[School Days to Complete Initial Evaluation Converted]]&lt;36,"OnTime",IF(Table1[[#This Row],[School Days to Complete Initial Evaluation Converted]]&gt;50,"16+ Sch Days","1-15 Sch Days"))</f>
        <v>OnTime</v>
      </c>
    </row>
    <row r="723" spans="1:26">
      <c r="A723" s="26"/>
      <c r="B723" s="26"/>
      <c r="C723" s="26"/>
      <c r="D723" s="26"/>
      <c r="E723" s="26"/>
      <c r="F723" s="26"/>
      <c r="G723" s="26"/>
      <c r="H723" s="26"/>
      <c r="I723" s="26"/>
      <c r="J723" s="26"/>
      <c r="K723" s="26"/>
      <c r="L723" s="26"/>
      <c r="M723" s="26"/>
      <c r="N723" s="26"/>
      <c r="O723" s="26"/>
      <c r="P723" s="26"/>
      <c r="Q723" s="26"/>
      <c r="R723" s="26"/>
      <c r="S723" s="26"/>
      <c r="T723" s="26"/>
      <c r="U723" s="26"/>
      <c r="V723" s="36">
        <f t="shared" si="11"/>
        <v>1096</v>
      </c>
      <c r="W72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23" t="str">
        <f>IF(Table1[[#This Row],[Days Past 3rd Birthday Calculated]]&lt;1,"OnTime",IF(Table1[[#This Row],[Days Past 3rd Birthday Calculated]]&lt;16,"1-15 Cal Days",IF(Table1[[#This Row],[Days Past 3rd Birthday Calculated]]&gt;29,"30+ Cal Days","16-29 Cal Days")))</f>
        <v>OnTime</v>
      </c>
      <c r="Y723" s="37">
        <f>_xlfn.NUMBERVALUE(Table1[[#This Row],[School Days to Complete Initial Evaluation (U08)]])</f>
        <v>0</v>
      </c>
      <c r="Z723" t="str">
        <f>IF(Table1[[#This Row],[School Days to Complete Initial Evaluation Converted]]&lt;36,"OnTime",IF(Table1[[#This Row],[School Days to Complete Initial Evaluation Converted]]&gt;50,"16+ Sch Days","1-15 Sch Days"))</f>
        <v>OnTime</v>
      </c>
    </row>
    <row r="724" spans="1:26">
      <c r="A724" s="26"/>
      <c r="B724" s="26"/>
      <c r="C724" s="26"/>
      <c r="D724" s="26"/>
      <c r="E724" s="26"/>
      <c r="F724" s="26"/>
      <c r="G724" s="26"/>
      <c r="H724" s="26"/>
      <c r="I724" s="26"/>
      <c r="J724" s="26"/>
      <c r="K724" s="26"/>
      <c r="L724" s="26"/>
      <c r="M724" s="26"/>
      <c r="N724" s="26"/>
      <c r="O724" s="26"/>
      <c r="P724" s="26"/>
      <c r="Q724" s="26"/>
      <c r="R724" s="26"/>
      <c r="S724" s="26"/>
      <c r="T724" s="26"/>
      <c r="U724" s="26"/>
      <c r="V724" s="36">
        <f t="shared" si="11"/>
        <v>1096</v>
      </c>
      <c r="W72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24" t="str">
        <f>IF(Table1[[#This Row],[Days Past 3rd Birthday Calculated]]&lt;1,"OnTime",IF(Table1[[#This Row],[Days Past 3rd Birthday Calculated]]&lt;16,"1-15 Cal Days",IF(Table1[[#This Row],[Days Past 3rd Birthday Calculated]]&gt;29,"30+ Cal Days","16-29 Cal Days")))</f>
        <v>OnTime</v>
      </c>
      <c r="Y724" s="37">
        <f>_xlfn.NUMBERVALUE(Table1[[#This Row],[School Days to Complete Initial Evaluation (U08)]])</f>
        <v>0</v>
      </c>
      <c r="Z724" t="str">
        <f>IF(Table1[[#This Row],[School Days to Complete Initial Evaluation Converted]]&lt;36,"OnTime",IF(Table1[[#This Row],[School Days to Complete Initial Evaluation Converted]]&gt;50,"16+ Sch Days","1-15 Sch Days"))</f>
        <v>OnTime</v>
      </c>
    </row>
    <row r="725" spans="1:26">
      <c r="A725" s="26"/>
      <c r="B725" s="26"/>
      <c r="C725" s="26"/>
      <c r="D725" s="26"/>
      <c r="E725" s="26"/>
      <c r="F725" s="26"/>
      <c r="G725" s="26"/>
      <c r="H725" s="26"/>
      <c r="I725" s="26"/>
      <c r="J725" s="26"/>
      <c r="K725" s="26"/>
      <c r="L725" s="26"/>
      <c r="M725" s="26"/>
      <c r="N725" s="26"/>
      <c r="O725" s="26"/>
      <c r="P725" s="26"/>
      <c r="Q725" s="26"/>
      <c r="R725" s="26"/>
      <c r="S725" s="26"/>
      <c r="T725" s="26"/>
      <c r="U725" s="26"/>
      <c r="V725" s="36">
        <f t="shared" si="11"/>
        <v>1096</v>
      </c>
      <c r="W72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25" t="str">
        <f>IF(Table1[[#This Row],[Days Past 3rd Birthday Calculated]]&lt;1,"OnTime",IF(Table1[[#This Row],[Days Past 3rd Birthday Calculated]]&lt;16,"1-15 Cal Days",IF(Table1[[#This Row],[Days Past 3rd Birthday Calculated]]&gt;29,"30+ Cal Days","16-29 Cal Days")))</f>
        <v>OnTime</v>
      </c>
      <c r="Y725" s="37">
        <f>_xlfn.NUMBERVALUE(Table1[[#This Row],[School Days to Complete Initial Evaluation (U08)]])</f>
        <v>0</v>
      </c>
      <c r="Z725" t="str">
        <f>IF(Table1[[#This Row],[School Days to Complete Initial Evaluation Converted]]&lt;36,"OnTime",IF(Table1[[#This Row],[School Days to Complete Initial Evaluation Converted]]&gt;50,"16+ Sch Days","1-15 Sch Days"))</f>
        <v>OnTime</v>
      </c>
    </row>
    <row r="726" spans="1:26">
      <c r="A726" s="26"/>
      <c r="B726" s="26"/>
      <c r="C726" s="26"/>
      <c r="D726" s="26"/>
      <c r="E726" s="26"/>
      <c r="F726" s="26"/>
      <c r="G726" s="26"/>
      <c r="H726" s="26"/>
      <c r="I726" s="26"/>
      <c r="J726" s="26"/>
      <c r="K726" s="26"/>
      <c r="L726" s="26"/>
      <c r="M726" s="26"/>
      <c r="N726" s="26"/>
      <c r="O726" s="26"/>
      <c r="P726" s="26"/>
      <c r="Q726" s="26"/>
      <c r="R726" s="26"/>
      <c r="S726" s="26"/>
      <c r="T726" s="26"/>
      <c r="U726" s="26"/>
      <c r="V726" s="36">
        <f t="shared" si="11"/>
        <v>1096</v>
      </c>
      <c r="W72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26" t="str">
        <f>IF(Table1[[#This Row],[Days Past 3rd Birthday Calculated]]&lt;1,"OnTime",IF(Table1[[#This Row],[Days Past 3rd Birthday Calculated]]&lt;16,"1-15 Cal Days",IF(Table1[[#This Row],[Days Past 3rd Birthday Calculated]]&gt;29,"30+ Cal Days","16-29 Cal Days")))</f>
        <v>OnTime</v>
      </c>
      <c r="Y726" s="37">
        <f>_xlfn.NUMBERVALUE(Table1[[#This Row],[School Days to Complete Initial Evaluation (U08)]])</f>
        <v>0</v>
      </c>
      <c r="Z726" t="str">
        <f>IF(Table1[[#This Row],[School Days to Complete Initial Evaluation Converted]]&lt;36,"OnTime",IF(Table1[[#This Row],[School Days to Complete Initial Evaluation Converted]]&gt;50,"16+ Sch Days","1-15 Sch Days"))</f>
        <v>OnTime</v>
      </c>
    </row>
    <row r="727" spans="1:26">
      <c r="A727" s="26"/>
      <c r="B727" s="26"/>
      <c r="C727" s="26"/>
      <c r="D727" s="26"/>
      <c r="E727" s="26"/>
      <c r="F727" s="26"/>
      <c r="G727" s="26"/>
      <c r="H727" s="26"/>
      <c r="I727" s="26"/>
      <c r="J727" s="26"/>
      <c r="K727" s="26"/>
      <c r="L727" s="26"/>
      <c r="M727" s="26"/>
      <c r="N727" s="26"/>
      <c r="O727" s="26"/>
      <c r="P727" s="26"/>
      <c r="Q727" s="26"/>
      <c r="R727" s="26"/>
      <c r="S727" s="26"/>
      <c r="T727" s="26"/>
      <c r="U727" s="26"/>
      <c r="V727" s="36">
        <f t="shared" si="11"/>
        <v>1096</v>
      </c>
      <c r="W72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27" t="str">
        <f>IF(Table1[[#This Row],[Days Past 3rd Birthday Calculated]]&lt;1,"OnTime",IF(Table1[[#This Row],[Days Past 3rd Birthday Calculated]]&lt;16,"1-15 Cal Days",IF(Table1[[#This Row],[Days Past 3rd Birthday Calculated]]&gt;29,"30+ Cal Days","16-29 Cal Days")))</f>
        <v>OnTime</v>
      </c>
      <c r="Y727" s="37">
        <f>_xlfn.NUMBERVALUE(Table1[[#This Row],[School Days to Complete Initial Evaluation (U08)]])</f>
        <v>0</v>
      </c>
      <c r="Z727" t="str">
        <f>IF(Table1[[#This Row],[School Days to Complete Initial Evaluation Converted]]&lt;36,"OnTime",IF(Table1[[#This Row],[School Days to Complete Initial Evaluation Converted]]&gt;50,"16+ Sch Days","1-15 Sch Days"))</f>
        <v>OnTime</v>
      </c>
    </row>
    <row r="728" spans="1:26">
      <c r="A728" s="26"/>
      <c r="B728" s="26"/>
      <c r="C728" s="26"/>
      <c r="D728" s="26"/>
      <c r="E728" s="26"/>
      <c r="F728" s="26"/>
      <c r="G728" s="26"/>
      <c r="H728" s="26"/>
      <c r="I728" s="26"/>
      <c r="J728" s="26"/>
      <c r="K728" s="26"/>
      <c r="L728" s="26"/>
      <c r="M728" s="26"/>
      <c r="N728" s="26"/>
      <c r="O728" s="26"/>
      <c r="P728" s="26"/>
      <c r="Q728" s="26"/>
      <c r="R728" s="26"/>
      <c r="S728" s="26"/>
      <c r="T728" s="26"/>
      <c r="U728" s="26"/>
      <c r="V728" s="36">
        <f t="shared" si="11"/>
        <v>1096</v>
      </c>
      <c r="W72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28" t="str">
        <f>IF(Table1[[#This Row],[Days Past 3rd Birthday Calculated]]&lt;1,"OnTime",IF(Table1[[#This Row],[Days Past 3rd Birthday Calculated]]&lt;16,"1-15 Cal Days",IF(Table1[[#This Row],[Days Past 3rd Birthday Calculated]]&gt;29,"30+ Cal Days","16-29 Cal Days")))</f>
        <v>OnTime</v>
      </c>
      <c r="Y728" s="37">
        <f>_xlfn.NUMBERVALUE(Table1[[#This Row],[School Days to Complete Initial Evaluation (U08)]])</f>
        <v>0</v>
      </c>
      <c r="Z728" t="str">
        <f>IF(Table1[[#This Row],[School Days to Complete Initial Evaluation Converted]]&lt;36,"OnTime",IF(Table1[[#This Row],[School Days to Complete Initial Evaluation Converted]]&gt;50,"16+ Sch Days","1-15 Sch Days"))</f>
        <v>OnTime</v>
      </c>
    </row>
    <row r="729" spans="1:26">
      <c r="A729" s="26"/>
      <c r="B729" s="26"/>
      <c r="C729" s="26"/>
      <c r="D729" s="26"/>
      <c r="E729" s="26"/>
      <c r="F729" s="26"/>
      <c r="G729" s="26"/>
      <c r="H729" s="26"/>
      <c r="I729" s="26"/>
      <c r="J729" s="26"/>
      <c r="K729" s="26"/>
      <c r="L729" s="26"/>
      <c r="M729" s="26"/>
      <c r="N729" s="26"/>
      <c r="O729" s="26"/>
      <c r="P729" s="26"/>
      <c r="Q729" s="26"/>
      <c r="R729" s="26"/>
      <c r="S729" s="26"/>
      <c r="T729" s="26"/>
      <c r="U729" s="26"/>
      <c r="V729" s="36">
        <f t="shared" si="11"/>
        <v>1096</v>
      </c>
      <c r="W72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29" t="str">
        <f>IF(Table1[[#This Row],[Days Past 3rd Birthday Calculated]]&lt;1,"OnTime",IF(Table1[[#This Row],[Days Past 3rd Birthday Calculated]]&lt;16,"1-15 Cal Days",IF(Table1[[#This Row],[Days Past 3rd Birthday Calculated]]&gt;29,"30+ Cal Days","16-29 Cal Days")))</f>
        <v>OnTime</v>
      </c>
      <c r="Y729" s="37">
        <f>_xlfn.NUMBERVALUE(Table1[[#This Row],[School Days to Complete Initial Evaluation (U08)]])</f>
        <v>0</v>
      </c>
      <c r="Z729" t="str">
        <f>IF(Table1[[#This Row],[School Days to Complete Initial Evaluation Converted]]&lt;36,"OnTime",IF(Table1[[#This Row],[School Days to Complete Initial Evaluation Converted]]&gt;50,"16+ Sch Days","1-15 Sch Days"))</f>
        <v>OnTime</v>
      </c>
    </row>
    <row r="730" spans="1:26">
      <c r="A730" s="26"/>
      <c r="B730" s="26"/>
      <c r="C730" s="26"/>
      <c r="D730" s="26"/>
      <c r="E730" s="26"/>
      <c r="F730" s="26"/>
      <c r="G730" s="26"/>
      <c r="H730" s="26"/>
      <c r="I730" s="26"/>
      <c r="J730" s="26"/>
      <c r="K730" s="26"/>
      <c r="L730" s="26"/>
      <c r="M730" s="26"/>
      <c r="N730" s="26"/>
      <c r="O730" s="26"/>
      <c r="P730" s="26"/>
      <c r="Q730" s="26"/>
      <c r="R730" s="26"/>
      <c r="S730" s="26"/>
      <c r="T730" s="26"/>
      <c r="U730" s="26"/>
      <c r="V730" s="36">
        <f t="shared" si="11"/>
        <v>1096</v>
      </c>
      <c r="W73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30" t="str">
        <f>IF(Table1[[#This Row],[Days Past 3rd Birthday Calculated]]&lt;1,"OnTime",IF(Table1[[#This Row],[Days Past 3rd Birthday Calculated]]&lt;16,"1-15 Cal Days",IF(Table1[[#This Row],[Days Past 3rd Birthday Calculated]]&gt;29,"30+ Cal Days","16-29 Cal Days")))</f>
        <v>OnTime</v>
      </c>
      <c r="Y730" s="37">
        <f>_xlfn.NUMBERVALUE(Table1[[#This Row],[School Days to Complete Initial Evaluation (U08)]])</f>
        <v>0</v>
      </c>
      <c r="Z730" t="str">
        <f>IF(Table1[[#This Row],[School Days to Complete Initial Evaluation Converted]]&lt;36,"OnTime",IF(Table1[[#This Row],[School Days to Complete Initial Evaluation Converted]]&gt;50,"16+ Sch Days","1-15 Sch Days"))</f>
        <v>OnTime</v>
      </c>
    </row>
    <row r="731" spans="1:26">
      <c r="A731" s="26"/>
      <c r="B731" s="26"/>
      <c r="C731" s="26"/>
      <c r="D731" s="26"/>
      <c r="E731" s="26"/>
      <c r="F731" s="26"/>
      <c r="G731" s="26"/>
      <c r="H731" s="26"/>
      <c r="I731" s="26"/>
      <c r="J731" s="26"/>
      <c r="K731" s="26"/>
      <c r="L731" s="26"/>
      <c r="M731" s="26"/>
      <c r="N731" s="26"/>
      <c r="O731" s="26"/>
      <c r="P731" s="26"/>
      <c r="Q731" s="26"/>
      <c r="R731" s="26"/>
      <c r="S731" s="26"/>
      <c r="T731" s="26"/>
      <c r="U731" s="26"/>
      <c r="V731" s="36">
        <f t="shared" si="11"/>
        <v>1096</v>
      </c>
      <c r="W73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31" t="str">
        <f>IF(Table1[[#This Row],[Days Past 3rd Birthday Calculated]]&lt;1,"OnTime",IF(Table1[[#This Row],[Days Past 3rd Birthday Calculated]]&lt;16,"1-15 Cal Days",IF(Table1[[#This Row],[Days Past 3rd Birthday Calculated]]&gt;29,"30+ Cal Days","16-29 Cal Days")))</f>
        <v>OnTime</v>
      </c>
      <c r="Y731" s="37">
        <f>_xlfn.NUMBERVALUE(Table1[[#This Row],[School Days to Complete Initial Evaluation (U08)]])</f>
        <v>0</v>
      </c>
      <c r="Z731" t="str">
        <f>IF(Table1[[#This Row],[School Days to Complete Initial Evaluation Converted]]&lt;36,"OnTime",IF(Table1[[#This Row],[School Days to Complete Initial Evaluation Converted]]&gt;50,"16+ Sch Days","1-15 Sch Days"))</f>
        <v>OnTime</v>
      </c>
    </row>
    <row r="732" spans="1:26">
      <c r="A732" s="26"/>
      <c r="B732" s="26"/>
      <c r="C732" s="26"/>
      <c r="D732" s="26"/>
      <c r="E732" s="26"/>
      <c r="F732" s="26"/>
      <c r="G732" s="26"/>
      <c r="H732" s="26"/>
      <c r="I732" s="26"/>
      <c r="J732" s="26"/>
      <c r="K732" s="26"/>
      <c r="L732" s="26"/>
      <c r="M732" s="26"/>
      <c r="N732" s="26"/>
      <c r="O732" s="26"/>
      <c r="P732" s="26"/>
      <c r="Q732" s="26"/>
      <c r="R732" s="26"/>
      <c r="S732" s="26"/>
      <c r="T732" s="26"/>
      <c r="U732" s="26"/>
      <c r="V732" s="36">
        <f t="shared" si="11"/>
        <v>1096</v>
      </c>
      <c r="W73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32" t="str">
        <f>IF(Table1[[#This Row],[Days Past 3rd Birthday Calculated]]&lt;1,"OnTime",IF(Table1[[#This Row],[Days Past 3rd Birthday Calculated]]&lt;16,"1-15 Cal Days",IF(Table1[[#This Row],[Days Past 3rd Birthday Calculated]]&gt;29,"30+ Cal Days","16-29 Cal Days")))</f>
        <v>OnTime</v>
      </c>
      <c r="Y732" s="37">
        <f>_xlfn.NUMBERVALUE(Table1[[#This Row],[School Days to Complete Initial Evaluation (U08)]])</f>
        <v>0</v>
      </c>
      <c r="Z732" t="str">
        <f>IF(Table1[[#This Row],[School Days to Complete Initial Evaluation Converted]]&lt;36,"OnTime",IF(Table1[[#This Row],[School Days to Complete Initial Evaluation Converted]]&gt;50,"16+ Sch Days","1-15 Sch Days"))</f>
        <v>OnTime</v>
      </c>
    </row>
    <row r="733" spans="1:26">
      <c r="A733" s="26"/>
      <c r="B733" s="26"/>
      <c r="C733" s="26"/>
      <c r="D733" s="26"/>
      <c r="E733" s="26"/>
      <c r="F733" s="26"/>
      <c r="G733" s="26"/>
      <c r="H733" s="26"/>
      <c r="I733" s="26"/>
      <c r="J733" s="26"/>
      <c r="K733" s="26"/>
      <c r="L733" s="26"/>
      <c r="M733" s="26"/>
      <c r="N733" s="26"/>
      <c r="O733" s="26"/>
      <c r="P733" s="26"/>
      <c r="Q733" s="26"/>
      <c r="R733" s="26"/>
      <c r="S733" s="26"/>
      <c r="T733" s="26"/>
      <c r="U733" s="26"/>
      <c r="V733" s="36">
        <f t="shared" si="11"/>
        <v>1096</v>
      </c>
      <c r="W73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33" t="str">
        <f>IF(Table1[[#This Row],[Days Past 3rd Birthday Calculated]]&lt;1,"OnTime",IF(Table1[[#This Row],[Days Past 3rd Birthday Calculated]]&lt;16,"1-15 Cal Days",IF(Table1[[#This Row],[Days Past 3rd Birthday Calculated]]&gt;29,"30+ Cal Days","16-29 Cal Days")))</f>
        <v>OnTime</v>
      </c>
      <c r="Y733" s="37">
        <f>_xlfn.NUMBERVALUE(Table1[[#This Row],[School Days to Complete Initial Evaluation (U08)]])</f>
        <v>0</v>
      </c>
      <c r="Z733" t="str">
        <f>IF(Table1[[#This Row],[School Days to Complete Initial Evaluation Converted]]&lt;36,"OnTime",IF(Table1[[#This Row],[School Days to Complete Initial Evaluation Converted]]&gt;50,"16+ Sch Days","1-15 Sch Days"))</f>
        <v>OnTime</v>
      </c>
    </row>
    <row r="734" spans="1:26">
      <c r="A734" s="26"/>
      <c r="B734" s="26"/>
      <c r="C734" s="26"/>
      <c r="D734" s="26"/>
      <c r="E734" s="26"/>
      <c r="F734" s="26"/>
      <c r="G734" s="26"/>
      <c r="H734" s="26"/>
      <c r="I734" s="26"/>
      <c r="J734" s="26"/>
      <c r="K734" s="26"/>
      <c r="L734" s="26"/>
      <c r="M734" s="26"/>
      <c r="N734" s="26"/>
      <c r="O734" s="26"/>
      <c r="P734" s="26"/>
      <c r="Q734" s="26"/>
      <c r="R734" s="26"/>
      <c r="S734" s="26"/>
      <c r="T734" s="26"/>
      <c r="U734" s="26"/>
      <c r="V734" s="36">
        <f t="shared" si="11"/>
        <v>1096</v>
      </c>
      <c r="W73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34" t="str">
        <f>IF(Table1[[#This Row],[Days Past 3rd Birthday Calculated]]&lt;1,"OnTime",IF(Table1[[#This Row],[Days Past 3rd Birthday Calculated]]&lt;16,"1-15 Cal Days",IF(Table1[[#This Row],[Days Past 3rd Birthday Calculated]]&gt;29,"30+ Cal Days","16-29 Cal Days")))</f>
        <v>OnTime</v>
      </c>
      <c r="Y734" s="37">
        <f>_xlfn.NUMBERVALUE(Table1[[#This Row],[School Days to Complete Initial Evaluation (U08)]])</f>
        <v>0</v>
      </c>
      <c r="Z734" t="str">
        <f>IF(Table1[[#This Row],[School Days to Complete Initial Evaluation Converted]]&lt;36,"OnTime",IF(Table1[[#This Row],[School Days to Complete Initial Evaluation Converted]]&gt;50,"16+ Sch Days","1-15 Sch Days"))</f>
        <v>OnTime</v>
      </c>
    </row>
    <row r="735" spans="1:26">
      <c r="A735" s="26"/>
      <c r="B735" s="26"/>
      <c r="C735" s="26"/>
      <c r="D735" s="26"/>
      <c r="E735" s="26"/>
      <c r="F735" s="26"/>
      <c r="G735" s="26"/>
      <c r="H735" s="26"/>
      <c r="I735" s="26"/>
      <c r="J735" s="26"/>
      <c r="K735" s="26"/>
      <c r="L735" s="26"/>
      <c r="M735" s="26"/>
      <c r="N735" s="26"/>
      <c r="O735" s="26"/>
      <c r="P735" s="26"/>
      <c r="Q735" s="26"/>
      <c r="R735" s="26"/>
      <c r="S735" s="26"/>
      <c r="T735" s="26"/>
      <c r="U735" s="26"/>
      <c r="V735" s="36">
        <f t="shared" si="11"/>
        <v>1096</v>
      </c>
      <c r="W73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35" t="str">
        <f>IF(Table1[[#This Row],[Days Past 3rd Birthday Calculated]]&lt;1,"OnTime",IF(Table1[[#This Row],[Days Past 3rd Birthday Calculated]]&lt;16,"1-15 Cal Days",IF(Table1[[#This Row],[Days Past 3rd Birthday Calculated]]&gt;29,"30+ Cal Days","16-29 Cal Days")))</f>
        <v>OnTime</v>
      </c>
      <c r="Y735" s="37">
        <f>_xlfn.NUMBERVALUE(Table1[[#This Row],[School Days to Complete Initial Evaluation (U08)]])</f>
        <v>0</v>
      </c>
      <c r="Z735" t="str">
        <f>IF(Table1[[#This Row],[School Days to Complete Initial Evaluation Converted]]&lt;36,"OnTime",IF(Table1[[#This Row],[School Days to Complete Initial Evaluation Converted]]&gt;50,"16+ Sch Days","1-15 Sch Days"))</f>
        <v>OnTime</v>
      </c>
    </row>
    <row r="736" spans="1:26">
      <c r="A736" s="26"/>
      <c r="B736" s="26"/>
      <c r="C736" s="26"/>
      <c r="D736" s="26"/>
      <c r="E736" s="26"/>
      <c r="F736" s="26"/>
      <c r="G736" s="26"/>
      <c r="H736" s="26"/>
      <c r="I736" s="26"/>
      <c r="J736" s="26"/>
      <c r="K736" s="26"/>
      <c r="L736" s="26"/>
      <c r="M736" s="26"/>
      <c r="N736" s="26"/>
      <c r="O736" s="26"/>
      <c r="P736" s="26"/>
      <c r="Q736" s="26"/>
      <c r="R736" s="26"/>
      <c r="S736" s="26"/>
      <c r="T736" s="26"/>
      <c r="U736" s="26"/>
      <c r="V736" s="36">
        <f t="shared" si="11"/>
        <v>1096</v>
      </c>
      <c r="W73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36" t="str">
        <f>IF(Table1[[#This Row],[Days Past 3rd Birthday Calculated]]&lt;1,"OnTime",IF(Table1[[#This Row],[Days Past 3rd Birthday Calculated]]&lt;16,"1-15 Cal Days",IF(Table1[[#This Row],[Days Past 3rd Birthday Calculated]]&gt;29,"30+ Cal Days","16-29 Cal Days")))</f>
        <v>OnTime</v>
      </c>
      <c r="Y736" s="37">
        <f>_xlfn.NUMBERVALUE(Table1[[#This Row],[School Days to Complete Initial Evaluation (U08)]])</f>
        <v>0</v>
      </c>
      <c r="Z736" t="str">
        <f>IF(Table1[[#This Row],[School Days to Complete Initial Evaluation Converted]]&lt;36,"OnTime",IF(Table1[[#This Row],[School Days to Complete Initial Evaluation Converted]]&gt;50,"16+ Sch Days","1-15 Sch Days"))</f>
        <v>OnTime</v>
      </c>
    </row>
    <row r="737" spans="1:26">
      <c r="A737" s="26"/>
      <c r="B737" s="26"/>
      <c r="C737" s="26"/>
      <c r="D737" s="26"/>
      <c r="E737" s="26"/>
      <c r="F737" s="26"/>
      <c r="G737" s="26"/>
      <c r="H737" s="26"/>
      <c r="I737" s="26"/>
      <c r="J737" s="26"/>
      <c r="K737" s="26"/>
      <c r="L737" s="26"/>
      <c r="M737" s="26"/>
      <c r="N737" s="26"/>
      <c r="O737" s="26"/>
      <c r="P737" s="26"/>
      <c r="Q737" s="26"/>
      <c r="R737" s="26"/>
      <c r="S737" s="26"/>
      <c r="T737" s="26"/>
      <c r="U737" s="26"/>
      <c r="V737" s="36">
        <f t="shared" si="11"/>
        <v>1096</v>
      </c>
      <c r="W73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37" t="str">
        <f>IF(Table1[[#This Row],[Days Past 3rd Birthday Calculated]]&lt;1,"OnTime",IF(Table1[[#This Row],[Days Past 3rd Birthday Calculated]]&lt;16,"1-15 Cal Days",IF(Table1[[#This Row],[Days Past 3rd Birthday Calculated]]&gt;29,"30+ Cal Days","16-29 Cal Days")))</f>
        <v>OnTime</v>
      </c>
      <c r="Y737" s="37">
        <f>_xlfn.NUMBERVALUE(Table1[[#This Row],[School Days to Complete Initial Evaluation (U08)]])</f>
        <v>0</v>
      </c>
      <c r="Z737" t="str">
        <f>IF(Table1[[#This Row],[School Days to Complete Initial Evaluation Converted]]&lt;36,"OnTime",IF(Table1[[#This Row],[School Days to Complete Initial Evaluation Converted]]&gt;50,"16+ Sch Days","1-15 Sch Days"))</f>
        <v>OnTime</v>
      </c>
    </row>
    <row r="738" spans="1:26">
      <c r="A738" s="26"/>
      <c r="B738" s="26"/>
      <c r="C738" s="26"/>
      <c r="D738" s="26"/>
      <c r="E738" s="26"/>
      <c r="F738" s="26"/>
      <c r="G738" s="26"/>
      <c r="H738" s="26"/>
      <c r="I738" s="26"/>
      <c r="J738" s="26"/>
      <c r="K738" s="26"/>
      <c r="L738" s="26"/>
      <c r="M738" s="26"/>
      <c r="N738" s="26"/>
      <c r="O738" s="26"/>
      <c r="P738" s="26"/>
      <c r="Q738" s="26"/>
      <c r="R738" s="26"/>
      <c r="S738" s="26"/>
      <c r="T738" s="26"/>
      <c r="U738" s="26"/>
      <c r="V738" s="36">
        <f t="shared" si="11"/>
        <v>1096</v>
      </c>
      <c r="W73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38" t="str">
        <f>IF(Table1[[#This Row],[Days Past 3rd Birthday Calculated]]&lt;1,"OnTime",IF(Table1[[#This Row],[Days Past 3rd Birthday Calculated]]&lt;16,"1-15 Cal Days",IF(Table1[[#This Row],[Days Past 3rd Birthday Calculated]]&gt;29,"30+ Cal Days","16-29 Cal Days")))</f>
        <v>OnTime</v>
      </c>
      <c r="Y738" s="37">
        <f>_xlfn.NUMBERVALUE(Table1[[#This Row],[School Days to Complete Initial Evaluation (U08)]])</f>
        <v>0</v>
      </c>
      <c r="Z738" t="str">
        <f>IF(Table1[[#This Row],[School Days to Complete Initial Evaluation Converted]]&lt;36,"OnTime",IF(Table1[[#This Row],[School Days to Complete Initial Evaluation Converted]]&gt;50,"16+ Sch Days","1-15 Sch Days"))</f>
        <v>OnTime</v>
      </c>
    </row>
    <row r="739" spans="1:26">
      <c r="A739" s="26"/>
      <c r="B739" s="26"/>
      <c r="C739" s="26"/>
      <c r="D739" s="26"/>
      <c r="E739" s="26"/>
      <c r="F739" s="26"/>
      <c r="G739" s="26"/>
      <c r="H739" s="26"/>
      <c r="I739" s="26"/>
      <c r="J739" s="26"/>
      <c r="K739" s="26"/>
      <c r="L739" s="26"/>
      <c r="M739" s="26"/>
      <c r="N739" s="26"/>
      <c r="O739" s="26"/>
      <c r="P739" s="26"/>
      <c r="Q739" s="26"/>
      <c r="R739" s="26"/>
      <c r="S739" s="26"/>
      <c r="T739" s="26"/>
      <c r="U739" s="26"/>
      <c r="V739" s="36">
        <f t="shared" si="11"/>
        <v>1096</v>
      </c>
      <c r="W73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39" t="str">
        <f>IF(Table1[[#This Row],[Days Past 3rd Birthday Calculated]]&lt;1,"OnTime",IF(Table1[[#This Row],[Days Past 3rd Birthday Calculated]]&lt;16,"1-15 Cal Days",IF(Table1[[#This Row],[Days Past 3rd Birthday Calculated]]&gt;29,"30+ Cal Days","16-29 Cal Days")))</f>
        <v>OnTime</v>
      </c>
      <c r="Y739" s="37">
        <f>_xlfn.NUMBERVALUE(Table1[[#This Row],[School Days to Complete Initial Evaluation (U08)]])</f>
        <v>0</v>
      </c>
      <c r="Z739" t="str">
        <f>IF(Table1[[#This Row],[School Days to Complete Initial Evaluation Converted]]&lt;36,"OnTime",IF(Table1[[#This Row],[School Days to Complete Initial Evaluation Converted]]&gt;50,"16+ Sch Days","1-15 Sch Days"))</f>
        <v>OnTime</v>
      </c>
    </row>
    <row r="740" spans="1:26">
      <c r="A740" s="26"/>
      <c r="B740" s="26"/>
      <c r="C740" s="26"/>
      <c r="D740" s="26"/>
      <c r="E740" s="26"/>
      <c r="F740" s="26"/>
      <c r="G740" s="26"/>
      <c r="H740" s="26"/>
      <c r="I740" s="26"/>
      <c r="J740" s="26"/>
      <c r="K740" s="26"/>
      <c r="L740" s="26"/>
      <c r="M740" s="26"/>
      <c r="N740" s="26"/>
      <c r="O740" s="26"/>
      <c r="P740" s="26"/>
      <c r="Q740" s="26"/>
      <c r="R740" s="26"/>
      <c r="S740" s="26"/>
      <c r="T740" s="26"/>
      <c r="U740" s="26"/>
      <c r="V740" s="36">
        <f t="shared" si="11"/>
        <v>1096</v>
      </c>
      <c r="W74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40" t="str">
        <f>IF(Table1[[#This Row],[Days Past 3rd Birthday Calculated]]&lt;1,"OnTime",IF(Table1[[#This Row],[Days Past 3rd Birthday Calculated]]&lt;16,"1-15 Cal Days",IF(Table1[[#This Row],[Days Past 3rd Birthday Calculated]]&gt;29,"30+ Cal Days","16-29 Cal Days")))</f>
        <v>OnTime</v>
      </c>
      <c r="Y740" s="37">
        <f>_xlfn.NUMBERVALUE(Table1[[#This Row],[School Days to Complete Initial Evaluation (U08)]])</f>
        <v>0</v>
      </c>
      <c r="Z740" t="str">
        <f>IF(Table1[[#This Row],[School Days to Complete Initial Evaluation Converted]]&lt;36,"OnTime",IF(Table1[[#This Row],[School Days to Complete Initial Evaluation Converted]]&gt;50,"16+ Sch Days","1-15 Sch Days"))</f>
        <v>OnTime</v>
      </c>
    </row>
    <row r="741" spans="1:26">
      <c r="A741" s="26"/>
      <c r="B741" s="26"/>
      <c r="C741" s="26"/>
      <c r="D741" s="26"/>
      <c r="E741" s="26"/>
      <c r="F741" s="26"/>
      <c r="G741" s="26"/>
      <c r="H741" s="26"/>
      <c r="I741" s="26"/>
      <c r="J741" s="26"/>
      <c r="K741" s="26"/>
      <c r="L741" s="26"/>
      <c r="M741" s="26"/>
      <c r="N741" s="26"/>
      <c r="O741" s="26"/>
      <c r="P741" s="26"/>
      <c r="Q741" s="26"/>
      <c r="R741" s="26"/>
      <c r="S741" s="26"/>
      <c r="T741" s="26"/>
      <c r="U741" s="26"/>
      <c r="V741" s="36">
        <f t="shared" si="11"/>
        <v>1096</v>
      </c>
      <c r="W74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41" t="str">
        <f>IF(Table1[[#This Row],[Days Past 3rd Birthday Calculated]]&lt;1,"OnTime",IF(Table1[[#This Row],[Days Past 3rd Birthday Calculated]]&lt;16,"1-15 Cal Days",IF(Table1[[#This Row],[Days Past 3rd Birthday Calculated]]&gt;29,"30+ Cal Days","16-29 Cal Days")))</f>
        <v>OnTime</v>
      </c>
      <c r="Y741" s="37">
        <f>_xlfn.NUMBERVALUE(Table1[[#This Row],[School Days to Complete Initial Evaluation (U08)]])</f>
        <v>0</v>
      </c>
      <c r="Z741" t="str">
        <f>IF(Table1[[#This Row],[School Days to Complete Initial Evaluation Converted]]&lt;36,"OnTime",IF(Table1[[#This Row],[School Days to Complete Initial Evaluation Converted]]&gt;50,"16+ Sch Days","1-15 Sch Days"))</f>
        <v>OnTime</v>
      </c>
    </row>
    <row r="742" spans="1:26">
      <c r="A742" s="26"/>
      <c r="B742" s="26"/>
      <c r="C742" s="26"/>
      <c r="D742" s="26"/>
      <c r="E742" s="26"/>
      <c r="F742" s="26"/>
      <c r="G742" s="26"/>
      <c r="H742" s="26"/>
      <c r="I742" s="26"/>
      <c r="J742" s="26"/>
      <c r="K742" s="26"/>
      <c r="L742" s="26"/>
      <c r="M742" s="26"/>
      <c r="N742" s="26"/>
      <c r="O742" s="26"/>
      <c r="P742" s="26"/>
      <c r="Q742" s="26"/>
      <c r="R742" s="26"/>
      <c r="S742" s="26"/>
      <c r="T742" s="26"/>
      <c r="U742" s="26"/>
      <c r="V742" s="36">
        <f t="shared" si="11"/>
        <v>1096</v>
      </c>
      <c r="W74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42" t="str">
        <f>IF(Table1[[#This Row],[Days Past 3rd Birthday Calculated]]&lt;1,"OnTime",IF(Table1[[#This Row],[Days Past 3rd Birthday Calculated]]&lt;16,"1-15 Cal Days",IF(Table1[[#This Row],[Days Past 3rd Birthday Calculated]]&gt;29,"30+ Cal Days","16-29 Cal Days")))</f>
        <v>OnTime</v>
      </c>
      <c r="Y742" s="37">
        <f>_xlfn.NUMBERVALUE(Table1[[#This Row],[School Days to Complete Initial Evaluation (U08)]])</f>
        <v>0</v>
      </c>
      <c r="Z742" t="str">
        <f>IF(Table1[[#This Row],[School Days to Complete Initial Evaluation Converted]]&lt;36,"OnTime",IF(Table1[[#This Row],[School Days to Complete Initial Evaluation Converted]]&gt;50,"16+ Sch Days","1-15 Sch Days"))</f>
        <v>OnTime</v>
      </c>
    </row>
    <row r="743" spans="1:26">
      <c r="A743" s="26"/>
      <c r="B743" s="26"/>
      <c r="C743" s="26"/>
      <c r="D743" s="26"/>
      <c r="E743" s="26"/>
      <c r="F743" s="26"/>
      <c r="G743" s="26"/>
      <c r="H743" s="26"/>
      <c r="I743" s="26"/>
      <c r="J743" s="26"/>
      <c r="K743" s="26"/>
      <c r="L743" s="26"/>
      <c r="M743" s="26"/>
      <c r="N743" s="26"/>
      <c r="O743" s="26"/>
      <c r="P743" s="26"/>
      <c r="Q743" s="26"/>
      <c r="R743" s="26"/>
      <c r="S743" s="26"/>
      <c r="T743" s="26"/>
      <c r="U743" s="26"/>
      <c r="V743" s="36">
        <f t="shared" si="11"/>
        <v>1096</v>
      </c>
      <c r="W74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43" t="str">
        <f>IF(Table1[[#This Row],[Days Past 3rd Birthday Calculated]]&lt;1,"OnTime",IF(Table1[[#This Row],[Days Past 3rd Birthday Calculated]]&lt;16,"1-15 Cal Days",IF(Table1[[#This Row],[Days Past 3rd Birthday Calculated]]&gt;29,"30+ Cal Days","16-29 Cal Days")))</f>
        <v>OnTime</v>
      </c>
      <c r="Y743" s="37">
        <f>_xlfn.NUMBERVALUE(Table1[[#This Row],[School Days to Complete Initial Evaluation (U08)]])</f>
        <v>0</v>
      </c>
      <c r="Z743" t="str">
        <f>IF(Table1[[#This Row],[School Days to Complete Initial Evaluation Converted]]&lt;36,"OnTime",IF(Table1[[#This Row],[School Days to Complete Initial Evaluation Converted]]&gt;50,"16+ Sch Days","1-15 Sch Days"))</f>
        <v>OnTime</v>
      </c>
    </row>
    <row r="744" spans="1:26">
      <c r="A744" s="26"/>
      <c r="B744" s="26"/>
      <c r="C744" s="26"/>
      <c r="D744" s="26"/>
      <c r="E744" s="26"/>
      <c r="F744" s="26"/>
      <c r="G744" s="26"/>
      <c r="H744" s="26"/>
      <c r="I744" s="26"/>
      <c r="J744" s="26"/>
      <c r="K744" s="26"/>
      <c r="L744" s="26"/>
      <c r="M744" s="26"/>
      <c r="N744" s="26"/>
      <c r="O744" s="26"/>
      <c r="P744" s="26"/>
      <c r="Q744" s="26"/>
      <c r="R744" s="26"/>
      <c r="S744" s="26"/>
      <c r="T744" s="26"/>
      <c r="U744" s="26"/>
      <c r="V744" s="36">
        <f t="shared" si="11"/>
        <v>1096</v>
      </c>
      <c r="W74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44" t="str">
        <f>IF(Table1[[#This Row],[Days Past 3rd Birthday Calculated]]&lt;1,"OnTime",IF(Table1[[#This Row],[Days Past 3rd Birthday Calculated]]&lt;16,"1-15 Cal Days",IF(Table1[[#This Row],[Days Past 3rd Birthday Calculated]]&gt;29,"30+ Cal Days","16-29 Cal Days")))</f>
        <v>OnTime</v>
      </c>
      <c r="Y744" s="37">
        <f>_xlfn.NUMBERVALUE(Table1[[#This Row],[School Days to Complete Initial Evaluation (U08)]])</f>
        <v>0</v>
      </c>
      <c r="Z744" t="str">
        <f>IF(Table1[[#This Row],[School Days to Complete Initial Evaluation Converted]]&lt;36,"OnTime",IF(Table1[[#This Row],[School Days to Complete Initial Evaluation Converted]]&gt;50,"16+ Sch Days","1-15 Sch Days"))</f>
        <v>OnTime</v>
      </c>
    </row>
    <row r="745" spans="1:26">
      <c r="A745" s="26"/>
      <c r="B745" s="26"/>
      <c r="C745" s="26"/>
      <c r="D745" s="26"/>
      <c r="E745" s="26"/>
      <c r="F745" s="26"/>
      <c r="G745" s="26"/>
      <c r="H745" s="26"/>
      <c r="I745" s="26"/>
      <c r="J745" s="26"/>
      <c r="K745" s="26"/>
      <c r="L745" s="26"/>
      <c r="M745" s="26"/>
      <c r="N745" s="26"/>
      <c r="O745" s="26"/>
      <c r="P745" s="26"/>
      <c r="Q745" s="26"/>
      <c r="R745" s="26"/>
      <c r="S745" s="26"/>
      <c r="T745" s="26"/>
      <c r="U745" s="26"/>
      <c r="V745" s="36">
        <f t="shared" si="11"/>
        <v>1096</v>
      </c>
      <c r="W74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45" t="str">
        <f>IF(Table1[[#This Row],[Days Past 3rd Birthday Calculated]]&lt;1,"OnTime",IF(Table1[[#This Row],[Days Past 3rd Birthday Calculated]]&lt;16,"1-15 Cal Days",IF(Table1[[#This Row],[Days Past 3rd Birthday Calculated]]&gt;29,"30+ Cal Days","16-29 Cal Days")))</f>
        <v>OnTime</v>
      </c>
      <c r="Y745" s="37">
        <f>_xlfn.NUMBERVALUE(Table1[[#This Row],[School Days to Complete Initial Evaluation (U08)]])</f>
        <v>0</v>
      </c>
      <c r="Z745" t="str">
        <f>IF(Table1[[#This Row],[School Days to Complete Initial Evaluation Converted]]&lt;36,"OnTime",IF(Table1[[#This Row],[School Days to Complete Initial Evaluation Converted]]&gt;50,"16+ Sch Days","1-15 Sch Days"))</f>
        <v>OnTime</v>
      </c>
    </row>
    <row r="746" spans="1:26">
      <c r="A746" s="26"/>
      <c r="B746" s="26"/>
      <c r="C746" s="26"/>
      <c r="D746" s="26"/>
      <c r="E746" s="26"/>
      <c r="F746" s="26"/>
      <c r="G746" s="26"/>
      <c r="H746" s="26"/>
      <c r="I746" s="26"/>
      <c r="J746" s="26"/>
      <c r="K746" s="26"/>
      <c r="L746" s="26"/>
      <c r="M746" s="26"/>
      <c r="N746" s="26"/>
      <c r="O746" s="26"/>
      <c r="P746" s="26"/>
      <c r="Q746" s="26"/>
      <c r="R746" s="26"/>
      <c r="S746" s="26"/>
      <c r="T746" s="26"/>
      <c r="U746" s="26"/>
      <c r="V746" s="36">
        <f t="shared" si="11"/>
        <v>1096</v>
      </c>
      <c r="W74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46" t="str">
        <f>IF(Table1[[#This Row],[Days Past 3rd Birthday Calculated]]&lt;1,"OnTime",IF(Table1[[#This Row],[Days Past 3rd Birthday Calculated]]&lt;16,"1-15 Cal Days",IF(Table1[[#This Row],[Days Past 3rd Birthday Calculated]]&gt;29,"30+ Cal Days","16-29 Cal Days")))</f>
        <v>OnTime</v>
      </c>
      <c r="Y746" s="37">
        <f>_xlfn.NUMBERVALUE(Table1[[#This Row],[School Days to Complete Initial Evaluation (U08)]])</f>
        <v>0</v>
      </c>
      <c r="Z746" t="str">
        <f>IF(Table1[[#This Row],[School Days to Complete Initial Evaluation Converted]]&lt;36,"OnTime",IF(Table1[[#This Row],[School Days to Complete Initial Evaluation Converted]]&gt;50,"16+ Sch Days","1-15 Sch Days"))</f>
        <v>OnTime</v>
      </c>
    </row>
    <row r="747" spans="1:26">
      <c r="A747" s="26"/>
      <c r="B747" s="26"/>
      <c r="C747" s="26"/>
      <c r="D747" s="26"/>
      <c r="E747" s="26"/>
      <c r="F747" s="26"/>
      <c r="G747" s="26"/>
      <c r="H747" s="26"/>
      <c r="I747" s="26"/>
      <c r="J747" s="26"/>
      <c r="K747" s="26"/>
      <c r="L747" s="26"/>
      <c r="M747" s="26"/>
      <c r="N747" s="26"/>
      <c r="O747" s="26"/>
      <c r="P747" s="26"/>
      <c r="Q747" s="26"/>
      <c r="R747" s="26"/>
      <c r="S747" s="26"/>
      <c r="T747" s="26"/>
      <c r="U747" s="26"/>
      <c r="V747" s="36">
        <f t="shared" si="11"/>
        <v>1096</v>
      </c>
      <c r="W74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47" t="str">
        <f>IF(Table1[[#This Row],[Days Past 3rd Birthday Calculated]]&lt;1,"OnTime",IF(Table1[[#This Row],[Days Past 3rd Birthday Calculated]]&lt;16,"1-15 Cal Days",IF(Table1[[#This Row],[Days Past 3rd Birthday Calculated]]&gt;29,"30+ Cal Days","16-29 Cal Days")))</f>
        <v>OnTime</v>
      </c>
      <c r="Y747" s="37">
        <f>_xlfn.NUMBERVALUE(Table1[[#This Row],[School Days to Complete Initial Evaluation (U08)]])</f>
        <v>0</v>
      </c>
      <c r="Z747" t="str">
        <f>IF(Table1[[#This Row],[School Days to Complete Initial Evaluation Converted]]&lt;36,"OnTime",IF(Table1[[#This Row],[School Days to Complete Initial Evaluation Converted]]&gt;50,"16+ Sch Days","1-15 Sch Days"))</f>
        <v>OnTime</v>
      </c>
    </row>
    <row r="748" spans="1:26">
      <c r="A748" s="26"/>
      <c r="B748" s="26"/>
      <c r="C748" s="26"/>
      <c r="D748" s="26"/>
      <c r="E748" s="26"/>
      <c r="F748" s="26"/>
      <c r="G748" s="26"/>
      <c r="H748" s="26"/>
      <c r="I748" s="26"/>
      <c r="J748" s="26"/>
      <c r="K748" s="26"/>
      <c r="L748" s="26"/>
      <c r="M748" s="26"/>
      <c r="N748" s="26"/>
      <c r="O748" s="26"/>
      <c r="P748" s="26"/>
      <c r="Q748" s="26"/>
      <c r="R748" s="26"/>
      <c r="S748" s="26"/>
      <c r="T748" s="26"/>
      <c r="U748" s="26"/>
      <c r="V748" s="36">
        <f t="shared" si="11"/>
        <v>1096</v>
      </c>
      <c r="W74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48" t="str">
        <f>IF(Table1[[#This Row],[Days Past 3rd Birthday Calculated]]&lt;1,"OnTime",IF(Table1[[#This Row],[Days Past 3rd Birthday Calculated]]&lt;16,"1-15 Cal Days",IF(Table1[[#This Row],[Days Past 3rd Birthday Calculated]]&gt;29,"30+ Cal Days","16-29 Cal Days")))</f>
        <v>OnTime</v>
      </c>
      <c r="Y748" s="37">
        <f>_xlfn.NUMBERVALUE(Table1[[#This Row],[School Days to Complete Initial Evaluation (U08)]])</f>
        <v>0</v>
      </c>
      <c r="Z748" t="str">
        <f>IF(Table1[[#This Row],[School Days to Complete Initial Evaluation Converted]]&lt;36,"OnTime",IF(Table1[[#This Row],[School Days to Complete Initial Evaluation Converted]]&gt;50,"16+ Sch Days","1-15 Sch Days"))</f>
        <v>OnTime</v>
      </c>
    </row>
    <row r="749" spans="1:26">
      <c r="A749" s="26"/>
      <c r="B749" s="26"/>
      <c r="C749" s="26"/>
      <c r="D749" s="26"/>
      <c r="E749" s="26"/>
      <c r="F749" s="26"/>
      <c r="G749" s="26"/>
      <c r="H749" s="26"/>
      <c r="I749" s="26"/>
      <c r="J749" s="26"/>
      <c r="K749" s="26"/>
      <c r="L749" s="26"/>
      <c r="M749" s="26"/>
      <c r="N749" s="26"/>
      <c r="O749" s="26"/>
      <c r="P749" s="26"/>
      <c r="Q749" s="26"/>
      <c r="R749" s="26"/>
      <c r="S749" s="26"/>
      <c r="T749" s="26"/>
      <c r="U749" s="26"/>
      <c r="V749" s="36">
        <f t="shared" si="11"/>
        <v>1096</v>
      </c>
      <c r="W74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49" t="str">
        <f>IF(Table1[[#This Row],[Days Past 3rd Birthday Calculated]]&lt;1,"OnTime",IF(Table1[[#This Row],[Days Past 3rd Birthday Calculated]]&lt;16,"1-15 Cal Days",IF(Table1[[#This Row],[Days Past 3rd Birthday Calculated]]&gt;29,"30+ Cal Days","16-29 Cal Days")))</f>
        <v>OnTime</v>
      </c>
      <c r="Y749" s="37">
        <f>_xlfn.NUMBERVALUE(Table1[[#This Row],[School Days to Complete Initial Evaluation (U08)]])</f>
        <v>0</v>
      </c>
      <c r="Z749" t="str">
        <f>IF(Table1[[#This Row],[School Days to Complete Initial Evaluation Converted]]&lt;36,"OnTime",IF(Table1[[#This Row],[School Days to Complete Initial Evaluation Converted]]&gt;50,"16+ Sch Days","1-15 Sch Days"))</f>
        <v>OnTime</v>
      </c>
    </row>
    <row r="750" spans="1:26">
      <c r="A750" s="26"/>
      <c r="B750" s="26"/>
      <c r="C750" s="26"/>
      <c r="D750" s="26"/>
      <c r="E750" s="26"/>
      <c r="F750" s="26"/>
      <c r="G750" s="26"/>
      <c r="H750" s="26"/>
      <c r="I750" s="26"/>
      <c r="J750" s="26"/>
      <c r="K750" s="26"/>
      <c r="L750" s="26"/>
      <c r="M750" s="26"/>
      <c r="N750" s="26"/>
      <c r="O750" s="26"/>
      <c r="P750" s="26"/>
      <c r="Q750" s="26"/>
      <c r="R750" s="26"/>
      <c r="S750" s="26"/>
      <c r="T750" s="26"/>
      <c r="U750" s="26"/>
      <c r="V750" s="36">
        <f t="shared" si="11"/>
        <v>1096</v>
      </c>
      <c r="W75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50" t="str">
        <f>IF(Table1[[#This Row],[Days Past 3rd Birthday Calculated]]&lt;1,"OnTime",IF(Table1[[#This Row],[Days Past 3rd Birthday Calculated]]&lt;16,"1-15 Cal Days",IF(Table1[[#This Row],[Days Past 3rd Birthday Calculated]]&gt;29,"30+ Cal Days","16-29 Cal Days")))</f>
        <v>OnTime</v>
      </c>
      <c r="Y750" s="37">
        <f>_xlfn.NUMBERVALUE(Table1[[#This Row],[School Days to Complete Initial Evaluation (U08)]])</f>
        <v>0</v>
      </c>
      <c r="Z750" t="str">
        <f>IF(Table1[[#This Row],[School Days to Complete Initial Evaluation Converted]]&lt;36,"OnTime",IF(Table1[[#This Row],[School Days to Complete Initial Evaluation Converted]]&gt;50,"16+ Sch Days","1-15 Sch Days"))</f>
        <v>OnTime</v>
      </c>
    </row>
    <row r="751" spans="1:26">
      <c r="A751" s="26"/>
      <c r="B751" s="26"/>
      <c r="C751" s="26"/>
      <c r="D751" s="26"/>
      <c r="E751" s="26"/>
      <c r="F751" s="26"/>
      <c r="G751" s="26"/>
      <c r="H751" s="26"/>
      <c r="I751" s="26"/>
      <c r="J751" s="26"/>
      <c r="K751" s="26"/>
      <c r="L751" s="26"/>
      <c r="M751" s="26"/>
      <c r="N751" s="26"/>
      <c r="O751" s="26"/>
      <c r="P751" s="26"/>
      <c r="Q751" s="26"/>
      <c r="R751" s="26"/>
      <c r="S751" s="26"/>
      <c r="T751" s="26"/>
      <c r="U751" s="26"/>
      <c r="V751" s="36">
        <f t="shared" si="11"/>
        <v>1096</v>
      </c>
      <c r="W75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51" t="str">
        <f>IF(Table1[[#This Row],[Days Past 3rd Birthday Calculated]]&lt;1,"OnTime",IF(Table1[[#This Row],[Days Past 3rd Birthday Calculated]]&lt;16,"1-15 Cal Days",IF(Table1[[#This Row],[Days Past 3rd Birthday Calculated]]&gt;29,"30+ Cal Days","16-29 Cal Days")))</f>
        <v>OnTime</v>
      </c>
      <c r="Y751" s="37">
        <f>_xlfn.NUMBERVALUE(Table1[[#This Row],[School Days to Complete Initial Evaluation (U08)]])</f>
        <v>0</v>
      </c>
      <c r="Z751" t="str">
        <f>IF(Table1[[#This Row],[School Days to Complete Initial Evaluation Converted]]&lt;36,"OnTime",IF(Table1[[#This Row],[School Days to Complete Initial Evaluation Converted]]&gt;50,"16+ Sch Days","1-15 Sch Days"))</f>
        <v>OnTime</v>
      </c>
    </row>
    <row r="752" spans="1:26">
      <c r="A752" s="26"/>
      <c r="B752" s="26"/>
      <c r="C752" s="26"/>
      <c r="D752" s="26"/>
      <c r="E752" s="26"/>
      <c r="F752" s="26"/>
      <c r="G752" s="26"/>
      <c r="H752" s="26"/>
      <c r="I752" s="26"/>
      <c r="J752" s="26"/>
      <c r="K752" s="26"/>
      <c r="L752" s="26"/>
      <c r="M752" s="26"/>
      <c r="N752" s="26"/>
      <c r="O752" s="26"/>
      <c r="P752" s="26"/>
      <c r="Q752" s="26"/>
      <c r="R752" s="26"/>
      <c r="S752" s="26"/>
      <c r="T752" s="26"/>
      <c r="U752" s="26"/>
      <c r="V752" s="36">
        <f t="shared" si="11"/>
        <v>1096</v>
      </c>
      <c r="W75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52" t="str">
        <f>IF(Table1[[#This Row],[Days Past 3rd Birthday Calculated]]&lt;1,"OnTime",IF(Table1[[#This Row],[Days Past 3rd Birthday Calculated]]&lt;16,"1-15 Cal Days",IF(Table1[[#This Row],[Days Past 3rd Birthday Calculated]]&gt;29,"30+ Cal Days","16-29 Cal Days")))</f>
        <v>OnTime</v>
      </c>
      <c r="Y752" s="37">
        <f>_xlfn.NUMBERVALUE(Table1[[#This Row],[School Days to Complete Initial Evaluation (U08)]])</f>
        <v>0</v>
      </c>
      <c r="Z752" t="str">
        <f>IF(Table1[[#This Row],[School Days to Complete Initial Evaluation Converted]]&lt;36,"OnTime",IF(Table1[[#This Row],[School Days to Complete Initial Evaluation Converted]]&gt;50,"16+ Sch Days","1-15 Sch Days"))</f>
        <v>OnTime</v>
      </c>
    </row>
    <row r="753" spans="1:26">
      <c r="A753" s="26"/>
      <c r="B753" s="26"/>
      <c r="C753" s="26"/>
      <c r="D753" s="26"/>
      <c r="E753" s="26"/>
      <c r="F753" s="26"/>
      <c r="G753" s="26"/>
      <c r="H753" s="26"/>
      <c r="I753" s="26"/>
      <c r="J753" s="26"/>
      <c r="K753" s="26"/>
      <c r="L753" s="26"/>
      <c r="M753" s="26"/>
      <c r="N753" s="26"/>
      <c r="O753" s="26"/>
      <c r="P753" s="26"/>
      <c r="Q753" s="26"/>
      <c r="R753" s="26"/>
      <c r="S753" s="26"/>
      <c r="T753" s="26"/>
      <c r="U753" s="26"/>
      <c r="V753" s="36">
        <f t="shared" si="11"/>
        <v>1096</v>
      </c>
      <c r="W75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53" t="str">
        <f>IF(Table1[[#This Row],[Days Past 3rd Birthday Calculated]]&lt;1,"OnTime",IF(Table1[[#This Row],[Days Past 3rd Birthday Calculated]]&lt;16,"1-15 Cal Days",IF(Table1[[#This Row],[Days Past 3rd Birthday Calculated]]&gt;29,"30+ Cal Days","16-29 Cal Days")))</f>
        <v>OnTime</v>
      </c>
      <c r="Y753" s="37">
        <f>_xlfn.NUMBERVALUE(Table1[[#This Row],[School Days to Complete Initial Evaluation (U08)]])</f>
        <v>0</v>
      </c>
      <c r="Z753" t="str">
        <f>IF(Table1[[#This Row],[School Days to Complete Initial Evaluation Converted]]&lt;36,"OnTime",IF(Table1[[#This Row],[School Days to Complete Initial Evaluation Converted]]&gt;50,"16+ Sch Days","1-15 Sch Days"))</f>
        <v>OnTime</v>
      </c>
    </row>
    <row r="754" spans="1:26">
      <c r="A754" s="26"/>
      <c r="B754" s="26"/>
      <c r="C754" s="26"/>
      <c r="D754" s="26"/>
      <c r="E754" s="26"/>
      <c r="F754" s="26"/>
      <c r="G754" s="26"/>
      <c r="H754" s="26"/>
      <c r="I754" s="26"/>
      <c r="J754" s="26"/>
      <c r="K754" s="26"/>
      <c r="L754" s="26"/>
      <c r="M754" s="26"/>
      <c r="N754" s="26"/>
      <c r="O754" s="26"/>
      <c r="P754" s="26"/>
      <c r="Q754" s="26"/>
      <c r="R754" s="26"/>
      <c r="S754" s="26"/>
      <c r="T754" s="26"/>
      <c r="U754" s="26"/>
      <c r="V754" s="36">
        <f t="shared" si="11"/>
        <v>1096</v>
      </c>
      <c r="W75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54" t="str">
        <f>IF(Table1[[#This Row],[Days Past 3rd Birthday Calculated]]&lt;1,"OnTime",IF(Table1[[#This Row],[Days Past 3rd Birthday Calculated]]&lt;16,"1-15 Cal Days",IF(Table1[[#This Row],[Days Past 3rd Birthday Calculated]]&gt;29,"30+ Cal Days","16-29 Cal Days")))</f>
        <v>OnTime</v>
      </c>
      <c r="Y754" s="37">
        <f>_xlfn.NUMBERVALUE(Table1[[#This Row],[School Days to Complete Initial Evaluation (U08)]])</f>
        <v>0</v>
      </c>
      <c r="Z754" t="str">
        <f>IF(Table1[[#This Row],[School Days to Complete Initial Evaluation Converted]]&lt;36,"OnTime",IF(Table1[[#This Row],[School Days to Complete Initial Evaluation Converted]]&gt;50,"16+ Sch Days","1-15 Sch Days"))</f>
        <v>OnTime</v>
      </c>
    </row>
    <row r="755" spans="1:26">
      <c r="A755" s="26"/>
      <c r="B755" s="26"/>
      <c r="C755" s="26"/>
      <c r="D755" s="26"/>
      <c r="E755" s="26"/>
      <c r="F755" s="26"/>
      <c r="G755" s="26"/>
      <c r="H755" s="26"/>
      <c r="I755" s="26"/>
      <c r="J755" s="26"/>
      <c r="K755" s="26"/>
      <c r="L755" s="26"/>
      <c r="M755" s="26"/>
      <c r="N755" s="26"/>
      <c r="O755" s="26"/>
      <c r="P755" s="26"/>
      <c r="Q755" s="26"/>
      <c r="R755" s="26"/>
      <c r="S755" s="26"/>
      <c r="T755" s="26"/>
      <c r="U755" s="26"/>
      <c r="V755" s="36">
        <f t="shared" si="11"/>
        <v>1096</v>
      </c>
      <c r="W75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55" t="str">
        <f>IF(Table1[[#This Row],[Days Past 3rd Birthday Calculated]]&lt;1,"OnTime",IF(Table1[[#This Row],[Days Past 3rd Birthday Calculated]]&lt;16,"1-15 Cal Days",IF(Table1[[#This Row],[Days Past 3rd Birthday Calculated]]&gt;29,"30+ Cal Days","16-29 Cal Days")))</f>
        <v>OnTime</v>
      </c>
      <c r="Y755" s="37">
        <f>_xlfn.NUMBERVALUE(Table1[[#This Row],[School Days to Complete Initial Evaluation (U08)]])</f>
        <v>0</v>
      </c>
      <c r="Z755" t="str">
        <f>IF(Table1[[#This Row],[School Days to Complete Initial Evaluation Converted]]&lt;36,"OnTime",IF(Table1[[#This Row],[School Days to Complete Initial Evaluation Converted]]&gt;50,"16+ Sch Days","1-15 Sch Days"))</f>
        <v>OnTime</v>
      </c>
    </row>
    <row r="756" spans="1:26">
      <c r="A756" s="26"/>
      <c r="B756" s="26"/>
      <c r="C756" s="26"/>
      <c r="D756" s="26"/>
      <c r="E756" s="26"/>
      <c r="F756" s="26"/>
      <c r="G756" s="26"/>
      <c r="H756" s="26"/>
      <c r="I756" s="26"/>
      <c r="J756" s="26"/>
      <c r="K756" s="26"/>
      <c r="L756" s="26"/>
      <c r="M756" s="26"/>
      <c r="N756" s="26"/>
      <c r="O756" s="26"/>
      <c r="P756" s="26"/>
      <c r="Q756" s="26"/>
      <c r="R756" s="26"/>
      <c r="S756" s="26"/>
      <c r="T756" s="26"/>
      <c r="U756" s="26"/>
      <c r="V756" s="36">
        <f t="shared" si="11"/>
        <v>1096</v>
      </c>
      <c r="W75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56" t="str">
        <f>IF(Table1[[#This Row],[Days Past 3rd Birthday Calculated]]&lt;1,"OnTime",IF(Table1[[#This Row],[Days Past 3rd Birthday Calculated]]&lt;16,"1-15 Cal Days",IF(Table1[[#This Row],[Days Past 3rd Birthday Calculated]]&gt;29,"30+ Cal Days","16-29 Cal Days")))</f>
        <v>OnTime</v>
      </c>
      <c r="Y756" s="37">
        <f>_xlfn.NUMBERVALUE(Table1[[#This Row],[School Days to Complete Initial Evaluation (U08)]])</f>
        <v>0</v>
      </c>
      <c r="Z756" t="str">
        <f>IF(Table1[[#This Row],[School Days to Complete Initial Evaluation Converted]]&lt;36,"OnTime",IF(Table1[[#This Row],[School Days to Complete Initial Evaluation Converted]]&gt;50,"16+ Sch Days","1-15 Sch Days"))</f>
        <v>OnTime</v>
      </c>
    </row>
    <row r="757" spans="1:26">
      <c r="A757" s="26"/>
      <c r="B757" s="26"/>
      <c r="C757" s="26"/>
      <c r="D757" s="26"/>
      <c r="E757" s="26"/>
      <c r="F757" s="26"/>
      <c r="G757" s="26"/>
      <c r="H757" s="26"/>
      <c r="I757" s="26"/>
      <c r="J757" s="26"/>
      <c r="K757" s="26"/>
      <c r="L757" s="26"/>
      <c r="M757" s="26"/>
      <c r="N757" s="26"/>
      <c r="O757" s="26"/>
      <c r="P757" s="26"/>
      <c r="Q757" s="26"/>
      <c r="R757" s="26"/>
      <c r="S757" s="26"/>
      <c r="T757" s="26"/>
      <c r="U757" s="26"/>
      <c r="V757" s="36">
        <f t="shared" si="11"/>
        <v>1096</v>
      </c>
      <c r="W75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57" t="str">
        <f>IF(Table1[[#This Row],[Days Past 3rd Birthday Calculated]]&lt;1,"OnTime",IF(Table1[[#This Row],[Days Past 3rd Birthday Calculated]]&lt;16,"1-15 Cal Days",IF(Table1[[#This Row],[Days Past 3rd Birthday Calculated]]&gt;29,"30+ Cal Days","16-29 Cal Days")))</f>
        <v>OnTime</v>
      </c>
      <c r="Y757" s="37">
        <f>_xlfn.NUMBERVALUE(Table1[[#This Row],[School Days to Complete Initial Evaluation (U08)]])</f>
        <v>0</v>
      </c>
      <c r="Z757" t="str">
        <f>IF(Table1[[#This Row],[School Days to Complete Initial Evaluation Converted]]&lt;36,"OnTime",IF(Table1[[#This Row],[School Days to Complete Initial Evaluation Converted]]&gt;50,"16+ Sch Days","1-15 Sch Days"))</f>
        <v>OnTime</v>
      </c>
    </row>
    <row r="758" spans="1:26">
      <c r="A758" s="26"/>
      <c r="B758" s="26"/>
      <c r="C758" s="26"/>
      <c r="D758" s="26"/>
      <c r="E758" s="26"/>
      <c r="F758" s="26"/>
      <c r="G758" s="26"/>
      <c r="H758" s="26"/>
      <c r="I758" s="26"/>
      <c r="J758" s="26"/>
      <c r="K758" s="26"/>
      <c r="L758" s="26"/>
      <c r="M758" s="26"/>
      <c r="N758" s="26"/>
      <c r="O758" s="26"/>
      <c r="P758" s="26"/>
      <c r="Q758" s="26"/>
      <c r="R758" s="26"/>
      <c r="S758" s="26"/>
      <c r="T758" s="26"/>
      <c r="U758" s="26"/>
      <c r="V758" s="36">
        <f t="shared" si="11"/>
        <v>1096</v>
      </c>
      <c r="W75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58" t="str">
        <f>IF(Table1[[#This Row],[Days Past 3rd Birthday Calculated]]&lt;1,"OnTime",IF(Table1[[#This Row],[Days Past 3rd Birthday Calculated]]&lt;16,"1-15 Cal Days",IF(Table1[[#This Row],[Days Past 3rd Birthday Calculated]]&gt;29,"30+ Cal Days","16-29 Cal Days")))</f>
        <v>OnTime</v>
      </c>
      <c r="Y758" s="37">
        <f>_xlfn.NUMBERVALUE(Table1[[#This Row],[School Days to Complete Initial Evaluation (U08)]])</f>
        <v>0</v>
      </c>
      <c r="Z758" t="str">
        <f>IF(Table1[[#This Row],[School Days to Complete Initial Evaluation Converted]]&lt;36,"OnTime",IF(Table1[[#This Row],[School Days to Complete Initial Evaluation Converted]]&gt;50,"16+ Sch Days","1-15 Sch Days"))</f>
        <v>OnTime</v>
      </c>
    </row>
    <row r="759" spans="1:26">
      <c r="A759" s="26"/>
      <c r="B759" s="26"/>
      <c r="C759" s="26"/>
      <c r="D759" s="26"/>
      <c r="E759" s="26"/>
      <c r="F759" s="26"/>
      <c r="G759" s="26"/>
      <c r="H759" s="26"/>
      <c r="I759" s="26"/>
      <c r="J759" s="26"/>
      <c r="K759" s="26"/>
      <c r="L759" s="26"/>
      <c r="M759" s="26"/>
      <c r="N759" s="26"/>
      <c r="O759" s="26"/>
      <c r="P759" s="26"/>
      <c r="Q759" s="26"/>
      <c r="R759" s="26"/>
      <c r="S759" s="26"/>
      <c r="T759" s="26"/>
      <c r="U759" s="26"/>
      <c r="V759" s="36">
        <f t="shared" si="11"/>
        <v>1096</v>
      </c>
      <c r="W75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59" t="str">
        <f>IF(Table1[[#This Row],[Days Past 3rd Birthday Calculated]]&lt;1,"OnTime",IF(Table1[[#This Row],[Days Past 3rd Birthday Calculated]]&lt;16,"1-15 Cal Days",IF(Table1[[#This Row],[Days Past 3rd Birthday Calculated]]&gt;29,"30+ Cal Days","16-29 Cal Days")))</f>
        <v>OnTime</v>
      </c>
      <c r="Y759" s="37">
        <f>_xlfn.NUMBERVALUE(Table1[[#This Row],[School Days to Complete Initial Evaluation (U08)]])</f>
        <v>0</v>
      </c>
      <c r="Z759" t="str">
        <f>IF(Table1[[#This Row],[School Days to Complete Initial Evaluation Converted]]&lt;36,"OnTime",IF(Table1[[#This Row],[School Days to Complete Initial Evaluation Converted]]&gt;50,"16+ Sch Days","1-15 Sch Days"))</f>
        <v>OnTime</v>
      </c>
    </row>
    <row r="760" spans="1:26">
      <c r="A760" s="26"/>
      <c r="B760" s="26"/>
      <c r="C760" s="26"/>
      <c r="D760" s="26"/>
      <c r="E760" s="26"/>
      <c r="F760" s="26"/>
      <c r="G760" s="26"/>
      <c r="H760" s="26"/>
      <c r="I760" s="26"/>
      <c r="J760" s="26"/>
      <c r="K760" s="26"/>
      <c r="L760" s="26"/>
      <c r="M760" s="26"/>
      <c r="N760" s="26"/>
      <c r="O760" s="26"/>
      <c r="P760" s="26"/>
      <c r="Q760" s="26"/>
      <c r="R760" s="26"/>
      <c r="S760" s="26"/>
      <c r="T760" s="26"/>
      <c r="U760" s="26"/>
      <c r="V760" s="36">
        <f t="shared" si="11"/>
        <v>1096</v>
      </c>
      <c r="W76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60" t="str">
        <f>IF(Table1[[#This Row],[Days Past 3rd Birthday Calculated]]&lt;1,"OnTime",IF(Table1[[#This Row],[Days Past 3rd Birthday Calculated]]&lt;16,"1-15 Cal Days",IF(Table1[[#This Row],[Days Past 3rd Birthday Calculated]]&gt;29,"30+ Cal Days","16-29 Cal Days")))</f>
        <v>OnTime</v>
      </c>
      <c r="Y760" s="37">
        <f>_xlfn.NUMBERVALUE(Table1[[#This Row],[School Days to Complete Initial Evaluation (U08)]])</f>
        <v>0</v>
      </c>
      <c r="Z760" t="str">
        <f>IF(Table1[[#This Row],[School Days to Complete Initial Evaluation Converted]]&lt;36,"OnTime",IF(Table1[[#This Row],[School Days to Complete Initial Evaluation Converted]]&gt;50,"16+ Sch Days","1-15 Sch Days"))</f>
        <v>OnTime</v>
      </c>
    </row>
    <row r="761" spans="1:26">
      <c r="A761" s="26"/>
      <c r="B761" s="26"/>
      <c r="C761" s="26"/>
      <c r="D761" s="26"/>
      <c r="E761" s="26"/>
      <c r="F761" s="26"/>
      <c r="G761" s="26"/>
      <c r="H761" s="26"/>
      <c r="I761" s="26"/>
      <c r="J761" s="26"/>
      <c r="K761" s="26"/>
      <c r="L761" s="26"/>
      <c r="M761" s="26"/>
      <c r="N761" s="26"/>
      <c r="O761" s="26"/>
      <c r="P761" s="26"/>
      <c r="Q761" s="26"/>
      <c r="R761" s="26"/>
      <c r="S761" s="26"/>
      <c r="T761" s="26"/>
      <c r="U761" s="26"/>
      <c r="V761" s="36">
        <f t="shared" si="11"/>
        <v>1096</v>
      </c>
      <c r="W76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61" t="str">
        <f>IF(Table1[[#This Row],[Days Past 3rd Birthday Calculated]]&lt;1,"OnTime",IF(Table1[[#This Row],[Days Past 3rd Birthday Calculated]]&lt;16,"1-15 Cal Days",IF(Table1[[#This Row],[Days Past 3rd Birthday Calculated]]&gt;29,"30+ Cal Days","16-29 Cal Days")))</f>
        <v>OnTime</v>
      </c>
      <c r="Y761" s="37">
        <f>_xlfn.NUMBERVALUE(Table1[[#This Row],[School Days to Complete Initial Evaluation (U08)]])</f>
        <v>0</v>
      </c>
      <c r="Z761" t="str">
        <f>IF(Table1[[#This Row],[School Days to Complete Initial Evaluation Converted]]&lt;36,"OnTime",IF(Table1[[#This Row],[School Days to Complete Initial Evaluation Converted]]&gt;50,"16+ Sch Days","1-15 Sch Days"))</f>
        <v>OnTime</v>
      </c>
    </row>
    <row r="762" spans="1:26">
      <c r="A762" s="26"/>
      <c r="B762" s="26"/>
      <c r="C762" s="26"/>
      <c r="D762" s="26"/>
      <c r="E762" s="26"/>
      <c r="F762" s="26"/>
      <c r="G762" s="26"/>
      <c r="H762" s="26"/>
      <c r="I762" s="26"/>
      <c r="J762" s="26"/>
      <c r="K762" s="26"/>
      <c r="L762" s="26"/>
      <c r="M762" s="26"/>
      <c r="N762" s="26"/>
      <c r="O762" s="26"/>
      <c r="P762" s="26"/>
      <c r="Q762" s="26"/>
      <c r="R762" s="26"/>
      <c r="S762" s="26"/>
      <c r="T762" s="26"/>
      <c r="U762" s="26"/>
      <c r="V762" s="36">
        <f t="shared" si="11"/>
        <v>1096</v>
      </c>
      <c r="W76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62" t="str">
        <f>IF(Table1[[#This Row],[Days Past 3rd Birthday Calculated]]&lt;1,"OnTime",IF(Table1[[#This Row],[Days Past 3rd Birthday Calculated]]&lt;16,"1-15 Cal Days",IF(Table1[[#This Row],[Days Past 3rd Birthday Calculated]]&gt;29,"30+ Cal Days","16-29 Cal Days")))</f>
        <v>OnTime</v>
      </c>
      <c r="Y762" s="37">
        <f>_xlfn.NUMBERVALUE(Table1[[#This Row],[School Days to Complete Initial Evaluation (U08)]])</f>
        <v>0</v>
      </c>
      <c r="Z762" t="str">
        <f>IF(Table1[[#This Row],[School Days to Complete Initial Evaluation Converted]]&lt;36,"OnTime",IF(Table1[[#This Row],[School Days to Complete Initial Evaluation Converted]]&gt;50,"16+ Sch Days","1-15 Sch Days"))</f>
        <v>OnTime</v>
      </c>
    </row>
    <row r="763" spans="1:26">
      <c r="A763" s="26"/>
      <c r="B763" s="26"/>
      <c r="C763" s="26"/>
      <c r="D763" s="26"/>
      <c r="E763" s="26"/>
      <c r="F763" s="26"/>
      <c r="G763" s="26"/>
      <c r="H763" s="26"/>
      <c r="I763" s="26"/>
      <c r="J763" s="26"/>
      <c r="K763" s="26"/>
      <c r="L763" s="26"/>
      <c r="M763" s="26"/>
      <c r="N763" s="26"/>
      <c r="O763" s="26"/>
      <c r="P763" s="26"/>
      <c r="Q763" s="26"/>
      <c r="R763" s="26"/>
      <c r="S763" s="26"/>
      <c r="T763" s="26"/>
      <c r="U763" s="26"/>
      <c r="V763" s="36">
        <f t="shared" si="11"/>
        <v>1096</v>
      </c>
      <c r="W76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63" t="str">
        <f>IF(Table1[[#This Row],[Days Past 3rd Birthday Calculated]]&lt;1,"OnTime",IF(Table1[[#This Row],[Days Past 3rd Birthday Calculated]]&lt;16,"1-15 Cal Days",IF(Table1[[#This Row],[Days Past 3rd Birthday Calculated]]&gt;29,"30+ Cal Days","16-29 Cal Days")))</f>
        <v>OnTime</v>
      </c>
      <c r="Y763" s="37">
        <f>_xlfn.NUMBERVALUE(Table1[[#This Row],[School Days to Complete Initial Evaluation (U08)]])</f>
        <v>0</v>
      </c>
      <c r="Z763" t="str">
        <f>IF(Table1[[#This Row],[School Days to Complete Initial Evaluation Converted]]&lt;36,"OnTime",IF(Table1[[#This Row],[School Days to Complete Initial Evaluation Converted]]&gt;50,"16+ Sch Days","1-15 Sch Days"))</f>
        <v>OnTime</v>
      </c>
    </row>
    <row r="764" spans="1:26">
      <c r="A764" s="26"/>
      <c r="B764" s="26"/>
      <c r="C764" s="26"/>
      <c r="D764" s="26"/>
      <c r="E764" s="26"/>
      <c r="F764" s="26"/>
      <c r="G764" s="26"/>
      <c r="H764" s="26"/>
      <c r="I764" s="26"/>
      <c r="J764" s="26"/>
      <c r="K764" s="26"/>
      <c r="L764" s="26"/>
      <c r="M764" s="26"/>
      <c r="N764" s="26"/>
      <c r="O764" s="26"/>
      <c r="P764" s="26"/>
      <c r="Q764" s="26"/>
      <c r="R764" s="26"/>
      <c r="S764" s="26"/>
      <c r="T764" s="26"/>
      <c r="U764" s="26"/>
      <c r="V764" s="36">
        <f t="shared" si="11"/>
        <v>1096</v>
      </c>
      <c r="W76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64" t="str">
        <f>IF(Table1[[#This Row],[Days Past 3rd Birthday Calculated]]&lt;1,"OnTime",IF(Table1[[#This Row],[Days Past 3rd Birthday Calculated]]&lt;16,"1-15 Cal Days",IF(Table1[[#This Row],[Days Past 3rd Birthday Calculated]]&gt;29,"30+ Cal Days","16-29 Cal Days")))</f>
        <v>OnTime</v>
      </c>
      <c r="Y764" s="37">
        <f>_xlfn.NUMBERVALUE(Table1[[#This Row],[School Days to Complete Initial Evaluation (U08)]])</f>
        <v>0</v>
      </c>
      <c r="Z764" t="str">
        <f>IF(Table1[[#This Row],[School Days to Complete Initial Evaluation Converted]]&lt;36,"OnTime",IF(Table1[[#This Row],[School Days to Complete Initial Evaluation Converted]]&gt;50,"16+ Sch Days","1-15 Sch Days"))</f>
        <v>OnTime</v>
      </c>
    </row>
    <row r="765" spans="1:26">
      <c r="A765" s="26"/>
      <c r="B765" s="26"/>
      <c r="C765" s="26"/>
      <c r="D765" s="26"/>
      <c r="E765" s="26"/>
      <c r="F765" s="26"/>
      <c r="G765" s="26"/>
      <c r="H765" s="26"/>
      <c r="I765" s="26"/>
      <c r="J765" s="26"/>
      <c r="K765" s="26"/>
      <c r="L765" s="26"/>
      <c r="M765" s="26"/>
      <c r="N765" s="26"/>
      <c r="O765" s="26"/>
      <c r="P765" s="26"/>
      <c r="Q765" s="26"/>
      <c r="R765" s="26"/>
      <c r="S765" s="26"/>
      <c r="T765" s="26"/>
      <c r="U765" s="26"/>
      <c r="V765" s="36">
        <f t="shared" si="11"/>
        <v>1096</v>
      </c>
      <c r="W76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65" t="str">
        <f>IF(Table1[[#This Row],[Days Past 3rd Birthday Calculated]]&lt;1,"OnTime",IF(Table1[[#This Row],[Days Past 3rd Birthday Calculated]]&lt;16,"1-15 Cal Days",IF(Table1[[#This Row],[Days Past 3rd Birthday Calculated]]&gt;29,"30+ Cal Days","16-29 Cal Days")))</f>
        <v>OnTime</v>
      </c>
      <c r="Y765" s="37">
        <f>_xlfn.NUMBERVALUE(Table1[[#This Row],[School Days to Complete Initial Evaluation (U08)]])</f>
        <v>0</v>
      </c>
      <c r="Z765" t="str">
        <f>IF(Table1[[#This Row],[School Days to Complete Initial Evaluation Converted]]&lt;36,"OnTime",IF(Table1[[#This Row],[School Days to Complete Initial Evaluation Converted]]&gt;50,"16+ Sch Days","1-15 Sch Days"))</f>
        <v>OnTime</v>
      </c>
    </row>
    <row r="766" spans="1:26">
      <c r="A766" s="26"/>
      <c r="B766" s="26"/>
      <c r="C766" s="26"/>
      <c r="D766" s="26"/>
      <c r="E766" s="26"/>
      <c r="F766" s="26"/>
      <c r="G766" s="26"/>
      <c r="H766" s="26"/>
      <c r="I766" s="26"/>
      <c r="J766" s="26"/>
      <c r="K766" s="26"/>
      <c r="L766" s="26"/>
      <c r="M766" s="26"/>
      <c r="N766" s="26"/>
      <c r="O766" s="26"/>
      <c r="P766" s="26"/>
      <c r="Q766" s="26"/>
      <c r="R766" s="26"/>
      <c r="S766" s="26"/>
      <c r="T766" s="26"/>
      <c r="U766" s="26"/>
      <c r="V766" s="36">
        <f t="shared" si="11"/>
        <v>1096</v>
      </c>
      <c r="W76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66" t="str">
        <f>IF(Table1[[#This Row],[Days Past 3rd Birthday Calculated]]&lt;1,"OnTime",IF(Table1[[#This Row],[Days Past 3rd Birthday Calculated]]&lt;16,"1-15 Cal Days",IF(Table1[[#This Row],[Days Past 3rd Birthday Calculated]]&gt;29,"30+ Cal Days","16-29 Cal Days")))</f>
        <v>OnTime</v>
      </c>
      <c r="Y766" s="37">
        <f>_xlfn.NUMBERVALUE(Table1[[#This Row],[School Days to Complete Initial Evaluation (U08)]])</f>
        <v>0</v>
      </c>
      <c r="Z766" t="str">
        <f>IF(Table1[[#This Row],[School Days to Complete Initial Evaluation Converted]]&lt;36,"OnTime",IF(Table1[[#This Row],[School Days to Complete Initial Evaluation Converted]]&gt;50,"16+ Sch Days","1-15 Sch Days"))</f>
        <v>OnTime</v>
      </c>
    </row>
    <row r="767" spans="1:26">
      <c r="A767" s="26"/>
      <c r="B767" s="26"/>
      <c r="C767" s="26"/>
      <c r="D767" s="26"/>
      <c r="E767" s="26"/>
      <c r="F767" s="26"/>
      <c r="G767" s="26"/>
      <c r="H767" s="26"/>
      <c r="I767" s="26"/>
      <c r="J767" s="26"/>
      <c r="K767" s="26"/>
      <c r="L767" s="26"/>
      <c r="M767" s="26"/>
      <c r="N767" s="26"/>
      <c r="O767" s="26"/>
      <c r="P767" s="26"/>
      <c r="Q767" s="26"/>
      <c r="R767" s="26"/>
      <c r="S767" s="26"/>
      <c r="T767" s="26"/>
      <c r="U767" s="26"/>
      <c r="V767" s="36">
        <f t="shared" si="11"/>
        <v>1096</v>
      </c>
      <c r="W76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67" t="str">
        <f>IF(Table1[[#This Row],[Days Past 3rd Birthday Calculated]]&lt;1,"OnTime",IF(Table1[[#This Row],[Days Past 3rd Birthday Calculated]]&lt;16,"1-15 Cal Days",IF(Table1[[#This Row],[Days Past 3rd Birthday Calculated]]&gt;29,"30+ Cal Days","16-29 Cal Days")))</f>
        <v>OnTime</v>
      </c>
      <c r="Y767" s="37">
        <f>_xlfn.NUMBERVALUE(Table1[[#This Row],[School Days to Complete Initial Evaluation (U08)]])</f>
        <v>0</v>
      </c>
      <c r="Z767" t="str">
        <f>IF(Table1[[#This Row],[School Days to Complete Initial Evaluation Converted]]&lt;36,"OnTime",IF(Table1[[#This Row],[School Days to Complete Initial Evaluation Converted]]&gt;50,"16+ Sch Days","1-15 Sch Days"))</f>
        <v>OnTime</v>
      </c>
    </row>
    <row r="768" spans="1:26">
      <c r="A768" s="26"/>
      <c r="B768" s="26"/>
      <c r="C768" s="26"/>
      <c r="D768" s="26"/>
      <c r="E768" s="26"/>
      <c r="F768" s="26"/>
      <c r="G768" s="26"/>
      <c r="H768" s="26"/>
      <c r="I768" s="26"/>
      <c r="J768" s="26"/>
      <c r="K768" s="26"/>
      <c r="L768" s="26"/>
      <c r="M768" s="26"/>
      <c r="N768" s="26"/>
      <c r="O768" s="26"/>
      <c r="P768" s="26"/>
      <c r="Q768" s="26"/>
      <c r="R768" s="26"/>
      <c r="S768" s="26"/>
      <c r="T768" s="26"/>
      <c r="U768" s="26"/>
      <c r="V768" s="36">
        <f t="shared" si="11"/>
        <v>1096</v>
      </c>
      <c r="W76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68" t="str">
        <f>IF(Table1[[#This Row],[Days Past 3rd Birthday Calculated]]&lt;1,"OnTime",IF(Table1[[#This Row],[Days Past 3rd Birthday Calculated]]&lt;16,"1-15 Cal Days",IF(Table1[[#This Row],[Days Past 3rd Birthday Calculated]]&gt;29,"30+ Cal Days","16-29 Cal Days")))</f>
        <v>OnTime</v>
      </c>
      <c r="Y768" s="37">
        <f>_xlfn.NUMBERVALUE(Table1[[#This Row],[School Days to Complete Initial Evaluation (U08)]])</f>
        <v>0</v>
      </c>
      <c r="Z768" t="str">
        <f>IF(Table1[[#This Row],[School Days to Complete Initial Evaluation Converted]]&lt;36,"OnTime",IF(Table1[[#This Row],[School Days to Complete Initial Evaluation Converted]]&gt;50,"16+ Sch Days","1-15 Sch Days"))</f>
        <v>OnTime</v>
      </c>
    </row>
    <row r="769" spans="1:26">
      <c r="A769" s="26"/>
      <c r="B769" s="26"/>
      <c r="C769" s="26"/>
      <c r="D769" s="26"/>
      <c r="E769" s="26"/>
      <c r="F769" s="26"/>
      <c r="G769" s="26"/>
      <c r="H769" s="26"/>
      <c r="I769" s="26"/>
      <c r="J769" s="26"/>
      <c r="K769" s="26"/>
      <c r="L769" s="26"/>
      <c r="M769" s="26"/>
      <c r="N769" s="26"/>
      <c r="O769" s="26"/>
      <c r="P769" s="26"/>
      <c r="Q769" s="26"/>
      <c r="R769" s="26"/>
      <c r="S769" s="26"/>
      <c r="T769" s="26"/>
      <c r="U769" s="26"/>
      <c r="V769" s="36">
        <f t="shared" si="11"/>
        <v>1096</v>
      </c>
      <c r="W76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69" t="str">
        <f>IF(Table1[[#This Row],[Days Past 3rd Birthday Calculated]]&lt;1,"OnTime",IF(Table1[[#This Row],[Days Past 3rd Birthday Calculated]]&lt;16,"1-15 Cal Days",IF(Table1[[#This Row],[Days Past 3rd Birthday Calculated]]&gt;29,"30+ Cal Days","16-29 Cal Days")))</f>
        <v>OnTime</v>
      </c>
      <c r="Y769" s="37">
        <f>_xlfn.NUMBERVALUE(Table1[[#This Row],[School Days to Complete Initial Evaluation (U08)]])</f>
        <v>0</v>
      </c>
      <c r="Z769" t="str">
        <f>IF(Table1[[#This Row],[School Days to Complete Initial Evaluation Converted]]&lt;36,"OnTime",IF(Table1[[#This Row],[School Days to Complete Initial Evaluation Converted]]&gt;50,"16+ Sch Days","1-15 Sch Days"))</f>
        <v>OnTime</v>
      </c>
    </row>
    <row r="770" spans="1:26">
      <c r="A770" s="26"/>
      <c r="B770" s="26"/>
      <c r="C770" s="26"/>
      <c r="D770" s="26"/>
      <c r="E770" s="26"/>
      <c r="F770" s="26"/>
      <c r="G770" s="26"/>
      <c r="H770" s="26"/>
      <c r="I770" s="26"/>
      <c r="J770" s="26"/>
      <c r="K770" s="26"/>
      <c r="L770" s="26"/>
      <c r="M770" s="26"/>
      <c r="N770" s="26"/>
      <c r="O770" s="26"/>
      <c r="P770" s="26"/>
      <c r="Q770" s="26"/>
      <c r="R770" s="26"/>
      <c r="S770" s="26"/>
      <c r="T770" s="26"/>
      <c r="U770" s="26"/>
      <c r="V770" s="36">
        <f t="shared" ref="V770:V833" si="12">EDATE(Q770,36)</f>
        <v>1096</v>
      </c>
      <c r="W77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70" t="str">
        <f>IF(Table1[[#This Row],[Days Past 3rd Birthday Calculated]]&lt;1,"OnTime",IF(Table1[[#This Row],[Days Past 3rd Birthday Calculated]]&lt;16,"1-15 Cal Days",IF(Table1[[#This Row],[Days Past 3rd Birthday Calculated]]&gt;29,"30+ Cal Days","16-29 Cal Days")))</f>
        <v>OnTime</v>
      </c>
      <c r="Y770" s="37">
        <f>_xlfn.NUMBERVALUE(Table1[[#This Row],[School Days to Complete Initial Evaluation (U08)]])</f>
        <v>0</v>
      </c>
      <c r="Z770" t="str">
        <f>IF(Table1[[#This Row],[School Days to Complete Initial Evaluation Converted]]&lt;36,"OnTime",IF(Table1[[#This Row],[School Days to Complete Initial Evaluation Converted]]&gt;50,"16+ Sch Days","1-15 Sch Days"))</f>
        <v>OnTime</v>
      </c>
    </row>
    <row r="771" spans="1:26">
      <c r="A771" s="26"/>
      <c r="B771" s="26"/>
      <c r="C771" s="26"/>
      <c r="D771" s="26"/>
      <c r="E771" s="26"/>
      <c r="F771" s="26"/>
      <c r="G771" s="26"/>
      <c r="H771" s="26"/>
      <c r="I771" s="26"/>
      <c r="J771" s="26"/>
      <c r="K771" s="26"/>
      <c r="L771" s="26"/>
      <c r="M771" s="26"/>
      <c r="N771" s="26"/>
      <c r="O771" s="26"/>
      <c r="P771" s="26"/>
      <c r="Q771" s="26"/>
      <c r="R771" s="26"/>
      <c r="S771" s="26"/>
      <c r="T771" s="26"/>
      <c r="U771" s="26"/>
      <c r="V771" s="36">
        <f t="shared" si="12"/>
        <v>1096</v>
      </c>
      <c r="W77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71" t="str">
        <f>IF(Table1[[#This Row],[Days Past 3rd Birthday Calculated]]&lt;1,"OnTime",IF(Table1[[#This Row],[Days Past 3rd Birthday Calculated]]&lt;16,"1-15 Cal Days",IF(Table1[[#This Row],[Days Past 3rd Birthday Calculated]]&gt;29,"30+ Cal Days","16-29 Cal Days")))</f>
        <v>OnTime</v>
      </c>
      <c r="Y771" s="37">
        <f>_xlfn.NUMBERVALUE(Table1[[#This Row],[School Days to Complete Initial Evaluation (U08)]])</f>
        <v>0</v>
      </c>
      <c r="Z771" t="str">
        <f>IF(Table1[[#This Row],[School Days to Complete Initial Evaluation Converted]]&lt;36,"OnTime",IF(Table1[[#This Row],[School Days to Complete Initial Evaluation Converted]]&gt;50,"16+ Sch Days","1-15 Sch Days"))</f>
        <v>OnTime</v>
      </c>
    </row>
    <row r="772" spans="1:26">
      <c r="A772" s="26"/>
      <c r="B772" s="26"/>
      <c r="C772" s="26"/>
      <c r="D772" s="26"/>
      <c r="E772" s="26"/>
      <c r="F772" s="26"/>
      <c r="G772" s="26"/>
      <c r="H772" s="26"/>
      <c r="I772" s="26"/>
      <c r="J772" s="26"/>
      <c r="K772" s="26"/>
      <c r="L772" s="26"/>
      <c r="M772" s="26"/>
      <c r="N772" s="26"/>
      <c r="O772" s="26"/>
      <c r="P772" s="26"/>
      <c r="Q772" s="26"/>
      <c r="R772" s="26"/>
      <c r="S772" s="26"/>
      <c r="T772" s="26"/>
      <c r="U772" s="26"/>
      <c r="V772" s="36">
        <f t="shared" si="12"/>
        <v>1096</v>
      </c>
      <c r="W77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72" t="str">
        <f>IF(Table1[[#This Row],[Days Past 3rd Birthday Calculated]]&lt;1,"OnTime",IF(Table1[[#This Row],[Days Past 3rd Birthday Calculated]]&lt;16,"1-15 Cal Days",IF(Table1[[#This Row],[Days Past 3rd Birthday Calculated]]&gt;29,"30+ Cal Days","16-29 Cal Days")))</f>
        <v>OnTime</v>
      </c>
      <c r="Y772" s="37">
        <f>_xlfn.NUMBERVALUE(Table1[[#This Row],[School Days to Complete Initial Evaluation (U08)]])</f>
        <v>0</v>
      </c>
      <c r="Z772" t="str">
        <f>IF(Table1[[#This Row],[School Days to Complete Initial Evaluation Converted]]&lt;36,"OnTime",IF(Table1[[#This Row],[School Days to Complete Initial Evaluation Converted]]&gt;50,"16+ Sch Days","1-15 Sch Days"))</f>
        <v>OnTime</v>
      </c>
    </row>
    <row r="773" spans="1:26">
      <c r="A773" s="26"/>
      <c r="B773" s="26"/>
      <c r="C773" s="26"/>
      <c r="D773" s="26"/>
      <c r="E773" s="26"/>
      <c r="F773" s="26"/>
      <c r="G773" s="26"/>
      <c r="H773" s="26"/>
      <c r="I773" s="26"/>
      <c r="J773" s="26"/>
      <c r="K773" s="26"/>
      <c r="L773" s="26"/>
      <c r="M773" s="26"/>
      <c r="N773" s="26"/>
      <c r="O773" s="26"/>
      <c r="P773" s="26"/>
      <c r="Q773" s="26"/>
      <c r="R773" s="26"/>
      <c r="S773" s="26"/>
      <c r="T773" s="26"/>
      <c r="U773" s="26"/>
      <c r="V773" s="36">
        <f t="shared" si="12"/>
        <v>1096</v>
      </c>
      <c r="W77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73" t="str">
        <f>IF(Table1[[#This Row],[Days Past 3rd Birthday Calculated]]&lt;1,"OnTime",IF(Table1[[#This Row],[Days Past 3rd Birthday Calculated]]&lt;16,"1-15 Cal Days",IF(Table1[[#This Row],[Days Past 3rd Birthday Calculated]]&gt;29,"30+ Cal Days","16-29 Cal Days")))</f>
        <v>OnTime</v>
      </c>
      <c r="Y773" s="37">
        <f>_xlfn.NUMBERVALUE(Table1[[#This Row],[School Days to Complete Initial Evaluation (U08)]])</f>
        <v>0</v>
      </c>
      <c r="Z773" t="str">
        <f>IF(Table1[[#This Row],[School Days to Complete Initial Evaluation Converted]]&lt;36,"OnTime",IF(Table1[[#This Row],[School Days to Complete Initial Evaluation Converted]]&gt;50,"16+ Sch Days","1-15 Sch Days"))</f>
        <v>OnTime</v>
      </c>
    </row>
    <row r="774" spans="1:26">
      <c r="A774" s="26"/>
      <c r="B774" s="26"/>
      <c r="C774" s="26"/>
      <c r="D774" s="26"/>
      <c r="E774" s="26"/>
      <c r="F774" s="26"/>
      <c r="G774" s="26"/>
      <c r="H774" s="26"/>
      <c r="I774" s="26"/>
      <c r="J774" s="26"/>
      <c r="K774" s="26"/>
      <c r="L774" s="26"/>
      <c r="M774" s="26"/>
      <c r="N774" s="26"/>
      <c r="O774" s="26"/>
      <c r="P774" s="26"/>
      <c r="Q774" s="26"/>
      <c r="R774" s="26"/>
      <c r="S774" s="26"/>
      <c r="T774" s="26"/>
      <c r="U774" s="26"/>
      <c r="V774" s="36">
        <f t="shared" si="12"/>
        <v>1096</v>
      </c>
      <c r="W77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74" t="str">
        <f>IF(Table1[[#This Row],[Days Past 3rd Birthday Calculated]]&lt;1,"OnTime",IF(Table1[[#This Row],[Days Past 3rd Birthday Calculated]]&lt;16,"1-15 Cal Days",IF(Table1[[#This Row],[Days Past 3rd Birthday Calculated]]&gt;29,"30+ Cal Days","16-29 Cal Days")))</f>
        <v>OnTime</v>
      </c>
      <c r="Y774" s="37">
        <f>_xlfn.NUMBERVALUE(Table1[[#This Row],[School Days to Complete Initial Evaluation (U08)]])</f>
        <v>0</v>
      </c>
      <c r="Z774" t="str">
        <f>IF(Table1[[#This Row],[School Days to Complete Initial Evaluation Converted]]&lt;36,"OnTime",IF(Table1[[#This Row],[School Days to Complete Initial Evaluation Converted]]&gt;50,"16+ Sch Days","1-15 Sch Days"))</f>
        <v>OnTime</v>
      </c>
    </row>
    <row r="775" spans="1:26">
      <c r="A775" s="26"/>
      <c r="B775" s="26"/>
      <c r="C775" s="26"/>
      <c r="D775" s="26"/>
      <c r="E775" s="26"/>
      <c r="F775" s="26"/>
      <c r="G775" s="26"/>
      <c r="H775" s="26"/>
      <c r="I775" s="26"/>
      <c r="J775" s="26"/>
      <c r="K775" s="26"/>
      <c r="L775" s="26"/>
      <c r="M775" s="26"/>
      <c r="N775" s="26"/>
      <c r="O775" s="26"/>
      <c r="P775" s="26"/>
      <c r="Q775" s="26"/>
      <c r="R775" s="26"/>
      <c r="S775" s="26"/>
      <c r="T775" s="26"/>
      <c r="U775" s="26"/>
      <c r="V775" s="36">
        <f t="shared" si="12"/>
        <v>1096</v>
      </c>
      <c r="W77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75" t="str">
        <f>IF(Table1[[#This Row],[Days Past 3rd Birthday Calculated]]&lt;1,"OnTime",IF(Table1[[#This Row],[Days Past 3rd Birthday Calculated]]&lt;16,"1-15 Cal Days",IF(Table1[[#This Row],[Days Past 3rd Birthday Calculated]]&gt;29,"30+ Cal Days","16-29 Cal Days")))</f>
        <v>OnTime</v>
      </c>
      <c r="Y775" s="37">
        <f>_xlfn.NUMBERVALUE(Table1[[#This Row],[School Days to Complete Initial Evaluation (U08)]])</f>
        <v>0</v>
      </c>
      <c r="Z775" t="str">
        <f>IF(Table1[[#This Row],[School Days to Complete Initial Evaluation Converted]]&lt;36,"OnTime",IF(Table1[[#This Row],[School Days to Complete Initial Evaluation Converted]]&gt;50,"16+ Sch Days","1-15 Sch Days"))</f>
        <v>OnTime</v>
      </c>
    </row>
    <row r="776" spans="1:26">
      <c r="A776" s="26"/>
      <c r="B776" s="26"/>
      <c r="C776" s="26"/>
      <c r="D776" s="26"/>
      <c r="E776" s="26"/>
      <c r="F776" s="26"/>
      <c r="G776" s="26"/>
      <c r="H776" s="26"/>
      <c r="I776" s="26"/>
      <c r="J776" s="26"/>
      <c r="K776" s="26"/>
      <c r="L776" s="26"/>
      <c r="M776" s="26"/>
      <c r="N776" s="26"/>
      <c r="O776" s="26"/>
      <c r="P776" s="26"/>
      <c r="Q776" s="26"/>
      <c r="R776" s="26"/>
      <c r="S776" s="26"/>
      <c r="T776" s="26"/>
      <c r="U776" s="26"/>
      <c r="V776" s="36">
        <f t="shared" si="12"/>
        <v>1096</v>
      </c>
      <c r="W77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76" t="str">
        <f>IF(Table1[[#This Row],[Days Past 3rd Birthday Calculated]]&lt;1,"OnTime",IF(Table1[[#This Row],[Days Past 3rd Birthday Calculated]]&lt;16,"1-15 Cal Days",IF(Table1[[#This Row],[Days Past 3rd Birthday Calculated]]&gt;29,"30+ Cal Days","16-29 Cal Days")))</f>
        <v>OnTime</v>
      </c>
      <c r="Y776" s="37">
        <f>_xlfn.NUMBERVALUE(Table1[[#This Row],[School Days to Complete Initial Evaluation (U08)]])</f>
        <v>0</v>
      </c>
      <c r="Z776" t="str">
        <f>IF(Table1[[#This Row],[School Days to Complete Initial Evaluation Converted]]&lt;36,"OnTime",IF(Table1[[#This Row],[School Days to Complete Initial Evaluation Converted]]&gt;50,"16+ Sch Days","1-15 Sch Days"))</f>
        <v>OnTime</v>
      </c>
    </row>
    <row r="777" spans="1:26">
      <c r="A777" s="26"/>
      <c r="B777" s="26"/>
      <c r="C777" s="26"/>
      <c r="D777" s="26"/>
      <c r="E777" s="26"/>
      <c r="F777" s="26"/>
      <c r="G777" s="26"/>
      <c r="H777" s="26"/>
      <c r="I777" s="26"/>
      <c r="J777" s="26"/>
      <c r="K777" s="26"/>
      <c r="L777" s="26"/>
      <c r="M777" s="26"/>
      <c r="N777" s="26"/>
      <c r="O777" s="26"/>
      <c r="P777" s="26"/>
      <c r="Q777" s="26"/>
      <c r="R777" s="26"/>
      <c r="S777" s="26"/>
      <c r="T777" s="26"/>
      <c r="U777" s="26"/>
      <c r="V777" s="36">
        <f t="shared" si="12"/>
        <v>1096</v>
      </c>
      <c r="W77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77" t="str">
        <f>IF(Table1[[#This Row],[Days Past 3rd Birthday Calculated]]&lt;1,"OnTime",IF(Table1[[#This Row],[Days Past 3rd Birthday Calculated]]&lt;16,"1-15 Cal Days",IF(Table1[[#This Row],[Days Past 3rd Birthday Calculated]]&gt;29,"30+ Cal Days","16-29 Cal Days")))</f>
        <v>OnTime</v>
      </c>
      <c r="Y777" s="37">
        <f>_xlfn.NUMBERVALUE(Table1[[#This Row],[School Days to Complete Initial Evaluation (U08)]])</f>
        <v>0</v>
      </c>
      <c r="Z777" t="str">
        <f>IF(Table1[[#This Row],[School Days to Complete Initial Evaluation Converted]]&lt;36,"OnTime",IF(Table1[[#This Row],[School Days to Complete Initial Evaluation Converted]]&gt;50,"16+ Sch Days","1-15 Sch Days"))</f>
        <v>OnTime</v>
      </c>
    </row>
    <row r="778" spans="1:26">
      <c r="A778" s="26"/>
      <c r="B778" s="26"/>
      <c r="C778" s="26"/>
      <c r="D778" s="26"/>
      <c r="E778" s="26"/>
      <c r="F778" s="26"/>
      <c r="G778" s="26"/>
      <c r="H778" s="26"/>
      <c r="I778" s="26"/>
      <c r="J778" s="26"/>
      <c r="K778" s="26"/>
      <c r="L778" s="26"/>
      <c r="M778" s="26"/>
      <c r="N778" s="26"/>
      <c r="O778" s="26"/>
      <c r="P778" s="26"/>
      <c r="Q778" s="26"/>
      <c r="R778" s="26"/>
      <c r="S778" s="26"/>
      <c r="T778" s="26"/>
      <c r="U778" s="26"/>
      <c r="V778" s="36">
        <f t="shared" si="12"/>
        <v>1096</v>
      </c>
      <c r="W77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78" t="str">
        <f>IF(Table1[[#This Row],[Days Past 3rd Birthday Calculated]]&lt;1,"OnTime",IF(Table1[[#This Row],[Days Past 3rd Birthday Calculated]]&lt;16,"1-15 Cal Days",IF(Table1[[#This Row],[Days Past 3rd Birthday Calculated]]&gt;29,"30+ Cal Days","16-29 Cal Days")))</f>
        <v>OnTime</v>
      </c>
      <c r="Y778" s="37">
        <f>_xlfn.NUMBERVALUE(Table1[[#This Row],[School Days to Complete Initial Evaluation (U08)]])</f>
        <v>0</v>
      </c>
      <c r="Z778" t="str">
        <f>IF(Table1[[#This Row],[School Days to Complete Initial Evaluation Converted]]&lt;36,"OnTime",IF(Table1[[#This Row],[School Days to Complete Initial Evaluation Converted]]&gt;50,"16+ Sch Days","1-15 Sch Days"))</f>
        <v>OnTime</v>
      </c>
    </row>
    <row r="779" spans="1:26">
      <c r="A779" s="26"/>
      <c r="B779" s="26"/>
      <c r="C779" s="26"/>
      <c r="D779" s="26"/>
      <c r="E779" s="26"/>
      <c r="F779" s="26"/>
      <c r="G779" s="26"/>
      <c r="H779" s="26"/>
      <c r="I779" s="26"/>
      <c r="J779" s="26"/>
      <c r="K779" s="26"/>
      <c r="L779" s="26"/>
      <c r="M779" s="26"/>
      <c r="N779" s="26"/>
      <c r="O779" s="26"/>
      <c r="P779" s="26"/>
      <c r="Q779" s="26"/>
      <c r="R779" s="26"/>
      <c r="S779" s="26"/>
      <c r="T779" s="26"/>
      <c r="U779" s="26"/>
      <c r="V779" s="36">
        <f t="shared" si="12"/>
        <v>1096</v>
      </c>
      <c r="W77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79" t="str">
        <f>IF(Table1[[#This Row],[Days Past 3rd Birthday Calculated]]&lt;1,"OnTime",IF(Table1[[#This Row],[Days Past 3rd Birthday Calculated]]&lt;16,"1-15 Cal Days",IF(Table1[[#This Row],[Days Past 3rd Birthday Calculated]]&gt;29,"30+ Cal Days","16-29 Cal Days")))</f>
        <v>OnTime</v>
      </c>
      <c r="Y779" s="37">
        <f>_xlfn.NUMBERVALUE(Table1[[#This Row],[School Days to Complete Initial Evaluation (U08)]])</f>
        <v>0</v>
      </c>
      <c r="Z779" t="str">
        <f>IF(Table1[[#This Row],[School Days to Complete Initial Evaluation Converted]]&lt;36,"OnTime",IF(Table1[[#This Row],[School Days to Complete Initial Evaluation Converted]]&gt;50,"16+ Sch Days","1-15 Sch Days"))</f>
        <v>OnTime</v>
      </c>
    </row>
    <row r="780" spans="1:26">
      <c r="A780" s="26"/>
      <c r="B780" s="26"/>
      <c r="C780" s="26"/>
      <c r="D780" s="26"/>
      <c r="E780" s="26"/>
      <c r="F780" s="26"/>
      <c r="G780" s="26"/>
      <c r="H780" s="26"/>
      <c r="I780" s="26"/>
      <c r="J780" s="26"/>
      <c r="K780" s="26"/>
      <c r="L780" s="26"/>
      <c r="M780" s="26"/>
      <c r="N780" s="26"/>
      <c r="O780" s="26"/>
      <c r="P780" s="26"/>
      <c r="Q780" s="26"/>
      <c r="R780" s="26"/>
      <c r="S780" s="26"/>
      <c r="T780" s="26"/>
      <c r="U780" s="26"/>
      <c r="V780" s="36">
        <f t="shared" si="12"/>
        <v>1096</v>
      </c>
      <c r="W78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80" t="str">
        <f>IF(Table1[[#This Row],[Days Past 3rd Birthday Calculated]]&lt;1,"OnTime",IF(Table1[[#This Row],[Days Past 3rd Birthday Calculated]]&lt;16,"1-15 Cal Days",IF(Table1[[#This Row],[Days Past 3rd Birthday Calculated]]&gt;29,"30+ Cal Days","16-29 Cal Days")))</f>
        <v>OnTime</v>
      </c>
      <c r="Y780" s="37">
        <f>_xlfn.NUMBERVALUE(Table1[[#This Row],[School Days to Complete Initial Evaluation (U08)]])</f>
        <v>0</v>
      </c>
      <c r="Z780" t="str">
        <f>IF(Table1[[#This Row],[School Days to Complete Initial Evaluation Converted]]&lt;36,"OnTime",IF(Table1[[#This Row],[School Days to Complete Initial Evaluation Converted]]&gt;50,"16+ Sch Days","1-15 Sch Days"))</f>
        <v>OnTime</v>
      </c>
    </row>
    <row r="781" spans="1:26">
      <c r="A781" s="26"/>
      <c r="B781" s="26"/>
      <c r="C781" s="26"/>
      <c r="D781" s="26"/>
      <c r="E781" s="26"/>
      <c r="F781" s="26"/>
      <c r="G781" s="26"/>
      <c r="H781" s="26"/>
      <c r="I781" s="26"/>
      <c r="J781" s="26"/>
      <c r="K781" s="26"/>
      <c r="L781" s="26"/>
      <c r="M781" s="26"/>
      <c r="N781" s="26"/>
      <c r="O781" s="26"/>
      <c r="P781" s="26"/>
      <c r="Q781" s="26"/>
      <c r="R781" s="26"/>
      <c r="S781" s="26"/>
      <c r="T781" s="26"/>
      <c r="U781" s="26"/>
      <c r="V781" s="36">
        <f t="shared" si="12"/>
        <v>1096</v>
      </c>
      <c r="W78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81" t="str">
        <f>IF(Table1[[#This Row],[Days Past 3rd Birthday Calculated]]&lt;1,"OnTime",IF(Table1[[#This Row],[Days Past 3rd Birthday Calculated]]&lt;16,"1-15 Cal Days",IF(Table1[[#This Row],[Days Past 3rd Birthday Calculated]]&gt;29,"30+ Cal Days","16-29 Cal Days")))</f>
        <v>OnTime</v>
      </c>
      <c r="Y781" s="37">
        <f>_xlfn.NUMBERVALUE(Table1[[#This Row],[School Days to Complete Initial Evaluation (U08)]])</f>
        <v>0</v>
      </c>
      <c r="Z781" t="str">
        <f>IF(Table1[[#This Row],[School Days to Complete Initial Evaluation Converted]]&lt;36,"OnTime",IF(Table1[[#This Row],[School Days to Complete Initial Evaluation Converted]]&gt;50,"16+ Sch Days","1-15 Sch Days"))</f>
        <v>OnTime</v>
      </c>
    </row>
    <row r="782" spans="1:26">
      <c r="A782" s="26"/>
      <c r="B782" s="26"/>
      <c r="C782" s="26"/>
      <c r="D782" s="26"/>
      <c r="E782" s="26"/>
      <c r="F782" s="26"/>
      <c r="G782" s="26"/>
      <c r="H782" s="26"/>
      <c r="I782" s="26"/>
      <c r="J782" s="26"/>
      <c r="K782" s="26"/>
      <c r="L782" s="26"/>
      <c r="M782" s="26"/>
      <c r="N782" s="26"/>
      <c r="O782" s="26"/>
      <c r="P782" s="26"/>
      <c r="Q782" s="26"/>
      <c r="R782" s="26"/>
      <c r="S782" s="26"/>
      <c r="T782" s="26"/>
      <c r="U782" s="26"/>
      <c r="V782" s="36">
        <f t="shared" si="12"/>
        <v>1096</v>
      </c>
      <c r="W78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82" t="str">
        <f>IF(Table1[[#This Row],[Days Past 3rd Birthday Calculated]]&lt;1,"OnTime",IF(Table1[[#This Row],[Days Past 3rd Birthday Calculated]]&lt;16,"1-15 Cal Days",IF(Table1[[#This Row],[Days Past 3rd Birthday Calculated]]&gt;29,"30+ Cal Days","16-29 Cal Days")))</f>
        <v>OnTime</v>
      </c>
      <c r="Y782" s="37">
        <f>_xlfn.NUMBERVALUE(Table1[[#This Row],[School Days to Complete Initial Evaluation (U08)]])</f>
        <v>0</v>
      </c>
      <c r="Z782" t="str">
        <f>IF(Table1[[#This Row],[School Days to Complete Initial Evaluation Converted]]&lt;36,"OnTime",IF(Table1[[#This Row],[School Days to Complete Initial Evaluation Converted]]&gt;50,"16+ Sch Days","1-15 Sch Days"))</f>
        <v>OnTime</v>
      </c>
    </row>
    <row r="783" spans="1:26">
      <c r="A783" s="26"/>
      <c r="B783" s="26"/>
      <c r="C783" s="26"/>
      <c r="D783" s="26"/>
      <c r="E783" s="26"/>
      <c r="F783" s="26"/>
      <c r="G783" s="26"/>
      <c r="H783" s="26"/>
      <c r="I783" s="26"/>
      <c r="J783" s="26"/>
      <c r="K783" s="26"/>
      <c r="L783" s="26"/>
      <c r="M783" s="26"/>
      <c r="N783" s="26"/>
      <c r="O783" s="26"/>
      <c r="P783" s="26"/>
      <c r="Q783" s="26"/>
      <c r="R783" s="26"/>
      <c r="S783" s="26"/>
      <c r="T783" s="26"/>
      <c r="U783" s="26"/>
      <c r="V783" s="36">
        <f t="shared" si="12"/>
        <v>1096</v>
      </c>
      <c r="W78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83" t="str">
        <f>IF(Table1[[#This Row],[Days Past 3rd Birthday Calculated]]&lt;1,"OnTime",IF(Table1[[#This Row],[Days Past 3rd Birthday Calculated]]&lt;16,"1-15 Cal Days",IF(Table1[[#This Row],[Days Past 3rd Birthday Calculated]]&gt;29,"30+ Cal Days","16-29 Cal Days")))</f>
        <v>OnTime</v>
      </c>
      <c r="Y783" s="37">
        <f>_xlfn.NUMBERVALUE(Table1[[#This Row],[School Days to Complete Initial Evaluation (U08)]])</f>
        <v>0</v>
      </c>
      <c r="Z783" t="str">
        <f>IF(Table1[[#This Row],[School Days to Complete Initial Evaluation Converted]]&lt;36,"OnTime",IF(Table1[[#This Row],[School Days to Complete Initial Evaluation Converted]]&gt;50,"16+ Sch Days","1-15 Sch Days"))</f>
        <v>OnTime</v>
      </c>
    </row>
    <row r="784" spans="1:26">
      <c r="A784" s="26"/>
      <c r="B784" s="26"/>
      <c r="C784" s="26"/>
      <c r="D784" s="26"/>
      <c r="E784" s="26"/>
      <c r="F784" s="26"/>
      <c r="G784" s="26"/>
      <c r="H784" s="26"/>
      <c r="I784" s="26"/>
      <c r="J784" s="26"/>
      <c r="K784" s="26"/>
      <c r="L784" s="26"/>
      <c r="M784" s="26"/>
      <c r="N784" s="26"/>
      <c r="O784" s="26"/>
      <c r="P784" s="26"/>
      <c r="Q784" s="26"/>
      <c r="R784" s="26"/>
      <c r="S784" s="26"/>
      <c r="T784" s="26"/>
      <c r="U784" s="26"/>
      <c r="V784" s="36">
        <f t="shared" si="12"/>
        <v>1096</v>
      </c>
      <c r="W78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84" t="str">
        <f>IF(Table1[[#This Row],[Days Past 3rd Birthday Calculated]]&lt;1,"OnTime",IF(Table1[[#This Row],[Days Past 3rd Birthday Calculated]]&lt;16,"1-15 Cal Days",IF(Table1[[#This Row],[Days Past 3rd Birthday Calculated]]&gt;29,"30+ Cal Days","16-29 Cal Days")))</f>
        <v>OnTime</v>
      </c>
      <c r="Y784" s="37">
        <f>_xlfn.NUMBERVALUE(Table1[[#This Row],[School Days to Complete Initial Evaluation (U08)]])</f>
        <v>0</v>
      </c>
      <c r="Z784" t="str">
        <f>IF(Table1[[#This Row],[School Days to Complete Initial Evaluation Converted]]&lt;36,"OnTime",IF(Table1[[#This Row],[School Days to Complete Initial Evaluation Converted]]&gt;50,"16+ Sch Days","1-15 Sch Days"))</f>
        <v>OnTime</v>
      </c>
    </row>
    <row r="785" spans="1:26">
      <c r="A785" s="26"/>
      <c r="B785" s="26"/>
      <c r="C785" s="26"/>
      <c r="D785" s="26"/>
      <c r="E785" s="26"/>
      <c r="F785" s="26"/>
      <c r="G785" s="26"/>
      <c r="H785" s="26"/>
      <c r="I785" s="26"/>
      <c r="J785" s="26"/>
      <c r="K785" s="26"/>
      <c r="L785" s="26"/>
      <c r="M785" s="26"/>
      <c r="N785" s="26"/>
      <c r="O785" s="26"/>
      <c r="P785" s="26"/>
      <c r="Q785" s="26"/>
      <c r="R785" s="26"/>
      <c r="S785" s="26"/>
      <c r="T785" s="26"/>
      <c r="U785" s="26"/>
      <c r="V785" s="36">
        <f t="shared" si="12"/>
        <v>1096</v>
      </c>
      <c r="W78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85" t="str">
        <f>IF(Table1[[#This Row],[Days Past 3rd Birthday Calculated]]&lt;1,"OnTime",IF(Table1[[#This Row],[Days Past 3rd Birthday Calculated]]&lt;16,"1-15 Cal Days",IF(Table1[[#This Row],[Days Past 3rd Birthday Calculated]]&gt;29,"30+ Cal Days","16-29 Cal Days")))</f>
        <v>OnTime</v>
      </c>
      <c r="Y785" s="37">
        <f>_xlfn.NUMBERVALUE(Table1[[#This Row],[School Days to Complete Initial Evaluation (U08)]])</f>
        <v>0</v>
      </c>
      <c r="Z785" t="str">
        <f>IF(Table1[[#This Row],[School Days to Complete Initial Evaluation Converted]]&lt;36,"OnTime",IF(Table1[[#This Row],[School Days to Complete Initial Evaluation Converted]]&gt;50,"16+ Sch Days","1-15 Sch Days"))</f>
        <v>OnTime</v>
      </c>
    </row>
    <row r="786" spans="1:26">
      <c r="A786" s="26"/>
      <c r="B786" s="26"/>
      <c r="C786" s="26"/>
      <c r="D786" s="26"/>
      <c r="E786" s="26"/>
      <c r="F786" s="26"/>
      <c r="G786" s="26"/>
      <c r="H786" s="26"/>
      <c r="I786" s="26"/>
      <c r="J786" s="26"/>
      <c r="K786" s="26"/>
      <c r="L786" s="26"/>
      <c r="M786" s="26"/>
      <c r="N786" s="26"/>
      <c r="O786" s="26"/>
      <c r="P786" s="26"/>
      <c r="Q786" s="26"/>
      <c r="R786" s="26"/>
      <c r="S786" s="26"/>
      <c r="T786" s="26"/>
      <c r="U786" s="26"/>
      <c r="V786" s="36">
        <f t="shared" si="12"/>
        <v>1096</v>
      </c>
      <c r="W78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86" t="str">
        <f>IF(Table1[[#This Row],[Days Past 3rd Birthday Calculated]]&lt;1,"OnTime",IF(Table1[[#This Row],[Days Past 3rd Birthday Calculated]]&lt;16,"1-15 Cal Days",IF(Table1[[#This Row],[Days Past 3rd Birthday Calculated]]&gt;29,"30+ Cal Days","16-29 Cal Days")))</f>
        <v>OnTime</v>
      </c>
      <c r="Y786" s="37">
        <f>_xlfn.NUMBERVALUE(Table1[[#This Row],[School Days to Complete Initial Evaluation (U08)]])</f>
        <v>0</v>
      </c>
      <c r="Z786" t="str">
        <f>IF(Table1[[#This Row],[School Days to Complete Initial Evaluation Converted]]&lt;36,"OnTime",IF(Table1[[#This Row],[School Days to Complete Initial Evaluation Converted]]&gt;50,"16+ Sch Days","1-15 Sch Days"))</f>
        <v>OnTime</v>
      </c>
    </row>
    <row r="787" spans="1:26">
      <c r="A787" s="26"/>
      <c r="B787" s="26"/>
      <c r="C787" s="26"/>
      <c r="D787" s="26"/>
      <c r="E787" s="26"/>
      <c r="F787" s="26"/>
      <c r="G787" s="26"/>
      <c r="H787" s="26"/>
      <c r="I787" s="26"/>
      <c r="J787" s="26"/>
      <c r="K787" s="26"/>
      <c r="L787" s="26"/>
      <c r="M787" s="26"/>
      <c r="N787" s="26"/>
      <c r="O787" s="26"/>
      <c r="P787" s="26"/>
      <c r="Q787" s="26"/>
      <c r="R787" s="26"/>
      <c r="S787" s="26"/>
      <c r="T787" s="26"/>
      <c r="U787" s="26"/>
      <c r="V787" s="36">
        <f t="shared" si="12"/>
        <v>1096</v>
      </c>
      <c r="W78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87" t="str">
        <f>IF(Table1[[#This Row],[Days Past 3rd Birthday Calculated]]&lt;1,"OnTime",IF(Table1[[#This Row],[Days Past 3rd Birthday Calculated]]&lt;16,"1-15 Cal Days",IF(Table1[[#This Row],[Days Past 3rd Birthday Calculated]]&gt;29,"30+ Cal Days","16-29 Cal Days")))</f>
        <v>OnTime</v>
      </c>
      <c r="Y787" s="37">
        <f>_xlfn.NUMBERVALUE(Table1[[#This Row],[School Days to Complete Initial Evaluation (U08)]])</f>
        <v>0</v>
      </c>
      <c r="Z787" t="str">
        <f>IF(Table1[[#This Row],[School Days to Complete Initial Evaluation Converted]]&lt;36,"OnTime",IF(Table1[[#This Row],[School Days to Complete Initial Evaluation Converted]]&gt;50,"16+ Sch Days","1-15 Sch Days"))</f>
        <v>OnTime</v>
      </c>
    </row>
    <row r="788" spans="1:26">
      <c r="A788" s="26"/>
      <c r="B788" s="26"/>
      <c r="C788" s="26"/>
      <c r="D788" s="26"/>
      <c r="E788" s="26"/>
      <c r="F788" s="26"/>
      <c r="G788" s="26"/>
      <c r="H788" s="26"/>
      <c r="I788" s="26"/>
      <c r="J788" s="26"/>
      <c r="K788" s="26"/>
      <c r="L788" s="26"/>
      <c r="M788" s="26"/>
      <c r="N788" s="26"/>
      <c r="O788" s="26"/>
      <c r="P788" s="26"/>
      <c r="Q788" s="26"/>
      <c r="R788" s="26"/>
      <c r="S788" s="26"/>
      <c r="T788" s="26"/>
      <c r="U788" s="26"/>
      <c r="V788" s="36">
        <f t="shared" si="12"/>
        <v>1096</v>
      </c>
      <c r="W78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88" t="str">
        <f>IF(Table1[[#This Row],[Days Past 3rd Birthday Calculated]]&lt;1,"OnTime",IF(Table1[[#This Row],[Days Past 3rd Birthday Calculated]]&lt;16,"1-15 Cal Days",IF(Table1[[#This Row],[Days Past 3rd Birthday Calculated]]&gt;29,"30+ Cal Days","16-29 Cal Days")))</f>
        <v>OnTime</v>
      </c>
      <c r="Y788" s="37">
        <f>_xlfn.NUMBERVALUE(Table1[[#This Row],[School Days to Complete Initial Evaluation (U08)]])</f>
        <v>0</v>
      </c>
      <c r="Z788" t="str">
        <f>IF(Table1[[#This Row],[School Days to Complete Initial Evaluation Converted]]&lt;36,"OnTime",IF(Table1[[#This Row],[School Days to Complete Initial Evaluation Converted]]&gt;50,"16+ Sch Days","1-15 Sch Days"))</f>
        <v>OnTime</v>
      </c>
    </row>
    <row r="789" spans="1:26">
      <c r="A789" s="26"/>
      <c r="B789" s="26"/>
      <c r="C789" s="26"/>
      <c r="D789" s="26"/>
      <c r="E789" s="26"/>
      <c r="F789" s="26"/>
      <c r="G789" s="26"/>
      <c r="H789" s="26"/>
      <c r="I789" s="26"/>
      <c r="J789" s="26"/>
      <c r="K789" s="26"/>
      <c r="L789" s="26"/>
      <c r="M789" s="26"/>
      <c r="N789" s="26"/>
      <c r="O789" s="26"/>
      <c r="P789" s="26"/>
      <c r="Q789" s="26"/>
      <c r="R789" s="26"/>
      <c r="S789" s="26"/>
      <c r="T789" s="26"/>
      <c r="U789" s="26"/>
      <c r="V789" s="36">
        <f t="shared" si="12"/>
        <v>1096</v>
      </c>
      <c r="W78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89" t="str">
        <f>IF(Table1[[#This Row],[Days Past 3rd Birthday Calculated]]&lt;1,"OnTime",IF(Table1[[#This Row],[Days Past 3rd Birthday Calculated]]&lt;16,"1-15 Cal Days",IF(Table1[[#This Row],[Days Past 3rd Birthday Calculated]]&gt;29,"30+ Cal Days","16-29 Cal Days")))</f>
        <v>OnTime</v>
      </c>
      <c r="Y789" s="37">
        <f>_xlfn.NUMBERVALUE(Table1[[#This Row],[School Days to Complete Initial Evaluation (U08)]])</f>
        <v>0</v>
      </c>
      <c r="Z789" t="str">
        <f>IF(Table1[[#This Row],[School Days to Complete Initial Evaluation Converted]]&lt;36,"OnTime",IF(Table1[[#This Row],[School Days to Complete Initial Evaluation Converted]]&gt;50,"16+ Sch Days","1-15 Sch Days"))</f>
        <v>OnTime</v>
      </c>
    </row>
    <row r="790" spans="1:26">
      <c r="A790" s="26"/>
      <c r="B790" s="26"/>
      <c r="C790" s="26"/>
      <c r="D790" s="26"/>
      <c r="E790" s="26"/>
      <c r="F790" s="26"/>
      <c r="G790" s="26"/>
      <c r="H790" s="26"/>
      <c r="I790" s="26"/>
      <c r="J790" s="26"/>
      <c r="K790" s="26"/>
      <c r="L790" s="26"/>
      <c r="M790" s="26"/>
      <c r="N790" s="26"/>
      <c r="O790" s="26"/>
      <c r="P790" s="26"/>
      <c r="Q790" s="26"/>
      <c r="R790" s="26"/>
      <c r="S790" s="26"/>
      <c r="T790" s="26"/>
      <c r="U790" s="26"/>
      <c r="V790" s="36">
        <f t="shared" si="12"/>
        <v>1096</v>
      </c>
      <c r="W79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90" t="str">
        <f>IF(Table1[[#This Row],[Days Past 3rd Birthday Calculated]]&lt;1,"OnTime",IF(Table1[[#This Row],[Days Past 3rd Birthday Calculated]]&lt;16,"1-15 Cal Days",IF(Table1[[#This Row],[Days Past 3rd Birthday Calculated]]&gt;29,"30+ Cal Days","16-29 Cal Days")))</f>
        <v>OnTime</v>
      </c>
      <c r="Y790" s="37">
        <f>_xlfn.NUMBERVALUE(Table1[[#This Row],[School Days to Complete Initial Evaluation (U08)]])</f>
        <v>0</v>
      </c>
      <c r="Z790" t="str">
        <f>IF(Table1[[#This Row],[School Days to Complete Initial Evaluation Converted]]&lt;36,"OnTime",IF(Table1[[#This Row],[School Days to Complete Initial Evaluation Converted]]&gt;50,"16+ Sch Days","1-15 Sch Days"))</f>
        <v>OnTime</v>
      </c>
    </row>
    <row r="791" spans="1:26">
      <c r="A791" s="26"/>
      <c r="B791" s="26"/>
      <c r="C791" s="26"/>
      <c r="D791" s="26"/>
      <c r="E791" s="26"/>
      <c r="F791" s="26"/>
      <c r="G791" s="26"/>
      <c r="H791" s="26"/>
      <c r="I791" s="26"/>
      <c r="J791" s="26"/>
      <c r="K791" s="26"/>
      <c r="L791" s="26"/>
      <c r="M791" s="26"/>
      <c r="N791" s="26"/>
      <c r="O791" s="26"/>
      <c r="P791" s="26"/>
      <c r="Q791" s="26"/>
      <c r="R791" s="26"/>
      <c r="S791" s="26"/>
      <c r="T791" s="26"/>
      <c r="U791" s="26"/>
      <c r="V791" s="36">
        <f t="shared" si="12"/>
        <v>1096</v>
      </c>
      <c r="W79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91" t="str">
        <f>IF(Table1[[#This Row],[Days Past 3rd Birthday Calculated]]&lt;1,"OnTime",IF(Table1[[#This Row],[Days Past 3rd Birthday Calculated]]&lt;16,"1-15 Cal Days",IF(Table1[[#This Row],[Days Past 3rd Birthday Calculated]]&gt;29,"30+ Cal Days","16-29 Cal Days")))</f>
        <v>OnTime</v>
      </c>
      <c r="Y791" s="37">
        <f>_xlfn.NUMBERVALUE(Table1[[#This Row],[School Days to Complete Initial Evaluation (U08)]])</f>
        <v>0</v>
      </c>
      <c r="Z791" t="str">
        <f>IF(Table1[[#This Row],[School Days to Complete Initial Evaluation Converted]]&lt;36,"OnTime",IF(Table1[[#This Row],[School Days to Complete Initial Evaluation Converted]]&gt;50,"16+ Sch Days","1-15 Sch Days"))</f>
        <v>OnTime</v>
      </c>
    </row>
    <row r="792" spans="1:26">
      <c r="A792" s="26"/>
      <c r="B792" s="26"/>
      <c r="C792" s="26"/>
      <c r="D792" s="26"/>
      <c r="E792" s="26"/>
      <c r="F792" s="26"/>
      <c r="G792" s="26"/>
      <c r="H792" s="26"/>
      <c r="I792" s="26"/>
      <c r="J792" s="26"/>
      <c r="K792" s="26"/>
      <c r="L792" s="26"/>
      <c r="M792" s="26"/>
      <c r="N792" s="26"/>
      <c r="O792" s="26"/>
      <c r="P792" s="26"/>
      <c r="Q792" s="26"/>
      <c r="R792" s="26"/>
      <c r="S792" s="26"/>
      <c r="T792" s="26"/>
      <c r="U792" s="26"/>
      <c r="V792" s="36">
        <f t="shared" si="12"/>
        <v>1096</v>
      </c>
      <c r="W79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92" t="str">
        <f>IF(Table1[[#This Row],[Days Past 3rd Birthday Calculated]]&lt;1,"OnTime",IF(Table1[[#This Row],[Days Past 3rd Birthday Calculated]]&lt;16,"1-15 Cal Days",IF(Table1[[#This Row],[Days Past 3rd Birthday Calculated]]&gt;29,"30+ Cal Days","16-29 Cal Days")))</f>
        <v>OnTime</v>
      </c>
      <c r="Y792" s="37">
        <f>_xlfn.NUMBERVALUE(Table1[[#This Row],[School Days to Complete Initial Evaluation (U08)]])</f>
        <v>0</v>
      </c>
      <c r="Z792" t="str">
        <f>IF(Table1[[#This Row],[School Days to Complete Initial Evaluation Converted]]&lt;36,"OnTime",IF(Table1[[#This Row],[School Days to Complete Initial Evaluation Converted]]&gt;50,"16+ Sch Days","1-15 Sch Days"))</f>
        <v>OnTime</v>
      </c>
    </row>
    <row r="793" spans="1:26">
      <c r="A793" s="26"/>
      <c r="B793" s="26"/>
      <c r="C793" s="26"/>
      <c r="D793" s="26"/>
      <c r="E793" s="26"/>
      <c r="F793" s="26"/>
      <c r="G793" s="26"/>
      <c r="H793" s="26"/>
      <c r="I793" s="26"/>
      <c r="J793" s="26"/>
      <c r="K793" s="26"/>
      <c r="L793" s="26"/>
      <c r="M793" s="26"/>
      <c r="N793" s="26"/>
      <c r="O793" s="26"/>
      <c r="P793" s="26"/>
      <c r="Q793" s="26"/>
      <c r="R793" s="26"/>
      <c r="S793" s="26"/>
      <c r="T793" s="26"/>
      <c r="U793" s="26"/>
      <c r="V793" s="36">
        <f t="shared" si="12"/>
        <v>1096</v>
      </c>
      <c r="W79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93" t="str">
        <f>IF(Table1[[#This Row],[Days Past 3rd Birthday Calculated]]&lt;1,"OnTime",IF(Table1[[#This Row],[Days Past 3rd Birthday Calculated]]&lt;16,"1-15 Cal Days",IF(Table1[[#This Row],[Days Past 3rd Birthday Calculated]]&gt;29,"30+ Cal Days","16-29 Cal Days")))</f>
        <v>OnTime</v>
      </c>
      <c r="Y793" s="37">
        <f>_xlfn.NUMBERVALUE(Table1[[#This Row],[School Days to Complete Initial Evaluation (U08)]])</f>
        <v>0</v>
      </c>
      <c r="Z793" t="str">
        <f>IF(Table1[[#This Row],[School Days to Complete Initial Evaluation Converted]]&lt;36,"OnTime",IF(Table1[[#This Row],[School Days to Complete Initial Evaluation Converted]]&gt;50,"16+ Sch Days","1-15 Sch Days"))</f>
        <v>OnTime</v>
      </c>
    </row>
    <row r="794" spans="1:26">
      <c r="A794" s="26"/>
      <c r="B794" s="26"/>
      <c r="C794" s="26"/>
      <c r="D794" s="26"/>
      <c r="E794" s="26"/>
      <c r="F794" s="26"/>
      <c r="G794" s="26"/>
      <c r="H794" s="26"/>
      <c r="I794" s="26"/>
      <c r="J794" s="26"/>
      <c r="K794" s="26"/>
      <c r="L794" s="26"/>
      <c r="M794" s="26"/>
      <c r="N794" s="26"/>
      <c r="O794" s="26"/>
      <c r="P794" s="26"/>
      <c r="Q794" s="26"/>
      <c r="R794" s="26"/>
      <c r="S794" s="26"/>
      <c r="T794" s="26"/>
      <c r="U794" s="26"/>
      <c r="V794" s="36">
        <f t="shared" si="12"/>
        <v>1096</v>
      </c>
      <c r="W79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94" t="str">
        <f>IF(Table1[[#This Row],[Days Past 3rd Birthday Calculated]]&lt;1,"OnTime",IF(Table1[[#This Row],[Days Past 3rd Birthday Calculated]]&lt;16,"1-15 Cal Days",IF(Table1[[#This Row],[Days Past 3rd Birthday Calculated]]&gt;29,"30+ Cal Days","16-29 Cal Days")))</f>
        <v>OnTime</v>
      </c>
      <c r="Y794" s="37">
        <f>_xlfn.NUMBERVALUE(Table1[[#This Row],[School Days to Complete Initial Evaluation (U08)]])</f>
        <v>0</v>
      </c>
      <c r="Z794" t="str">
        <f>IF(Table1[[#This Row],[School Days to Complete Initial Evaluation Converted]]&lt;36,"OnTime",IF(Table1[[#This Row],[School Days to Complete Initial Evaluation Converted]]&gt;50,"16+ Sch Days","1-15 Sch Days"))</f>
        <v>OnTime</v>
      </c>
    </row>
    <row r="795" spans="1:26">
      <c r="A795" s="26"/>
      <c r="B795" s="26"/>
      <c r="C795" s="26"/>
      <c r="D795" s="26"/>
      <c r="E795" s="26"/>
      <c r="F795" s="26"/>
      <c r="G795" s="26"/>
      <c r="H795" s="26"/>
      <c r="I795" s="26"/>
      <c r="J795" s="26"/>
      <c r="K795" s="26"/>
      <c r="L795" s="26"/>
      <c r="M795" s="26"/>
      <c r="N795" s="26"/>
      <c r="O795" s="26"/>
      <c r="P795" s="26"/>
      <c r="Q795" s="26"/>
      <c r="R795" s="26"/>
      <c r="S795" s="26"/>
      <c r="T795" s="26"/>
      <c r="U795" s="26"/>
      <c r="V795" s="36">
        <f t="shared" si="12"/>
        <v>1096</v>
      </c>
      <c r="W79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95" t="str">
        <f>IF(Table1[[#This Row],[Days Past 3rd Birthday Calculated]]&lt;1,"OnTime",IF(Table1[[#This Row],[Days Past 3rd Birthday Calculated]]&lt;16,"1-15 Cal Days",IF(Table1[[#This Row],[Days Past 3rd Birthday Calculated]]&gt;29,"30+ Cal Days","16-29 Cal Days")))</f>
        <v>OnTime</v>
      </c>
      <c r="Y795" s="37">
        <f>_xlfn.NUMBERVALUE(Table1[[#This Row],[School Days to Complete Initial Evaluation (U08)]])</f>
        <v>0</v>
      </c>
      <c r="Z795" t="str">
        <f>IF(Table1[[#This Row],[School Days to Complete Initial Evaluation Converted]]&lt;36,"OnTime",IF(Table1[[#This Row],[School Days to Complete Initial Evaluation Converted]]&gt;50,"16+ Sch Days","1-15 Sch Days"))</f>
        <v>OnTime</v>
      </c>
    </row>
    <row r="796" spans="1:26">
      <c r="A796" s="26"/>
      <c r="B796" s="26"/>
      <c r="C796" s="26"/>
      <c r="D796" s="26"/>
      <c r="E796" s="26"/>
      <c r="F796" s="26"/>
      <c r="G796" s="26"/>
      <c r="H796" s="26"/>
      <c r="I796" s="26"/>
      <c r="J796" s="26"/>
      <c r="K796" s="26"/>
      <c r="L796" s="26"/>
      <c r="M796" s="26"/>
      <c r="N796" s="26"/>
      <c r="O796" s="26"/>
      <c r="P796" s="26"/>
      <c r="Q796" s="26"/>
      <c r="R796" s="26"/>
      <c r="S796" s="26"/>
      <c r="T796" s="26"/>
      <c r="U796" s="26"/>
      <c r="V796" s="36">
        <f t="shared" si="12"/>
        <v>1096</v>
      </c>
      <c r="W79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96" t="str">
        <f>IF(Table1[[#This Row],[Days Past 3rd Birthday Calculated]]&lt;1,"OnTime",IF(Table1[[#This Row],[Days Past 3rd Birthday Calculated]]&lt;16,"1-15 Cal Days",IF(Table1[[#This Row],[Days Past 3rd Birthday Calculated]]&gt;29,"30+ Cal Days","16-29 Cal Days")))</f>
        <v>OnTime</v>
      </c>
      <c r="Y796" s="37">
        <f>_xlfn.NUMBERVALUE(Table1[[#This Row],[School Days to Complete Initial Evaluation (U08)]])</f>
        <v>0</v>
      </c>
      <c r="Z796" t="str">
        <f>IF(Table1[[#This Row],[School Days to Complete Initial Evaluation Converted]]&lt;36,"OnTime",IF(Table1[[#This Row],[School Days to Complete Initial Evaluation Converted]]&gt;50,"16+ Sch Days","1-15 Sch Days"))</f>
        <v>OnTime</v>
      </c>
    </row>
    <row r="797" spans="1:26">
      <c r="A797" s="26"/>
      <c r="B797" s="26"/>
      <c r="C797" s="26"/>
      <c r="D797" s="26"/>
      <c r="E797" s="26"/>
      <c r="F797" s="26"/>
      <c r="G797" s="26"/>
      <c r="H797" s="26"/>
      <c r="I797" s="26"/>
      <c r="J797" s="26"/>
      <c r="K797" s="26"/>
      <c r="L797" s="26"/>
      <c r="M797" s="26"/>
      <c r="N797" s="26"/>
      <c r="O797" s="26"/>
      <c r="P797" s="26"/>
      <c r="Q797" s="26"/>
      <c r="R797" s="26"/>
      <c r="S797" s="26"/>
      <c r="T797" s="26"/>
      <c r="U797" s="26"/>
      <c r="V797" s="36">
        <f t="shared" si="12"/>
        <v>1096</v>
      </c>
      <c r="W79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97" t="str">
        <f>IF(Table1[[#This Row],[Days Past 3rd Birthday Calculated]]&lt;1,"OnTime",IF(Table1[[#This Row],[Days Past 3rd Birthday Calculated]]&lt;16,"1-15 Cal Days",IF(Table1[[#This Row],[Days Past 3rd Birthday Calculated]]&gt;29,"30+ Cal Days","16-29 Cal Days")))</f>
        <v>OnTime</v>
      </c>
      <c r="Y797" s="37">
        <f>_xlfn.NUMBERVALUE(Table1[[#This Row],[School Days to Complete Initial Evaluation (U08)]])</f>
        <v>0</v>
      </c>
      <c r="Z797" t="str">
        <f>IF(Table1[[#This Row],[School Days to Complete Initial Evaluation Converted]]&lt;36,"OnTime",IF(Table1[[#This Row],[School Days to Complete Initial Evaluation Converted]]&gt;50,"16+ Sch Days","1-15 Sch Days"))</f>
        <v>OnTime</v>
      </c>
    </row>
    <row r="798" spans="1:26">
      <c r="A798" s="26"/>
      <c r="B798" s="26"/>
      <c r="C798" s="26"/>
      <c r="D798" s="26"/>
      <c r="E798" s="26"/>
      <c r="F798" s="26"/>
      <c r="G798" s="26"/>
      <c r="H798" s="26"/>
      <c r="I798" s="26"/>
      <c r="J798" s="26"/>
      <c r="K798" s="26"/>
      <c r="L798" s="26"/>
      <c r="M798" s="26"/>
      <c r="N798" s="26"/>
      <c r="O798" s="26"/>
      <c r="P798" s="26"/>
      <c r="Q798" s="26"/>
      <c r="R798" s="26"/>
      <c r="S798" s="26"/>
      <c r="T798" s="26"/>
      <c r="U798" s="26"/>
      <c r="V798" s="36">
        <f t="shared" si="12"/>
        <v>1096</v>
      </c>
      <c r="W79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98" t="str">
        <f>IF(Table1[[#This Row],[Days Past 3rd Birthday Calculated]]&lt;1,"OnTime",IF(Table1[[#This Row],[Days Past 3rd Birthday Calculated]]&lt;16,"1-15 Cal Days",IF(Table1[[#This Row],[Days Past 3rd Birthday Calculated]]&gt;29,"30+ Cal Days","16-29 Cal Days")))</f>
        <v>OnTime</v>
      </c>
      <c r="Y798" s="37">
        <f>_xlfn.NUMBERVALUE(Table1[[#This Row],[School Days to Complete Initial Evaluation (U08)]])</f>
        <v>0</v>
      </c>
      <c r="Z798" t="str">
        <f>IF(Table1[[#This Row],[School Days to Complete Initial Evaluation Converted]]&lt;36,"OnTime",IF(Table1[[#This Row],[School Days to Complete Initial Evaluation Converted]]&gt;50,"16+ Sch Days","1-15 Sch Days"))</f>
        <v>OnTime</v>
      </c>
    </row>
    <row r="799" spans="1:26">
      <c r="A799" s="26"/>
      <c r="B799" s="26"/>
      <c r="C799" s="26"/>
      <c r="D799" s="26"/>
      <c r="E799" s="26"/>
      <c r="F799" s="26"/>
      <c r="G799" s="26"/>
      <c r="H799" s="26"/>
      <c r="I799" s="26"/>
      <c r="J799" s="26"/>
      <c r="K799" s="26"/>
      <c r="L799" s="26"/>
      <c r="M799" s="26"/>
      <c r="N799" s="26"/>
      <c r="O799" s="26"/>
      <c r="P799" s="26"/>
      <c r="Q799" s="26"/>
      <c r="R799" s="26"/>
      <c r="S799" s="26"/>
      <c r="T799" s="26"/>
      <c r="U799" s="26"/>
      <c r="V799" s="36">
        <f t="shared" si="12"/>
        <v>1096</v>
      </c>
      <c r="W79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799" t="str">
        <f>IF(Table1[[#This Row],[Days Past 3rd Birthday Calculated]]&lt;1,"OnTime",IF(Table1[[#This Row],[Days Past 3rd Birthday Calculated]]&lt;16,"1-15 Cal Days",IF(Table1[[#This Row],[Days Past 3rd Birthday Calculated]]&gt;29,"30+ Cal Days","16-29 Cal Days")))</f>
        <v>OnTime</v>
      </c>
      <c r="Y799" s="37">
        <f>_xlfn.NUMBERVALUE(Table1[[#This Row],[School Days to Complete Initial Evaluation (U08)]])</f>
        <v>0</v>
      </c>
      <c r="Z799" t="str">
        <f>IF(Table1[[#This Row],[School Days to Complete Initial Evaluation Converted]]&lt;36,"OnTime",IF(Table1[[#This Row],[School Days to Complete Initial Evaluation Converted]]&gt;50,"16+ Sch Days","1-15 Sch Days"))</f>
        <v>OnTime</v>
      </c>
    </row>
    <row r="800" spans="1:26">
      <c r="A800" s="26"/>
      <c r="B800" s="26"/>
      <c r="C800" s="26"/>
      <c r="D800" s="26"/>
      <c r="E800" s="26"/>
      <c r="F800" s="26"/>
      <c r="G800" s="26"/>
      <c r="H800" s="26"/>
      <c r="I800" s="26"/>
      <c r="J800" s="26"/>
      <c r="K800" s="26"/>
      <c r="L800" s="26"/>
      <c r="M800" s="26"/>
      <c r="N800" s="26"/>
      <c r="O800" s="26"/>
      <c r="P800" s="26"/>
      <c r="Q800" s="26"/>
      <c r="R800" s="26"/>
      <c r="S800" s="26"/>
      <c r="T800" s="26"/>
      <c r="U800" s="26"/>
      <c r="V800" s="36">
        <f t="shared" si="12"/>
        <v>1096</v>
      </c>
      <c r="W80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00" t="str">
        <f>IF(Table1[[#This Row],[Days Past 3rd Birthday Calculated]]&lt;1,"OnTime",IF(Table1[[#This Row],[Days Past 3rd Birthday Calculated]]&lt;16,"1-15 Cal Days",IF(Table1[[#This Row],[Days Past 3rd Birthday Calculated]]&gt;29,"30+ Cal Days","16-29 Cal Days")))</f>
        <v>OnTime</v>
      </c>
      <c r="Y800" s="37">
        <f>_xlfn.NUMBERVALUE(Table1[[#This Row],[School Days to Complete Initial Evaluation (U08)]])</f>
        <v>0</v>
      </c>
      <c r="Z800" t="str">
        <f>IF(Table1[[#This Row],[School Days to Complete Initial Evaluation Converted]]&lt;36,"OnTime",IF(Table1[[#This Row],[School Days to Complete Initial Evaluation Converted]]&gt;50,"16+ Sch Days","1-15 Sch Days"))</f>
        <v>OnTime</v>
      </c>
    </row>
    <row r="801" spans="1:26">
      <c r="A801" s="26"/>
      <c r="B801" s="26"/>
      <c r="C801" s="26"/>
      <c r="D801" s="26"/>
      <c r="E801" s="26"/>
      <c r="F801" s="26"/>
      <c r="G801" s="26"/>
      <c r="H801" s="26"/>
      <c r="I801" s="26"/>
      <c r="J801" s="26"/>
      <c r="K801" s="26"/>
      <c r="L801" s="26"/>
      <c r="M801" s="26"/>
      <c r="N801" s="26"/>
      <c r="O801" s="26"/>
      <c r="P801" s="26"/>
      <c r="Q801" s="26"/>
      <c r="R801" s="26"/>
      <c r="S801" s="26"/>
      <c r="T801" s="26"/>
      <c r="U801" s="26"/>
      <c r="V801" s="36">
        <f t="shared" si="12"/>
        <v>1096</v>
      </c>
      <c r="W80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01" t="str">
        <f>IF(Table1[[#This Row],[Days Past 3rd Birthday Calculated]]&lt;1,"OnTime",IF(Table1[[#This Row],[Days Past 3rd Birthday Calculated]]&lt;16,"1-15 Cal Days",IF(Table1[[#This Row],[Days Past 3rd Birthday Calculated]]&gt;29,"30+ Cal Days","16-29 Cal Days")))</f>
        <v>OnTime</v>
      </c>
      <c r="Y801" s="37">
        <f>_xlfn.NUMBERVALUE(Table1[[#This Row],[School Days to Complete Initial Evaluation (U08)]])</f>
        <v>0</v>
      </c>
      <c r="Z801" t="str">
        <f>IF(Table1[[#This Row],[School Days to Complete Initial Evaluation Converted]]&lt;36,"OnTime",IF(Table1[[#This Row],[School Days to Complete Initial Evaluation Converted]]&gt;50,"16+ Sch Days","1-15 Sch Days"))</f>
        <v>OnTime</v>
      </c>
    </row>
    <row r="802" spans="1:26">
      <c r="A802" s="26"/>
      <c r="B802" s="26"/>
      <c r="C802" s="26"/>
      <c r="D802" s="26"/>
      <c r="E802" s="26"/>
      <c r="F802" s="26"/>
      <c r="G802" s="26"/>
      <c r="H802" s="26"/>
      <c r="I802" s="26"/>
      <c r="J802" s="26"/>
      <c r="K802" s="26"/>
      <c r="L802" s="26"/>
      <c r="M802" s="26"/>
      <c r="N802" s="26"/>
      <c r="O802" s="26"/>
      <c r="P802" s="26"/>
      <c r="Q802" s="26"/>
      <c r="R802" s="26"/>
      <c r="S802" s="26"/>
      <c r="T802" s="26"/>
      <c r="U802" s="26"/>
      <c r="V802" s="36">
        <f t="shared" si="12"/>
        <v>1096</v>
      </c>
      <c r="W80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02" t="str">
        <f>IF(Table1[[#This Row],[Days Past 3rd Birthday Calculated]]&lt;1,"OnTime",IF(Table1[[#This Row],[Days Past 3rd Birthday Calculated]]&lt;16,"1-15 Cal Days",IF(Table1[[#This Row],[Days Past 3rd Birthday Calculated]]&gt;29,"30+ Cal Days","16-29 Cal Days")))</f>
        <v>OnTime</v>
      </c>
      <c r="Y802" s="37">
        <f>_xlfn.NUMBERVALUE(Table1[[#This Row],[School Days to Complete Initial Evaluation (U08)]])</f>
        <v>0</v>
      </c>
      <c r="Z802" t="str">
        <f>IF(Table1[[#This Row],[School Days to Complete Initial Evaluation Converted]]&lt;36,"OnTime",IF(Table1[[#This Row],[School Days to Complete Initial Evaluation Converted]]&gt;50,"16+ Sch Days","1-15 Sch Days"))</f>
        <v>OnTime</v>
      </c>
    </row>
    <row r="803" spans="1:26">
      <c r="A803" s="26"/>
      <c r="B803" s="26"/>
      <c r="C803" s="26"/>
      <c r="D803" s="26"/>
      <c r="E803" s="26"/>
      <c r="F803" s="26"/>
      <c r="G803" s="26"/>
      <c r="H803" s="26"/>
      <c r="I803" s="26"/>
      <c r="J803" s="26"/>
      <c r="K803" s="26"/>
      <c r="L803" s="26"/>
      <c r="M803" s="26"/>
      <c r="N803" s="26"/>
      <c r="O803" s="26"/>
      <c r="P803" s="26"/>
      <c r="Q803" s="26"/>
      <c r="R803" s="26"/>
      <c r="S803" s="26"/>
      <c r="T803" s="26"/>
      <c r="U803" s="26"/>
      <c r="V803" s="36">
        <f t="shared" si="12"/>
        <v>1096</v>
      </c>
      <c r="W80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03" t="str">
        <f>IF(Table1[[#This Row],[Days Past 3rd Birthday Calculated]]&lt;1,"OnTime",IF(Table1[[#This Row],[Days Past 3rd Birthday Calculated]]&lt;16,"1-15 Cal Days",IF(Table1[[#This Row],[Days Past 3rd Birthday Calculated]]&gt;29,"30+ Cal Days","16-29 Cal Days")))</f>
        <v>OnTime</v>
      </c>
      <c r="Y803" s="37">
        <f>_xlfn.NUMBERVALUE(Table1[[#This Row],[School Days to Complete Initial Evaluation (U08)]])</f>
        <v>0</v>
      </c>
      <c r="Z803" t="str">
        <f>IF(Table1[[#This Row],[School Days to Complete Initial Evaluation Converted]]&lt;36,"OnTime",IF(Table1[[#This Row],[School Days to Complete Initial Evaluation Converted]]&gt;50,"16+ Sch Days","1-15 Sch Days"))</f>
        <v>OnTime</v>
      </c>
    </row>
    <row r="804" spans="1:26">
      <c r="A804" s="26"/>
      <c r="B804" s="26"/>
      <c r="C804" s="26"/>
      <c r="D804" s="26"/>
      <c r="E804" s="26"/>
      <c r="F804" s="26"/>
      <c r="G804" s="26"/>
      <c r="H804" s="26"/>
      <c r="I804" s="26"/>
      <c r="J804" s="26"/>
      <c r="K804" s="26"/>
      <c r="L804" s="26"/>
      <c r="M804" s="26"/>
      <c r="N804" s="26"/>
      <c r="O804" s="26"/>
      <c r="P804" s="26"/>
      <c r="Q804" s="26"/>
      <c r="R804" s="26"/>
      <c r="S804" s="26"/>
      <c r="T804" s="26"/>
      <c r="U804" s="26"/>
      <c r="V804" s="36">
        <f t="shared" si="12"/>
        <v>1096</v>
      </c>
      <c r="W80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04" t="str">
        <f>IF(Table1[[#This Row],[Days Past 3rd Birthday Calculated]]&lt;1,"OnTime",IF(Table1[[#This Row],[Days Past 3rd Birthday Calculated]]&lt;16,"1-15 Cal Days",IF(Table1[[#This Row],[Days Past 3rd Birthday Calculated]]&gt;29,"30+ Cal Days","16-29 Cal Days")))</f>
        <v>OnTime</v>
      </c>
      <c r="Y804" s="37">
        <f>_xlfn.NUMBERVALUE(Table1[[#This Row],[School Days to Complete Initial Evaluation (U08)]])</f>
        <v>0</v>
      </c>
      <c r="Z804" t="str">
        <f>IF(Table1[[#This Row],[School Days to Complete Initial Evaluation Converted]]&lt;36,"OnTime",IF(Table1[[#This Row],[School Days to Complete Initial Evaluation Converted]]&gt;50,"16+ Sch Days","1-15 Sch Days"))</f>
        <v>OnTime</v>
      </c>
    </row>
    <row r="805" spans="1:26">
      <c r="A805" s="26"/>
      <c r="B805" s="26"/>
      <c r="C805" s="26"/>
      <c r="D805" s="26"/>
      <c r="E805" s="26"/>
      <c r="F805" s="26"/>
      <c r="G805" s="26"/>
      <c r="H805" s="26"/>
      <c r="I805" s="26"/>
      <c r="J805" s="26"/>
      <c r="K805" s="26"/>
      <c r="L805" s="26"/>
      <c r="M805" s="26"/>
      <c r="N805" s="26"/>
      <c r="O805" s="26"/>
      <c r="P805" s="26"/>
      <c r="Q805" s="26"/>
      <c r="R805" s="26"/>
      <c r="S805" s="26"/>
      <c r="T805" s="26"/>
      <c r="U805" s="26"/>
      <c r="V805" s="36">
        <f t="shared" si="12"/>
        <v>1096</v>
      </c>
      <c r="W80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05" t="str">
        <f>IF(Table1[[#This Row],[Days Past 3rd Birthday Calculated]]&lt;1,"OnTime",IF(Table1[[#This Row],[Days Past 3rd Birthday Calculated]]&lt;16,"1-15 Cal Days",IF(Table1[[#This Row],[Days Past 3rd Birthday Calculated]]&gt;29,"30+ Cal Days","16-29 Cal Days")))</f>
        <v>OnTime</v>
      </c>
      <c r="Y805" s="37">
        <f>_xlfn.NUMBERVALUE(Table1[[#This Row],[School Days to Complete Initial Evaluation (U08)]])</f>
        <v>0</v>
      </c>
      <c r="Z805" t="str">
        <f>IF(Table1[[#This Row],[School Days to Complete Initial Evaluation Converted]]&lt;36,"OnTime",IF(Table1[[#This Row],[School Days to Complete Initial Evaluation Converted]]&gt;50,"16+ Sch Days","1-15 Sch Days"))</f>
        <v>OnTime</v>
      </c>
    </row>
    <row r="806" spans="1:26">
      <c r="A806" s="26"/>
      <c r="B806" s="26"/>
      <c r="C806" s="26"/>
      <c r="D806" s="26"/>
      <c r="E806" s="26"/>
      <c r="F806" s="26"/>
      <c r="G806" s="26"/>
      <c r="H806" s="26"/>
      <c r="I806" s="26"/>
      <c r="J806" s="26"/>
      <c r="K806" s="26"/>
      <c r="L806" s="26"/>
      <c r="M806" s="26"/>
      <c r="N806" s="26"/>
      <c r="O806" s="26"/>
      <c r="P806" s="26"/>
      <c r="Q806" s="26"/>
      <c r="R806" s="26"/>
      <c r="S806" s="26"/>
      <c r="T806" s="26"/>
      <c r="U806" s="26"/>
      <c r="V806" s="36">
        <f t="shared" si="12"/>
        <v>1096</v>
      </c>
      <c r="W80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06" t="str">
        <f>IF(Table1[[#This Row],[Days Past 3rd Birthday Calculated]]&lt;1,"OnTime",IF(Table1[[#This Row],[Days Past 3rd Birthday Calculated]]&lt;16,"1-15 Cal Days",IF(Table1[[#This Row],[Days Past 3rd Birthday Calculated]]&gt;29,"30+ Cal Days","16-29 Cal Days")))</f>
        <v>OnTime</v>
      </c>
      <c r="Y806" s="37">
        <f>_xlfn.NUMBERVALUE(Table1[[#This Row],[School Days to Complete Initial Evaluation (U08)]])</f>
        <v>0</v>
      </c>
      <c r="Z806" t="str">
        <f>IF(Table1[[#This Row],[School Days to Complete Initial Evaluation Converted]]&lt;36,"OnTime",IF(Table1[[#This Row],[School Days to Complete Initial Evaluation Converted]]&gt;50,"16+ Sch Days","1-15 Sch Days"))</f>
        <v>OnTime</v>
      </c>
    </row>
    <row r="807" spans="1:26">
      <c r="A807" s="26"/>
      <c r="B807" s="26"/>
      <c r="C807" s="26"/>
      <c r="D807" s="26"/>
      <c r="E807" s="26"/>
      <c r="F807" s="26"/>
      <c r="G807" s="26"/>
      <c r="H807" s="26"/>
      <c r="I807" s="26"/>
      <c r="J807" s="26"/>
      <c r="K807" s="26"/>
      <c r="L807" s="26"/>
      <c r="M807" s="26"/>
      <c r="N807" s="26"/>
      <c r="O807" s="26"/>
      <c r="P807" s="26"/>
      <c r="Q807" s="26"/>
      <c r="R807" s="26"/>
      <c r="S807" s="26"/>
      <c r="T807" s="26"/>
      <c r="U807" s="26"/>
      <c r="V807" s="36">
        <f t="shared" si="12"/>
        <v>1096</v>
      </c>
      <c r="W80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07" t="str">
        <f>IF(Table1[[#This Row],[Days Past 3rd Birthday Calculated]]&lt;1,"OnTime",IF(Table1[[#This Row],[Days Past 3rd Birthday Calculated]]&lt;16,"1-15 Cal Days",IF(Table1[[#This Row],[Days Past 3rd Birthday Calculated]]&gt;29,"30+ Cal Days","16-29 Cal Days")))</f>
        <v>OnTime</v>
      </c>
      <c r="Y807" s="37">
        <f>_xlfn.NUMBERVALUE(Table1[[#This Row],[School Days to Complete Initial Evaluation (U08)]])</f>
        <v>0</v>
      </c>
      <c r="Z807" t="str">
        <f>IF(Table1[[#This Row],[School Days to Complete Initial Evaluation Converted]]&lt;36,"OnTime",IF(Table1[[#This Row],[School Days to Complete Initial Evaluation Converted]]&gt;50,"16+ Sch Days","1-15 Sch Days"))</f>
        <v>OnTime</v>
      </c>
    </row>
    <row r="808" spans="1:26">
      <c r="A808" s="26"/>
      <c r="B808" s="26"/>
      <c r="C808" s="26"/>
      <c r="D808" s="26"/>
      <c r="E808" s="26"/>
      <c r="F808" s="26"/>
      <c r="G808" s="26"/>
      <c r="H808" s="26"/>
      <c r="I808" s="26"/>
      <c r="J808" s="26"/>
      <c r="K808" s="26"/>
      <c r="L808" s="26"/>
      <c r="M808" s="26"/>
      <c r="N808" s="26"/>
      <c r="O808" s="26"/>
      <c r="P808" s="26"/>
      <c r="Q808" s="26"/>
      <c r="R808" s="26"/>
      <c r="S808" s="26"/>
      <c r="T808" s="26"/>
      <c r="U808" s="26"/>
      <c r="V808" s="36">
        <f t="shared" si="12"/>
        <v>1096</v>
      </c>
      <c r="W80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08" t="str">
        <f>IF(Table1[[#This Row],[Days Past 3rd Birthday Calculated]]&lt;1,"OnTime",IF(Table1[[#This Row],[Days Past 3rd Birthday Calculated]]&lt;16,"1-15 Cal Days",IF(Table1[[#This Row],[Days Past 3rd Birthday Calculated]]&gt;29,"30+ Cal Days","16-29 Cal Days")))</f>
        <v>OnTime</v>
      </c>
      <c r="Y808" s="37">
        <f>_xlfn.NUMBERVALUE(Table1[[#This Row],[School Days to Complete Initial Evaluation (U08)]])</f>
        <v>0</v>
      </c>
      <c r="Z808" t="str">
        <f>IF(Table1[[#This Row],[School Days to Complete Initial Evaluation Converted]]&lt;36,"OnTime",IF(Table1[[#This Row],[School Days to Complete Initial Evaluation Converted]]&gt;50,"16+ Sch Days","1-15 Sch Days"))</f>
        <v>OnTime</v>
      </c>
    </row>
    <row r="809" spans="1:26">
      <c r="A809" s="26"/>
      <c r="B809" s="26"/>
      <c r="C809" s="26"/>
      <c r="D809" s="26"/>
      <c r="E809" s="26"/>
      <c r="F809" s="26"/>
      <c r="G809" s="26"/>
      <c r="H809" s="26"/>
      <c r="I809" s="26"/>
      <c r="J809" s="26"/>
      <c r="K809" s="26"/>
      <c r="L809" s="26"/>
      <c r="M809" s="26"/>
      <c r="N809" s="26"/>
      <c r="O809" s="26"/>
      <c r="P809" s="26"/>
      <c r="Q809" s="26"/>
      <c r="R809" s="26"/>
      <c r="S809" s="26"/>
      <c r="T809" s="26"/>
      <c r="U809" s="26"/>
      <c r="V809" s="36">
        <f t="shared" si="12"/>
        <v>1096</v>
      </c>
      <c r="W80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09" t="str">
        <f>IF(Table1[[#This Row],[Days Past 3rd Birthday Calculated]]&lt;1,"OnTime",IF(Table1[[#This Row],[Days Past 3rd Birthday Calculated]]&lt;16,"1-15 Cal Days",IF(Table1[[#This Row],[Days Past 3rd Birthday Calculated]]&gt;29,"30+ Cal Days","16-29 Cal Days")))</f>
        <v>OnTime</v>
      </c>
      <c r="Y809" s="37">
        <f>_xlfn.NUMBERVALUE(Table1[[#This Row],[School Days to Complete Initial Evaluation (U08)]])</f>
        <v>0</v>
      </c>
      <c r="Z809" t="str">
        <f>IF(Table1[[#This Row],[School Days to Complete Initial Evaluation Converted]]&lt;36,"OnTime",IF(Table1[[#This Row],[School Days to Complete Initial Evaluation Converted]]&gt;50,"16+ Sch Days","1-15 Sch Days"))</f>
        <v>OnTime</v>
      </c>
    </row>
    <row r="810" spans="1:26">
      <c r="A810" s="26"/>
      <c r="B810" s="26"/>
      <c r="C810" s="26"/>
      <c r="D810" s="26"/>
      <c r="E810" s="26"/>
      <c r="F810" s="26"/>
      <c r="G810" s="26"/>
      <c r="H810" s="26"/>
      <c r="I810" s="26"/>
      <c r="J810" s="26"/>
      <c r="K810" s="26"/>
      <c r="L810" s="26"/>
      <c r="M810" s="26"/>
      <c r="N810" s="26"/>
      <c r="O810" s="26"/>
      <c r="P810" s="26"/>
      <c r="Q810" s="26"/>
      <c r="R810" s="26"/>
      <c r="S810" s="26"/>
      <c r="T810" s="26"/>
      <c r="U810" s="26"/>
      <c r="V810" s="36">
        <f t="shared" si="12"/>
        <v>1096</v>
      </c>
      <c r="W81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10" t="str">
        <f>IF(Table1[[#This Row],[Days Past 3rd Birthday Calculated]]&lt;1,"OnTime",IF(Table1[[#This Row],[Days Past 3rd Birthday Calculated]]&lt;16,"1-15 Cal Days",IF(Table1[[#This Row],[Days Past 3rd Birthday Calculated]]&gt;29,"30+ Cal Days","16-29 Cal Days")))</f>
        <v>OnTime</v>
      </c>
      <c r="Y810" s="37">
        <f>_xlfn.NUMBERVALUE(Table1[[#This Row],[School Days to Complete Initial Evaluation (U08)]])</f>
        <v>0</v>
      </c>
      <c r="Z810" t="str">
        <f>IF(Table1[[#This Row],[School Days to Complete Initial Evaluation Converted]]&lt;36,"OnTime",IF(Table1[[#This Row],[School Days to Complete Initial Evaluation Converted]]&gt;50,"16+ Sch Days","1-15 Sch Days"))</f>
        <v>OnTime</v>
      </c>
    </row>
    <row r="811" spans="1:26">
      <c r="A811" s="26"/>
      <c r="B811" s="26"/>
      <c r="C811" s="26"/>
      <c r="D811" s="26"/>
      <c r="E811" s="26"/>
      <c r="F811" s="26"/>
      <c r="G811" s="26"/>
      <c r="H811" s="26"/>
      <c r="I811" s="26"/>
      <c r="J811" s="26"/>
      <c r="K811" s="26"/>
      <c r="L811" s="26"/>
      <c r="M811" s="26"/>
      <c r="N811" s="26"/>
      <c r="O811" s="26"/>
      <c r="P811" s="26"/>
      <c r="Q811" s="26"/>
      <c r="R811" s="26"/>
      <c r="S811" s="26"/>
      <c r="T811" s="26"/>
      <c r="U811" s="26"/>
      <c r="V811" s="36">
        <f t="shared" si="12"/>
        <v>1096</v>
      </c>
      <c r="W81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11" t="str">
        <f>IF(Table1[[#This Row],[Days Past 3rd Birthday Calculated]]&lt;1,"OnTime",IF(Table1[[#This Row],[Days Past 3rd Birthday Calculated]]&lt;16,"1-15 Cal Days",IF(Table1[[#This Row],[Days Past 3rd Birthday Calculated]]&gt;29,"30+ Cal Days","16-29 Cal Days")))</f>
        <v>OnTime</v>
      </c>
      <c r="Y811" s="37">
        <f>_xlfn.NUMBERVALUE(Table1[[#This Row],[School Days to Complete Initial Evaluation (U08)]])</f>
        <v>0</v>
      </c>
      <c r="Z811" t="str">
        <f>IF(Table1[[#This Row],[School Days to Complete Initial Evaluation Converted]]&lt;36,"OnTime",IF(Table1[[#This Row],[School Days to Complete Initial Evaluation Converted]]&gt;50,"16+ Sch Days","1-15 Sch Days"))</f>
        <v>OnTime</v>
      </c>
    </row>
    <row r="812" spans="1:26">
      <c r="A812" s="26"/>
      <c r="B812" s="26"/>
      <c r="C812" s="26"/>
      <c r="D812" s="26"/>
      <c r="E812" s="26"/>
      <c r="F812" s="26"/>
      <c r="G812" s="26"/>
      <c r="H812" s="26"/>
      <c r="I812" s="26"/>
      <c r="J812" s="26"/>
      <c r="K812" s="26"/>
      <c r="L812" s="26"/>
      <c r="M812" s="26"/>
      <c r="N812" s="26"/>
      <c r="O812" s="26"/>
      <c r="P812" s="26"/>
      <c r="Q812" s="26"/>
      <c r="R812" s="26"/>
      <c r="S812" s="26"/>
      <c r="T812" s="26"/>
      <c r="U812" s="26"/>
      <c r="V812" s="36">
        <f t="shared" si="12"/>
        <v>1096</v>
      </c>
      <c r="W81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12" t="str">
        <f>IF(Table1[[#This Row],[Days Past 3rd Birthday Calculated]]&lt;1,"OnTime",IF(Table1[[#This Row],[Days Past 3rd Birthday Calculated]]&lt;16,"1-15 Cal Days",IF(Table1[[#This Row],[Days Past 3rd Birthday Calculated]]&gt;29,"30+ Cal Days","16-29 Cal Days")))</f>
        <v>OnTime</v>
      </c>
      <c r="Y812" s="37">
        <f>_xlfn.NUMBERVALUE(Table1[[#This Row],[School Days to Complete Initial Evaluation (U08)]])</f>
        <v>0</v>
      </c>
      <c r="Z812" t="str">
        <f>IF(Table1[[#This Row],[School Days to Complete Initial Evaluation Converted]]&lt;36,"OnTime",IF(Table1[[#This Row],[School Days to Complete Initial Evaluation Converted]]&gt;50,"16+ Sch Days","1-15 Sch Days"))</f>
        <v>OnTime</v>
      </c>
    </row>
    <row r="813" spans="1:26">
      <c r="A813" s="26"/>
      <c r="B813" s="26"/>
      <c r="C813" s="26"/>
      <c r="D813" s="26"/>
      <c r="E813" s="26"/>
      <c r="F813" s="26"/>
      <c r="G813" s="26"/>
      <c r="H813" s="26"/>
      <c r="I813" s="26"/>
      <c r="J813" s="26"/>
      <c r="K813" s="26"/>
      <c r="L813" s="26"/>
      <c r="M813" s="26"/>
      <c r="N813" s="26"/>
      <c r="O813" s="26"/>
      <c r="P813" s="26"/>
      <c r="Q813" s="26"/>
      <c r="R813" s="26"/>
      <c r="S813" s="26"/>
      <c r="T813" s="26"/>
      <c r="U813" s="26"/>
      <c r="V813" s="36">
        <f t="shared" si="12"/>
        <v>1096</v>
      </c>
      <c r="W81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13" t="str">
        <f>IF(Table1[[#This Row],[Days Past 3rd Birthday Calculated]]&lt;1,"OnTime",IF(Table1[[#This Row],[Days Past 3rd Birthday Calculated]]&lt;16,"1-15 Cal Days",IF(Table1[[#This Row],[Days Past 3rd Birthday Calculated]]&gt;29,"30+ Cal Days","16-29 Cal Days")))</f>
        <v>OnTime</v>
      </c>
      <c r="Y813" s="37">
        <f>_xlfn.NUMBERVALUE(Table1[[#This Row],[School Days to Complete Initial Evaluation (U08)]])</f>
        <v>0</v>
      </c>
      <c r="Z813" t="str">
        <f>IF(Table1[[#This Row],[School Days to Complete Initial Evaluation Converted]]&lt;36,"OnTime",IF(Table1[[#This Row],[School Days to Complete Initial Evaluation Converted]]&gt;50,"16+ Sch Days","1-15 Sch Days"))</f>
        <v>OnTime</v>
      </c>
    </row>
    <row r="814" spans="1:26">
      <c r="A814" s="26"/>
      <c r="B814" s="26"/>
      <c r="C814" s="26"/>
      <c r="D814" s="26"/>
      <c r="E814" s="26"/>
      <c r="F814" s="26"/>
      <c r="G814" s="26"/>
      <c r="H814" s="26"/>
      <c r="I814" s="26"/>
      <c r="J814" s="26"/>
      <c r="K814" s="26"/>
      <c r="L814" s="26"/>
      <c r="M814" s="26"/>
      <c r="N814" s="26"/>
      <c r="O814" s="26"/>
      <c r="P814" s="26"/>
      <c r="Q814" s="26"/>
      <c r="R814" s="26"/>
      <c r="S814" s="26"/>
      <c r="T814" s="26"/>
      <c r="U814" s="26"/>
      <c r="V814" s="36">
        <f t="shared" si="12"/>
        <v>1096</v>
      </c>
      <c r="W81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14" t="str">
        <f>IF(Table1[[#This Row],[Days Past 3rd Birthday Calculated]]&lt;1,"OnTime",IF(Table1[[#This Row],[Days Past 3rd Birthday Calculated]]&lt;16,"1-15 Cal Days",IF(Table1[[#This Row],[Days Past 3rd Birthday Calculated]]&gt;29,"30+ Cal Days","16-29 Cal Days")))</f>
        <v>OnTime</v>
      </c>
      <c r="Y814" s="37">
        <f>_xlfn.NUMBERVALUE(Table1[[#This Row],[School Days to Complete Initial Evaluation (U08)]])</f>
        <v>0</v>
      </c>
      <c r="Z814" t="str">
        <f>IF(Table1[[#This Row],[School Days to Complete Initial Evaluation Converted]]&lt;36,"OnTime",IF(Table1[[#This Row],[School Days to Complete Initial Evaluation Converted]]&gt;50,"16+ Sch Days","1-15 Sch Days"))</f>
        <v>OnTime</v>
      </c>
    </row>
    <row r="815" spans="1:26">
      <c r="A815" s="26"/>
      <c r="B815" s="26"/>
      <c r="C815" s="26"/>
      <c r="D815" s="26"/>
      <c r="E815" s="26"/>
      <c r="F815" s="26"/>
      <c r="G815" s="26"/>
      <c r="H815" s="26"/>
      <c r="I815" s="26"/>
      <c r="J815" s="26"/>
      <c r="K815" s="26"/>
      <c r="L815" s="26"/>
      <c r="M815" s="26"/>
      <c r="N815" s="26"/>
      <c r="O815" s="26"/>
      <c r="P815" s="26"/>
      <c r="Q815" s="26"/>
      <c r="R815" s="26"/>
      <c r="S815" s="26"/>
      <c r="T815" s="26"/>
      <c r="U815" s="26"/>
      <c r="V815" s="36">
        <f t="shared" si="12"/>
        <v>1096</v>
      </c>
      <c r="W81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15" t="str">
        <f>IF(Table1[[#This Row],[Days Past 3rd Birthday Calculated]]&lt;1,"OnTime",IF(Table1[[#This Row],[Days Past 3rd Birthday Calculated]]&lt;16,"1-15 Cal Days",IF(Table1[[#This Row],[Days Past 3rd Birthday Calculated]]&gt;29,"30+ Cal Days","16-29 Cal Days")))</f>
        <v>OnTime</v>
      </c>
      <c r="Y815" s="37">
        <f>_xlfn.NUMBERVALUE(Table1[[#This Row],[School Days to Complete Initial Evaluation (U08)]])</f>
        <v>0</v>
      </c>
      <c r="Z815" t="str">
        <f>IF(Table1[[#This Row],[School Days to Complete Initial Evaluation Converted]]&lt;36,"OnTime",IF(Table1[[#This Row],[School Days to Complete Initial Evaluation Converted]]&gt;50,"16+ Sch Days","1-15 Sch Days"))</f>
        <v>OnTime</v>
      </c>
    </row>
    <row r="816" spans="1:26">
      <c r="A816" s="26"/>
      <c r="B816" s="26"/>
      <c r="C816" s="26"/>
      <c r="D816" s="26"/>
      <c r="E816" s="26"/>
      <c r="F816" s="26"/>
      <c r="G816" s="26"/>
      <c r="H816" s="26"/>
      <c r="I816" s="26"/>
      <c r="J816" s="26"/>
      <c r="K816" s="26"/>
      <c r="L816" s="26"/>
      <c r="M816" s="26"/>
      <c r="N816" s="26"/>
      <c r="O816" s="26"/>
      <c r="P816" s="26"/>
      <c r="Q816" s="26"/>
      <c r="R816" s="26"/>
      <c r="S816" s="26"/>
      <c r="T816" s="26"/>
      <c r="U816" s="26"/>
      <c r="V816" s="36">
        <f t="shared" si="12"/>
        <v>1096</v>
      </c>
      <c r="W81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16" t="str">
        <f>IF(Table1[[#This Row],[Days Past 3rd Birthday Calculated]]&lt;1,"OnTime",IF(Table1[[#This Row],[Days Past 3rd Birthday Calculated]]&lt;16,"1-15 Cal Days",IF(Table1[[#This Row],[Days Past 3rd Birthday Calculated]]&gt;29,"30+ Cal Days","16-29 Cal Days")))</f>
        <v>OnTime</v>
      </c>
      <c r="Y816" s="37">
        <f>_xlfn.NUMBERVALUE(Table1[[#This Row],[School Days to Complete Initial Evaluation (U08)]])</f>
        <v>0</v>
      </c>
      <c r="Z816" t="str">
        <f>IF(Table1[[#This Row],[School Days to Complete Initial Evaluation Converted]]&lt;36,"OnTime",IF(Table1[[#This Row],[School Days to Complete Initial Evaluation Converted]]&gt;50,"16+ Sch Days","1-15 Sch Days"))</f>
        <v>OnTime</v>
      </c>
    </row>
    <row r="817" spans="1:26">
      <c r="A817" s="26"/>
      <c r="B817" s="26"/>
      <c r="C817" s="26"/>
      <c r="D817" s="26"/>
      <c r="E817" s="26"/>
      <c r="F817" s="26"/>
      <c r="G817" s="26"/>
      <c r="H817" s="26"/>
      <c r="I817" s="26"/>
      <c r="J817" s="26"/>
      <c r="K817" s="26"/>
      <c r="L817" s="26"/>
      <c r="M817" s="26"/>
      <c r="N817" s="26"/>
      <c r="O817" s="26"/>
      <c r="P817" s="26"/>
      <c r="Q817" s="26"/>
      <c r="R817" s="26"/>
      <c r="S817" s="26"/>
      <c r="T817" s="26"/>
      <c r="U817" s="26"/>
      <c r="V817" s="36">
        <f t="shared" si="12"/>
        <v>1096</v>
      </c>
      <c r="W81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17" t="str">
        <f>IF(Table1[[#This Row],[Days Past 3rd Birthday Calculated]]&lt;1,"OnTime",IF(Table1[[#This Row],[Days Past 3rd Birthday Calculated]]&lt;16,"1-15 Cal Days",IF(Table1[[#This Row],[Days Past 3rd Birthday Calculated]]&gt;29,"30+ Cal Days","16-29 Cal Days")))</f>
        <v>OnTime</v>
      </c>
      <c r="Y817" s="37">
        <f>_xlfn.NUMBERVALUE(Table1[[#This Row],[School Days to Complete Initial Evaluation (U08)]])</f>
        <v>0</v>
      </c>
      <c r="Z817" t="str">
        <f>IF(Table1[[#This Row],[School Days to Complete Initial Evaluation Converted]]&lt;36,"OnTime",IF(Table1[[#This Row],[School Days to Complete Initial Evaluation Converted]]&gt;50,"16+ Sch Days","1-15 Sch Days"))</f>
        <v>OnTime</v>
      </c>
    </row>
    <row r="818" spans="1:26">
      <c r="A818" s="26"/>
      <c r="B818" s="26"/>
      <c r="C818" s="26"/>
      <c r="D818" s="26"/>
      <c r="E818" s="26"/>
      <c r="F818" s="26"/>
      <c r="G818" s="26"/>
      <c r="H818" s="26"/>
      <c r="I818" s="26"/>
      <c r="J818" s="26"/>
      <c r="K818" s="26"/>
      <c r="L818" s="26"/>
      <c r="M818" s="26"/>
      <c r="N818" s="26"/>
      <c r="O818" s="26"/>
      <c r="P818" s="26"/>
      <c r="Q818" s="26"/>
      <c r="R818" s="26"/>
      <c r="S818" s="26"/>
      <c r="T818" s="26"/>
      <c r="U818" s="26"/>
      <c r="V818" s="36">
        <f t="shared" si="12"/>
        <v>1096</v>
      </c>
      <c r="W81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18" t="str">
        <f>IF(Table1[[#This Row],[Days Past 3rd Birthday Calculated]]&lt;1,"OnTime",IF(Table1[[#This Row],[Days Past 3rd Birthday Calculated]]&lt;16,"1-15 Cal Days",IF(Table1[[#This Row],[Days Past 3rd Birthday Calculated]]&gt;29,"30+ Cal Days","16-29 Cal Days")))</f>
        <v>OnTime</v>
      </c>
      <c r="Y818" s="37">
        <f>_xlfn.NUMBERVALUE(Table1[[#This Row],[School Days to Complete Initial Evaluation (U08)]])</f>
        <v>0</v>
      </c>
      <c r="Z818" t="str">
        <f>IF(Table1[[#This Row],[School Days to Complete Initial Evaluation Converted]]&lt;36,"OnTime",IF(Table1[[#This Row],[School Days to Complete Initial Evaluation Converted]]&gt;50,"16+ Sch Days","1-15 Sch Days"))</f>
        <v>OnTime</v>
      </c>
    </row>
    <row r="819" spans="1:26">
      <c r="A819" s="26"/>
      <c r="B819" s="26"/>
      <c r="C819" s="26"/>
      <c r="D819" s="26"/>
      <c r="E819" s="26"/>
      <c r="F819" s="26"/>
      <c r="G819" s="26"/>
      <c r="H819" s="26"/>
      <c r="I819" s="26"/>
      <c r="J819" s="26"/>
      <c r="K819" s="26"/>
      <c r="L819" s="26"/>
      <c r="M819" s="26"/>
      <c r="N819" s="26"/>
      <c r="O819" s="26"/>
      <c r="P819" s="26"/>
      <c r="Q819" s="26"/>
      <c r="R819" s="26"/>
      <c r="S819" s="26"/>
      <c r="T819" s="26"/>
      <c r="U819" s="26"/>
      <c r="V819" s="36">
        <f t="shared" si="12"/>
        <v>1096</v>
      </c>
      <c r="W81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19" t="str">
        <f>IF(Table1[[#This Row],[Days Past 3rd Birthday Calculated]]&lt;1,"OnTime",IF(Table1[[#This Row],[Days Past 3rd Birthday Calculated]]&lt;16,"1-15 Cal Days",IF(Table1[[#This Row],[Days Past 3rd Birthday Calculated]]&gt;29,"30+ Cal Days","16-29 Cal Days")))</f>
        <v>OnTime</v>
      </c>
      <c r="Y819" s="37">
        <f>_xlfn.NUMBERVALUE(Table1[[#This Row],[School Days to Complete Initial Evaluation (U08)]])</f>
        <v>0</v>
      </c>
      <c r="Z819" t="str">
        <f>IF(Table1[[#This Row],[School Days to Complete Initial Evaluation Converted]]&lt;36,"OnTime",IF(Table1[[#This Row],[School Days to Complete Initial Evaluation Converted]]&gt;50,"16+ Sch Days","1-15 Sch Days"))</f>
        <v>OnTime</v>
      </c>
    </row>
    <row r="820" spans="1:26">
      <c r="A820" s="26"/>
      <c r="B820" s="26"/>
      <c r="C820" s="26"/>
      <c r="D820" s="26"/>
      <c r="E820" s="26"/>
      <c r="F820" s="26"/>
      <c r="G820" s="26"/>
      <c r="H820" s="26"/>
      <c r="I820" s="26"/>
      <c r="J820" s="26"/>
      <c r="K820" s="26"/>
      <c r="L820" s="26"/>
      <c r="M820" s="26"/>
      <c r="N820" s="26"/>
      <c r="O820" s="26"/>
      <c r="P820" s="26"/>
      <c r="Q820" s="26"/>
      <c r="R820" s="26"/>
      <c r="S820" s="26"/>
      <c r="T820" s="26"/>
      <c r="U820" s="26"/>
      <c r="V820" s="36">
        <f t="shared" si="12"/>
        <v>1096</v>
      </c>
      <c r="W82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20" t="str">
        <f>IF(Table1[[#This Row],[Days Past 3rd Birthday Calculated]]&lt;1,"OnTime",IF(Table1[[#This Row],[Days Past 3rd Birthday Calculated]]&lt;16,"1-15 Cal Days",IF(Table1[[#This Row],[Days Past 3rd Birthday Calculated]]&gt;29,"30+ Cal Days","16-29 Cal Days")))</f>
        <v>OnTime</v>
      </c>
      <c r="Y820" s="37">
        <f>_xlfn.NUMBERVALUE(Table1[[#This Row],[School Days to Complete Initial Evaluation (U08)]])</f>
        <v>0</v>
      </c>
      <c r="Z820" t="str">
        <f>IF(Table1[[#This Row],[School Days to Complete Initial Evaluation Converted]]&lt;36,"OnTime",IF(Table1[[#This Row],[School Days to Complete Initial Evaluation Converted]]&gt;50,"16+ Sch Days","1-15 Sch Days"))</f>
        <v>OnTime</v>
      </c>
    </row>
    <row r="821" spans="1:26">
      <c r="A821" s="26"/>
      <c r="B821" s="26"/>
      <c r="C821" s="26"/>
      <c r="D821" s="26"/>
      <c r="E821" s="26"/>
      <c r="F821" s="26"/>
      <c r="G821" s="26"/>
      <c r="H821" s="26"/>
      <c r="I821" s="26"/>
      <c r="J821" s="26"/>
      <c r="K821" s="26"/>
      <c r="L821" s="26"/>
      <c r="M821" s="26"/>
      <c r="N821" s="26"/>
      <c r="O821" s="26"/>
      <c r="P821" s="26"/>
      <c r="Q821" s="26"/>
      <c r="R821" s="26"/>
      <c r="S821" s="26"/>
      <c r="T821" s="26"/>
      <c r="U821" s="26"/>
      <c r="V821" s="36">
        <f t="shared" si="12"/>
        <v>1096</v>
      </c>
      <c r="W82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21" t="str">
        <f>IF(Table1[[#This Row],[Days Past 3rd Birthday Calculated]]&lt;1,"OnTime",IF(Table1[[#This Row],[Days Past 3rd Birthday Calculated]]&lt;16,"1-15 Cal Days",IF(Table1[[#This Row],[Days Past 3rd Birthday Calculated]]&gt;29,"30+ Cal Days","16-29 Cal Days")))</f>
        <v>OnTime</v>
      </c>
      <c r="Y821" s="37">
        <f>_xlfn.NUMBERVALUE(Table1[[#This Row],[School Days to Complete Initial Evaluation (U08)]])</f>
        <v>0</v>
      </c>
      <c r="Z821" t="str">
        <f>IF(Table1[[#This Row],[School Days to Complete Initial Evaluation Converted]]&lt;36,"OnTime",IF(Table1[[#This Row],[School Days to Complete Initial Evaluation Converted]]&gt;50,"16+ Sch Days","1-15 Sch Days"))</f>
        <v>OnTime</v>
      </c>
    </row>
    <row r="822" spans="1:26">
      <c r="A822" s="26"/>
      <c r="B822" s="26"/>
      <c r="C822" s="26"/>
      <c r="D822" s="26"/>
      <c r="E822" s="26"/>
      <c r="F822" s="26"/>
      <c r="G822" s="26"/>
      <c r="H822" s="26"/>
      <c r="I822" s="26"/>
      <c r="J822" s="26"/>
      <c r="K822" s="26"/>
      <c r="L822" s="26"/>
      <c r="M822" s="26"/>
      <c r="N822" s="26"/>
      <c r="O822" s="26"/>
      <c r="P822" s="26"/>
      <c r="Q822" s="26"/>
      <c r="R822" s="26"/>
      <c r="S822" s="26"/>
      <c r="T822" s="26"/>
      <c r="U822" s="26"/>
      <c r="V822" s="36">
        <f t="shared" si="12"/>
        <v>1096</v>
      </c>
      <c r="W82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22" t="str">
        <f>IF(Table1[[#This Row],[Days Past 3rd Birthday Calculated]]&lt;1,"OnTime",IF(Table1[[#This Row],[Days Past 3rd Birthday Calculated]]&lt;16,"1-15 Cal Days",IF(Table1[[#This Row],[Days Past 3rd Birthday Calculated]]&gt;29,"30+ Cal Days","16-29 Cal Days")))</f>
        <v>OnTime</v>
      </c>
      <c r="Y822" s="37">
        <f>_xlfn.NUMBERVALUE(Table1[[#This Row],[School Days to Complete Initial Evaluation (U08)]])</f>
        <v>0</v>
      </c>
      <c r="Z822" t="str">
        <f>IF(Table1[[#This Row],[School Days to Complete Initial Evaluation Converted]]&lt;36,"OnTime",IF(Table1[[#This Row],[School Days to Complete Initial Evaluation Converted]]&gt;50,"16+ Sch Days","1-15 Sch Days"))</f>
        <v>OnTime</v>
      </c>
    </row>
    <row r="823" spans="1:26">
      <c r="A823" s="26"/>
      <c r="B823" s="26"/>
      <c r="C823" s="26"/>
      <c r="D823" s="26"/>
      <c r="E823" s="26"/>
      <c r="F823" s="26"/>
      <c r="G823" s="26"/>
      <c r="H823" s="26"/>
      <c r="I823" s="26"/>
      <c r="J823" s="26"/>
      <c r="K823" s="26"/>
      <c r="L823" s="26"/>
      <c r="M823" s="26"/>
      <c r="N823" s="26"/>
      <c r="O823" s="26"/>
      <c r="P823" s="26"/>
      <c r="Q823" s="26"/>
      <c r="R823" s="26"/>
      <c r="S823" s="26"/>
      <c r="T823" s="26"/>
      <c r="U823" s="26"/>
      <c r="V823" s="36">
        <f t="shared" si="12"/>
        <v>1096</v>
      </c>
      <c r="W82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23" t="str">
        <f>IF(Table1[[#This Row],[Days Past 3rd Birthday Calculated]]&lt;1,"OnTime",IF(Table1[[#This Row],[Days Past 3rd Birthday Calculated]]&lt;16,"1-15 Cal Days",IF(Table1[[#This Row],[Days Past 3rd Birthday Calculated]]&gt;29,"30+ Cal Days","16-29 Cal Days")))</f>
        <v>OnTime</v>
      </c>
      <c r="Y823" s="37">
        <f>_xlfn.NUMBERVALUE(Table1[[#This Row],[School Days to Complete Initial Evaluation (U08)]])</f>
        <v>0</v>
      </c>
      <c r="Z823" t="str">
        <f>IF(Table1[[#This Row],[School Days to Complete Initial Evaluation Converted]]&lt;36,"OnTime",IF(Table1[[#This Row],[School Days to Complete Initial Evaluation Converted]]&gt;50,"16+ Sch Days","1-15 Sch Days"))</f>
        <v>OnTime</v>
      </c>
    </row>
    <row r="824" spans="1:26">
      <c r="A824" s="26"/>
      <c r="B824" s="26"/>
      <c r="C824" s="26"/>
      <c r="D824" s="26"/>
      <c r="E824" s="26"/>
      <c r="F824" s="26"/>
      <c r="G824" s="26"/>
      <c r="H824" s="26"/>
      <c r="I824" s="26"/>
      <c r="J824" s="26"/>
      <c r="K824" s="26"/>
      <c r="L824" s="26"/>
      <c r="M824" s="26"/>
      <c r="N824" s="26"/>
      <c r="O824" s="26"/>
      <c r="P824" s="26"/>
      <c r="Q824" s="26"/>
      <c r="R824" s="26"/>
      <c r="S824" s="26"/>
      <c r="T824" s="26"/>
      <c r="U824" s="26"/>
      <c r="V824" s="36">
        <f t="shared" si="12"/>
        <v>1096</v>
      </c>
      <c r="W82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24" t="str">
        <f>IF(Table1[[#This Row],[Days Past 3rd Birthday Calculated]]&lt;1,"OnTime",IF(Table1[[#This Row],[Days Past 3rd Birthday Calculated]]&lt;16,"1-15 Cal Days",IF(Table1[[#This Row],[Days Past 3rd Birthday Calculated]]&gt;29,"30+ Cal Days","16-29 Cal Days")))</f>
        <v>OnTime</v>
      </c>
      <c r="Y824" s="37">
        <f>_xlfn.NUMBERVALUE(Table1[[#This Row],[School Days to Complete Initial Evaluation (U08)]])</f>
        <v>0</v>
      </c>
      <c r="Z824" t="str">
        <f>IF(Table1[[#This Row],[School Days to Complete Initial Evaluation Converted]]&lt;36,"OnTime",IF(Table1[[#This Row],[School Days to Complete Initial Evaluation Converted]]&gt;50,"16+ Sch Days","1-15 Sch Days"))</f>
        <v>OnTime</v>
      </c>
    </row>
    <row r="825" spans="1:26">
      <c r="A825" s="26"/>
      <c r="B825" s="26"/>
      <c r="C825" s="26"/>
      <c r="D825" s="26"/>
      <c r="E825" s="26"/>
      <c r="F825" s="26"/>
      <c r="G825" s="26"/>
      <c r="H825" s="26"/>
      <c r="I825" s="26"/>
      <c r="J825" s="26"/>
      <c r="K825" s="26"/>
      <c r="L825" s="26"/>
      <c r="M825" s="26"/>
      <c r="N825" s="26"/>
      <c r="O825" s="26"/>
      <c r="P825" s="26"/>
      <c r="Q825" s="26"/>
      <c r="R825" s="26"/>
      <c r="S825" s="26"/>
      <c r="T825" s="26"/>
      <c r="U825" s="26"/>
      <c r="V825" s="36">
        <f t="shared" si="12"/>
        <v>1096</v>
      </c>
      <c r="W82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25" t="str">
        <f>IF(Table1[[#This Row],[Days Past 3rd Birthday Calculated]]&lt;1,"OnTime",IF(Table1[[#This Row],[Days Past 3rd Birthday Calculated]]&lt;16,"1-15 Cal Days",IF(Table1[[#This Row],[Days Past 3rd Birthday Calculated]]&gt;29,"30+ Cal Days","16-29 Cal Days")))</f>
        <v>OnTime</v>
      </c>
      <c r="Y825" s="37">
        <f>_xlfn.NUMBERVALUE(Table1[[#This Row],[School Days to Complete Initial Evaluation (U08)]])</f>
        <v>0</v>
      </c>
      <c r="Z825" t="str">
        <f>IF(Table1[[#This Row],[School Days to Complete Initial Evaluation Converted]]&lt;36,"OnTime",IF(Table1[[#This Row],[School Days to Complete Initial Evaluation Converted]]&gt;50,"16+ Sch Days","1-15 Sch Days"))</f>
        <v>OnTime</v>
      </c>
    </row>
    <row r="826" spans="1:26">
      <c r="A826" s="26"/>
      <c r="B826" s="26"/>
      <c r="C826" s="26"/>
      <c r="D826" s="26"/>
      <c r="E826" s="26"/>
      <c r="F826" s="26"/>
      <c r="G826" s="26"/>
      <c r="H826" s="26"/>
      <c r="I826" s="26"/>
      <c r="J826" s="26"/>
      <c r="K826" s="26"/>
      <c r="L826" s="26"/>
      <c r="M826" s="26"/>
      <c r="N826" s="26"/>
      <c r="O826" s="26"/>
      <c r="P826" s="26"/>
      <c r="Q826" s="26"/>
      <c r="R826" s="26"/>
      <c r="S826" s="26"/>
      <c r="T826" s="26"/>
      <c r="U826" s="26"/>
      <c r="V826" s="36">
        <f t="shared" si="12"/>
        <v>1096</v>
      </c>
      <c r="W82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26" t="str">
        <f>IF(Table1[[#This Row],[Days Past 3rd Birthday Calculated]]&lt;1,"OnTime",IF(Table1[[#This Row],[Days Past 3rd Birthday Calculated]]&lt;16,"1-15 Cal Days",IF(Table1[[#This Row],[Days Past 3rd Birthday Calculated]]&gt;29,"30+ Cal Days","16-29 Cal Days")))</f>
        <v>OnTime</v>
      </c>
      <c r="Y826" s="37">
        <f>_xlfn.NUMBERVALUE(Table1[[#This Row],[School Days to Complete Initial Evaluation (U08)]])</f>
        <v>0</v>
      </c>
      <c r="Z826" t="str">
        <f>IF(Table1[[#This Row],[School Days to Complete Initial Evaluation Converted]]&lt;36,"OnTime",IF(Table1[[#This Row],[School Days to Complete Initial Evaluation Converted]]&gt;50,"16+ Sch Days","1-15 Sch Days"))</f>
        <v>OnTime</v>
      </c>
    </row>
    <row r="827" spans="1:26">
      <c r="A827" s="26"/>
      <c r="B827" s="26"/>
      <c r="C827" s="26"/>
      <c r="D827" s="26"/>
      <c r="E827" s="26"/>
      <c r="F827" s="26"/>
      <c r="G827" s="26"/>
      <c r="H827" s="26"/>
      <c r="I827" s="26"/>
      <c r="J827" s="26"/>
      <c r="K827" s="26"/>
      <c r="L827" s="26"/>
      <c r="M827" s="26"/>
      <c r="N827" s="26"/>
      <c r="O827" s="26"/>
      <c r="P827" s="26"/>
      <c r="Q827" s="26"/>
      <c r="R827" s="26"/>
      <c r="S827" s="26"/>
      <c r="T827" s="26"/>
      <c r="U827" s="26"/>
      <c r="V827" s="36">
        <f t="shared" si="12"/>
        <v>1096</v>
      </c>
      <c r="W82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27" t="str">
        <f>IF(Table1[[#This Row],[Days Past 3rd Birthday Calculated]]&lt;1,"OnTime",IF(Table1[[#This Row],[Days Past 3rd Birthday Calculated]]&lt;16,"1-15 Cal Days",IF(Table1[[#This Row],[Days Past 3rd Birthday Calculated]]&gt;29,"30+ Cal Days","16-29 Cal Days")))</f>
        <v>OnTime</v>
      </c>
      <c r="Y827" s="37">
        <f>_xlfn.NUMBERVALUE(Table1[[#This Row],[School Days to Complete Initial Evaluation (U08)]])</f>
        <v>0</v>
      </c>
      <c r="Z827" t="str">
        <f>IF(Table1[[#This Row],[School Days to Complete Initial Evaluation Converted]]&lt;36,"OnTime",IF(Table1[[#This Row],[School Days to Complete Initial Evaluation Converted]]&gt;50,"16+ Sch Days","1-15 Sch Days"))</f>
        <v>OnTime</v>
      </c>
    </row>
    <row r="828" spans="1:26">
      <c r="A828" s="26"/>
      <c r="B828" s="26"/>
      <c r="C828" s="26"/>
      <c r="D828" s="26"/>
      <c r="E828" s="26"/>
      <c r="F828" s="26"/>
      <c r="G828" s="26"/>
      <c r="H828" s="26"/>
      <c r="I828" s="26"/>
      <c r="J828" s="26"/>
      <c r="K828" s="26"/>
      <c r="L828" s="26"/>
      <c r="M828" s="26"/>
      <c r="N828" s="26"/>
      <c r="O828" s="26"/>
      <c r="P828" s="26"/>
      <c r="Q828" s="26"/>
      <c r="R828" s="26"/>
      <c r="S828" s="26"/>
      <c r="T828" s="26"/>
      <c r="U828" s="26"/>
      <c r="V828" s="36">
        <f t="shared" si="12"/>
        <v>1096</v>
      </c>
      <c r="W82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28" t="str">
        <f>IF(Table1[[#This Row],[Days Past 3rd Birthday Calculated]]&lt;1,"OnTime",IF(Table1[[#This Row],[Days Past 3rd Birthday Calculated]]&lt;16,"1-15 Cal Days",IF(Table1[[#This Row],[Days Past 3rd Birthday Calculated]]&gt;29,"30+ Cal Days","16-29 Cal Days")))</f>
        <v>OnTime</v>
      </c>
      <c r="Y828" s="37">
        <f>_xlfn.NUMBERVALUE(Table1[[#This Row],[School Days to Complete Initial Evaluation (U08)]])</f>
        <v>0</v>
      </c>
      <c r="Z828" t="str">
        <f>IF(Table1[[#This Row],[School Days to Complete Initial Evaluation Converted]]&lt;36,"OnTime",IF(Table1[[#This Row],[School Days to Complete Initial Evaluation Converted]]&gt;50,"16+ Sch Days","1-15 Sch Days"))</f>
        <v>OnTime</v>
      </c>
    </row>
    <row r="829" spans="1:26">
      <c r="A829" s="26"/>
      <c r="B829" s="26"/>
      <c r="C829" s="26"/>
      <c r="D829" s="26"/>
      <c r="E829" s="26"/>
      <c r="F829" s="26"/>
      <c r="G829" s="26"/>
      <c r="H829" s="26"/>
      <c r="I829" s="26"/>
      <c r="J829" s="26"/>
      <c r="K829" s="26"/>
      <c r="L829" s="26"/>
      <c r="M829" s="26"/>
      <c r="N829" s="26"/>
      <c r="O829" s="26"/>
      <c r="P829" s="26"/>
      <c r="Q829" s="26"/>
      <c r="R829" s="26"/>
      <c r="S829" s="26"/>
      <c r="T829" s="26"/>
      <c r="U829" s="26"/>
      <c r="V829" s="36">
        <f t="shared" si="12"/>
        <v>1096</v>
      </c>
      <c r="W82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29" t="str">
        <f>IF(Table1[[#This Row],[Days Past 3rd Birthday Calculated]]&lt;1,"OnTime",IF(Table1[[#This Row],[Days Past 3rd Birthday Calculated]]&lt;16,"1-15 Cal Days",IF(Table1[[#This Row],[Days Past 3rd Birthday Calculated]]&gt;29,"30+ Cal Days","16-29 Cal Days")))</f>
        <v>OnTime</v>
      </c>
      <c r="Y829" s="37">
        <f>_xlfn.NUMBERVALUE(Table1[[#This Row],[School Days to Complete Initial Evaluation (U08)]])</f>
        <v>0</v>
      </c>
      <c r="Z829" t="str">
        <f>IF(Table1[[#This Row],[School Days to Complete Initial Evaluation Converted]]&lt;36,"OnTime",IF(Table1[[#This Row],[School Days to Complete Initial Evaluation Converted]]&gt;50,"16+ Sch Days","1-15 Sch Days"))</f>
        <v>OnTime</v>
      </c>
    </row>
    <row r="830" spans="1:26">
      <c r="A830" s="26"/>
      <c r="B830" s="26"/>
      <c r="C830" s="26"/>
      <c r="D830" s="26"/>
      <c r="E830" s="26"/>
      <c r="F830" s="26"/>
      <c r="G830" s="26"/>
      <c r="H830" s="26"/>
      <c r="I830" s="26"/>
      <c r="J830" s="26"/>
      <c r="K830" s="26"/>
      <c r="L830" s="26"/>
      <c r="M830" s="26"/>
      <c r="N830" s="26"/>
      <c r="O830" s="26"/>
      <c r="P830" s="26"/>
      <c r="Q830" s="26"/>
      <c r="R830" s="26"/>
      <c r="S830" s="26"/>
      <c r="T830" s="26"/>
      <c r="U830" s="26"/>
      <c r="V830" s="36">
        <f t="shared" si="12"/>
        <v>1096</v>
      </c>
      <c r="W83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30" t="str">
        <f>IF(Table1[[#This Row],[Days Past 3rd Birthday Calculated]]&lt;1,"OnTime",IF(Table1[[#This Row],[Days Past 3rd Birthday Calculated]]&lt;16,"1-15 Cal Days",IF(Table1[[#This Row],[Days Past 3rd Birthday Calculated]]&gt;29,"30+ Cal Days","16-29 Cal Days")))</f>
        <v>OnTime</v>
      </c>
      <c r="Y830" s="37">
        <f>_xlfn.NUMBERVALUE(Table1[[#This Row],[School Days to Complete Initial Evaluation (U08)]])</f>
        <v>0</v>
      </c>
      <c r="Z830" t="str">
        <f>IF(Table1[[#This Row],[School Days to Complete Initial Evaluation Converted]]&lt;36,"OnTime",IF(Table1[[#This Row],[School Days to Complete Initial Evaluation Converted]]&gt;50,"16+ Sch Days","1-15 Sch Days"))</f>
        <v>OnTime</v>
      </c>
    </row>
    <row r="831" spans="1:26">
      <c r="A831" s="26"/>
      <c r="B831" s="26"/>
      <c r="C831" s="26"/>
      <c r="D831" s="26"/>
      <c r="E831" s="26"/>
      <c r="F831" s="26"/>
      <c r="G831" s="26"/>
      <c r="H831" s="26"/>
      <c r="I831" s="26"/>
      <c r="J831" s="26"/>
      <c r="K831" s="26"/>
      <c r="L831" s="26"/>
      <c r="M831" s="26"/>
      <c r="N831" s="26"/>
      <c r="O831" s="26"/>
      <c r="P831" s="26"/>
      <c r="Q831" s="26"/>
      <c r="R831" s="26"/>
      <c r="S831" s="26"/>
      <c r="T831" s="26"/>
      <c r="U831" s="26"/>
      <c r="V831" s="36">
        <f t="shared" si="12"/>
        <v>1096</v>
      </c>
      <c r="W83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31" t="str">
        <f>IF(Table1[[#This Row],[Days Past 3rd Birthday Calculated]]&lt;1,"OnTime",IF(Table1[[#This Row],[Days Past 3rd Birthday Calculated]]&lt;16,"1-15 Cal Days",IF(Table1[[#This Row],[Days Past 3rd Birthday Calculated]]&gt;29,"30+ Cal Days","16-29 Cal Days")))</f>
        <v>OnTime</v>
      </c>
      <c r="Y831" s="37">
        <f>_xlfn.NUMBERVALUE(Table1[[#This Row],[School Days to Complete Initial Evaluation (U08)]])</f>
        <v>0</v>
      </c>
      <c r="Z831" t="str">
        <f>IF(Table1[[#This Row],[School Days to Complete Initial Evaluation Converted]]&lt;36,"OnTime",IF(Table1[[#This Row],[School Days to Complete Initial Evaluation Converted]]&gt;50,"16+ Sch Days","1-15 Sch Days"))</f>
        <v>OnTime</v>
      </c>
    </row>
    <row r="832" spans="1:26">
      <c r="A832" s="26"/>
      <c r="B832" s="26"/>
      <c r="C832" s="26"/>
      <c r="D832" s="26"/>
      <c r="E832" s="26"/>
      <c r="F832" s="26"/>
      <c r="G832" s="26"/>
      <c r="H832" s="26"/>
      <c r="I832" s="26"/>
      <c r="J832" s="26"/>
      <c r="K832" s="26"/>
      <c r="L832" s="26"/>
      <c r="M832" s="26"/>
      <c r="N832" s="26"/>
      <c r="O832" s="26"/>
      <c r="P832" s="26"/>
      <c r="Q832" s="26"/>
      <c r="R832" s="26"/>
      <c r="S832" s="26"/>
      <c r="T832" s="26"/>
      <c r="U832" s="26"/>
      <c r="V832" s="36">
        <f t="shared" si="12"/>
        <v>1096</v>
      </c>
      <c r="W83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32" t="str">
        <f>IF(Table1[[#This Row],[Days Past 3rd Birthday Calculated]]&lt;1,"OnTime",IF(Table1[[#This Row],[Days Past 3rd Birthday Calculated]]&lt;16,"1-15 Cal Days",IF(Table1[[#This Row],[Days Past 3rd Birthday Calculated]]&gt;29,"30+ Cal Days","16-29 Cal Days")))</f>
        <v>OnTime</v>
      </c>
      <c r="Y832" s="37">
        <f>_xlfn.NUMBERVALUE(Table1[[#This Row],[School Days to Complete Initial Evaluation (U08)]])</f>
        <v>0</v>
      </c>
      <c r="Z832" t="str">
        <f>IF(Table1[[#This Row],[School Days to Complete Initial Evaluation Converted]]&lt;36,"OnTime",IF(Table1[[#This Row],[School Days to Complete Initial Evaluation Converted]]&gt;50,"16+ Sch Days","1-15 Sch Days"))</f>
        <v>OnTime</v>
      </c>
    </row>
    <row r="833" spans="1:26">
      <c r="A833" s="26"/>
      <c r="B833" s="26"/>
      <c r="C833" s="26"/>
      <c r="D833" s="26"/>
      <c r="E833" s="26"/>
      <c r="F833" s="26"/>
      <c r="G833" s="26"/>
      <c r="H833" s="26"/>
      <c r="I833" s="26"/>
      <c r="J833" s="26"/>
      <c r="K833" s="26"/>
      <c r="L833" s="26"/>
      <c r="M833" s="26"/>
      <c r="N833" s="26"/>
      <c r="O833" s="26"/>
      <c r="P833" s="26"/>
      <c r="Q833" s="26"/>
      <c r="R833" s="26"/>
      <c r="S833" s="26"/>
      <c r="T833" s="26"/>
      <c r="U833" s="26"/>
      <c r="V833" s="36">
        <f t="shared" si="12"/>
        <v>1096</v>
      </c>
      <c r="W83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33" t="str">
        <f>IF(Table1[[#This Row],[Days Past 3rd Birthday Calculated]]&lt;1,"OnTime",IF(Table1[[#This Row],[Days Past 3rd Birthday Calculated]]&lt;16,"1-15 Cal Days",IF(Table1[[#This Row],[Days Past 3rd Birthday Calculated]]&gt;29,"30+ Cal Days","16-29 Cal Days")))</f>
        <v>OnTime</v>
      </c>
      <c r="Y833" s="37">
        <f>_xlfn.NUMBERVALUE(Table1[[#This Row],[School Days to Complete Initial Evaluation (U08)]])</f>
        <v>0</v>
      </c>
      <c r="Z833" t="str">
        <f>IF(Table1[[#This Row],[School Days to Complete Initial Evaluation Converted]]&lt;36,"OnTime",IF(Table1[[#This Row],[School Days to Complete Initial Evaluation Converted]]&gt;50,"16+ Sch Days","1-15 Sch Days"))</f>
        <v>OnTime</v>
      </c>
    </row>
    <row r="834" spans="1:26">
      <c r="A834" s="26"/>
      <c r="B834" s="26"/>
      <c r="C834" s="26"/>
      <c r="D834" s="26"/>
      <c r="E834" s="26"/>
      <c r="F834" s="26"/>
      <c r="G834" s="26"/>
      <c r="H834" s="26"/>
      <c r="I834" s="26"/>
      <c r="J834" s="26"/>
      <c r="K834" s="26"/>
      <c r="L834" s="26"/>
      <c r="M834" s="26"/>
      <c r="N834" s="26"/>
      <c r="O834" s="26"/>
      <c r="P834" s="26"/>
      <c r="Q834" s="26"/>
      <c r="R834" s="26"/>
      <c r="S834" s="26"/>
      <c r="T834" s="26"/>
      <c r="U834" s="26"/>
      <c r="V834" s="36">
        <f t="shared" ref="V834:V897" si="13">EDATE(Q834,36)</f>
        <v>1096</v>
      </c>
      <c r="W83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34" t="str">
        <f>IF(Table1[[#This Row],[Days Past 3rd Birthday Calculated]]&lt;1,"OnTime",IF(Table1[[#This Row],[Days Past 3rd Birthday Calculated]]&lt;16,"1-15 Cal Days",IF(Table1[[#This Row],[Days Past 3rd Birthday Calculated]]&gt;29,"30+ Cal Days","16-29 Cal Days")))</f>
        <v>OnTime</v>
      </c>
      <c r="Y834" s="37">
        <f>_xlfn.NUMBERVALUE(Table1[[#This Row],[School Days to Complete Initial Evaluation (U08)]])</f>
        <v>0</v>
      </c>
      <c r="Z834" t="str">
        <f>IF(Table1[[#This Row],[School Days to Complete Initial Evaluation Converted]]&lt;36,"OnTime",IF(Table1[[#This Row],[School Days to Complete Initial Evaluation Converted]]&gt;50,"16+ Sch Days","1-15 Sch Days"))</f>
        <v>OnTime</v>
      </c>
    </row>
    <row r="835" spans="1:26">
      <c r="A835" s="26"/>
      <c r="B835" s="26"/>
      <c r="C835" s="26"/>
      <c r="D835" s="26"/>
      <c r="E835" s="26"/>
      <c r="F835" s="26"/>
      <c r="G835" s="26"/>
      <c r="H835" s="26"/>
      <c r="I835" s="26"/>
      <c r="J835" s="26"/>
      <c r="K835" s="26"/>
      <c r="L835" s="26"/>
      <c r="M835" s="26"/>
      <c r="N835" s="26"/>
      <c r="O835" s="26"/>
      <c r="P835" s="26"/>
      <c r="Q835" s="26"/>
      <c r="R835" s="26"/>
      <c r="S835" s="26"/>
      <c r="T835" s="26"/>
      <c r="U835" s="26"/>
      <c r="V835" s="36">
        <f t="shared" si="13"/>
        <v>1096</v>
      </c>
      <c r="W83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35" t="str">
        <f>IF(Table1[[#This Row],[Days Past 3rd Birthday Calculated]]&lt;1,"OnTime",IF(Table1[[#This Row],[Days Past 3rd Birthday Calculated]]&lt;16,"1-15 Cal Days",IF(Table1[[#This Row],[Days Past 3rd Birthday Calculated]]&gt;29,"30+ Cal Days","16-29 Cal Days")))</f>
        <v>OnTime</v>
      </c>
      <c r="Y835" s="37">
        <f>_xlfn.NUMBERVALUE(Table1[[#This Row],[School Days to Complete Initial Evaluation (U08)]])</f>
        <v>0</v>
      </c>
      <c r="Z835" t="str">
        <f>IF(Table1[[#This Row],[School Days to Complete Initial Evaluation Converted]]&lt;36,"OnTime",IF(Table1[[#This Row],[School Days to Complete Initial Evaluation Converted]]&gt;50,"16+ Sch Days","1-15 Sch Days"))</f>
        <v>OnTime</v>
      </c>
    </row>
    <row r="836" spans="1:26">
      <c r="A836" s="26"/>
      <c r="B836" s="26"/>
      <c r="C836" s="26"/>
      <c r="D836" s="26"/>
      <c r="E836" s="26"/>
      <c r="F836" s="26"/>
      <c r="G836" s="26"/>
      <c r="H836" s="26"/>
      <c r="I836" s="26"/>
      <c r="J836" s="26"/>
      <c r="K836" s="26"/>
      <c r="L836" s="26"/>
      <c r="M836" s="26"/>
      <c r="N836" s="26"/>
      <c r="O836" s="26"/>
      <c r="P836" s="26"/>
      <c r="Q836" s="26"/>
      <c r="R836" s="26"/>
      <c r="S836" s="26"/>
      <c r="T836" s="26"/>
      <c r="U836" s="26"/>
      <c r="V836" s="36">
        <f t="shared" si="13"/>
        <v>1096</v>
      </c>
      <c r="W83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36" t="str">
        <f>IF(Table1[[#This Row],[Days Past 3rd Birthday Calculated]]&lt;1,"OnTime",IF(Table1[[#This Row],[Days Past 3rd Birthday Calculated]]&lt;16,"1-15 Cal Days",IF(Table1[[#This Row],[Days Past 3rd Birthday Calculated]]&gt;29,"30+ Cal Days","16-29 Cal Days")))</f>
        <v>OnTime</v>
      </c>
      <c r="Y836" s="37">
        <f>_xlfn.NUMBERVALUE(Table1[[#This Row],[School Days to Complete Initial Evaluation (U08)]])</f>
        <v>0</v>
      </c>
      <c r="Z836" t="str">
        <f>IF(Table1[[#This Row],[School Days to Complete Initial Evaluation Converted]]&lt;36,"OnTime",IF(Table1[[#This Row],[School Days to Complete Initial Evaluation Converted]]&gt;50,"16+ Sch Days","1-15 Sch Days"))</f>
        <v>OnTime</v>
      </c>
    </row>
    <row r="837" spans="1:26">
      <c r="A837" s="26"/>
      <c r="B837" s="26"/>
      <c r="C837" s="26"/>
      <c r="D837" s="26"/>
      <c r="E837" s="26"/>
      <c r="F837" s="26"/>
      <c r="G837" s="26"/>
      <c r="H837" s="26"/>
      <c r="I837" s="26"/>
      <c r="J837" s="26"/>
      <c r="K837" s="26"/>
      <c r="L837" s="26"/>
      <c r="M837" s="26"/>
      <c r="N837" s="26"/>
      <c r="O837" s="26"/>
      <c r="P837" s="26"/>
      <c r="Q837" s="26"/>
      <c r="R837" s="26"/>
      <c r="S837" s="26"/>
      <c r="T837" s="26"/>
      <c r="U837" s="26"/>
      <c r="V837" s="36">
        <f t="shared" si="13"/>
        <v>1096</v>
      </c>
      <c r="W83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37" t="str">
        <f>IF(Table1[[#This Row],[Days Past 3rd Birthday Calculated]]&lt;1,"OnTime",IF(Table1[[#This Row],[Days Past 3rd Birthday Calculated]]&lt;16,"1-15 Cal Days",IF(Table1[[#This Row],[Days Past 3rd Birthday Calculated]]&gt;29,"30+ Cal Days","16-29 Cal Days")))</f>
        <v>OnTime</v>
      </c>
      <c r="Y837" s="37">
        <f>_xlfn.NUMBERVALUE(Table1[[#This Row],[School Days to Complete Initial Evaluation (U08)]])</f>
        <v>0</v>
      </c>
      <c r="Z837" t="str">
        <f>IF(Table1[[#This Row],[School Days to Complete Initial Evaluation Converted]]&lt;36,"OnTime",IF(Table1[[#This Row],[School Days to Complete Initial Evaluation Converted]]&gt;50,"16+ Sch Days","1-15 Sch Days"))</f>
        <v>OnTime</v>
      </c>
    </row>
    <row r="838" spans="1:26">
      <c r="A838" s="26"/>
      <c r="B838" s="26"/>
      <c r="C838" s="26"/>
      <c r="D838" s="26"/>
      <c r="E838" s="26"/>
      <c r="F838" s="26"/>
      <c r="G838" s="26"/>
      <c r="H838" s="26"/>
      <c r="I838" s="26"/>
      <c r="J838" s="26"/>
      <c r="K838" s="26"/>
      <c r="L838" s="26"/>
      <c r="M838" s="26"/>
      <c r="N838" s="26"/>
      <c r="O838" s="26"/>
      <c r="P838" s="26"/>
      <c r="Q838" s="26"/>
      <c r="R838" s="26"/>
      <c r="S838" s="26"/>
      <c r="T838" s="26"/>
      <c r="U838" s="26"/>
      <c r="V838" s="36">
        <f t="shared" si="13"/>
        <v>1096</v>
      </c>
      <c r="W83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38" t="str">
        <f>IF(Table1[[#This Row],[Days Past 3rd Birthday Calculated]]&lt;1,"OnTime",IF(Table1[[#This Row],[Days Past 3rd Birthday Calculated]]&lt;16,"1-15 Cal Days",IF(Table1[[#This Row],[Days Past 3rd Birthday Calculated]]&gt;29,"30+ Cal Days","16-29 Cal Days")))</f>
        <v>OnTime</v>
      </c>
      <c r="Y838" s="37">
        <f>_xlfn.NUMBERVALUE(Table1[[#This Row],[School Days to Complete Initial Evaluation (U08)]])</f>
        <v>0</v>
      </c>
      <c r="Z838" t="str">
        <f>IF(Table1[[#This Row],[School Days to Complete Initial Evaluation Converted]]&lt;36,"OnTime",IF(Table1[[#This Row],[School Days to Complete Initial Evaluation Converted]]&gt;50,"16+ Sch Days","1-15 Sch Days"))</f>
        <v>OnTime</v>
      </c>
    </row>
    <row r="839" spans="1:26">
      <c r="A839" s="26"/>
      <c r="B839" s="26"/>
      <c r="C839" s="26"/>
      <c r="D839" s="26"/>
      <c r="E839" s="26"/>
      <c r="F839" s="26"/>
      <c r="G839" s="26"/>
      <c r="H839" s="26"/>
      <c r="I839" s="26"/>
      <c r="J839" s="26"/>
      <c r="K839" s="26"/>
      <c r="L839" s="26"/>
      <c r="M839" s="26"/>
      <c r="N839" s="26"/>
      <c r="O839" s="26"/>
      <c r="P839" s="26"/>
      <c r="Q839" s="26"/>
      <c r="R839" s="26"/>
      <c r="S839" s="26"/>
      <c r="T839" s="26"/>
      <c r="U839" s="26"/>
      <c r="V839" s="36">
        <f t="shared" si="13"/>
        <v>1096</v>
      </c>
      <c r="W83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39" t="str">
        <f>IF(Table1[[#This Row],[Days Past 3rd Birthday Calculated]]&lt;1,"OnTime",IF(Table1[[#This Row],[Days Past 3rd Birthday Calculated]]&lt;16,"1-15 Cal Days",IF(Table1[[#This Row],[Days Past 3rd Birthday Calculated]]&gt;29,"30+ Cal Days","16-29 Cal Days")))</f>
        <v>OnTime</v>
      </c>
      <c r="Y839" s="37">
        <f>_xlfn.NUMBERVALUE(Table1[[#This Row],[School Days to Complete Initial Evaluation (U08)]])</f>
        <v>0</v>
      </c>
      <c r="Z839" t="str">
        <f>IF(Table1[[#This Row],[School Days to Complete Initial Evaluation Converted]]&lt;36,"OnTime",IF(Table1[[#This Row],[School Days to Complete Initial Evaluation Converted]]&gt;50,"16+ Sch Days","1-15 Sch Days"))</f>
        <v>OnTime</v>
      </c>
    </row>
    <row r="840" spans="1:26">
      <c r="A840" s="26"/>
      <c r="B840" s="26"/>
      <c r="C840" s="26"/>
      <c r="D840" s="26"/>
      <c r="E840" s="26"/>
      <c r="F840" s="26"/>
      <c r="G840" s="26"/>
      <c r="H840" s="26"/>
      <c r="I840" s="26"/>
      <c r="J840" s="26"/>
      <c r="K840" s="26"/>
      <c r="L840" s="26"/>
      <c r="M840" s="26"/>
      <c r="N840" s="26"/>
      <c r="O840" s="26"/>
      <c r="P840" s="26"/>
      <c r="Q840" s="26"/>
      <c r="R840" s="26"/>
      <c r="S840" s="26"/>
      <c r="T840" s="26"/>
      <c r="U840" s="26"/>
      <c r="V840" s="36">
        <f t="shared" si="13"/>
        <v>1096</v>
      </c>
      <c r="W84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40" t="str">
        <f>IF(Table1[[#This Row],[Days Past 3rd Birthday Calculated]]&lt;1,"OnTime",IF(Table1[[#This Row],[Days Past 3rd Birthday Calculated]]&lt;16,"1-15 Cal Days",IF(Table1[[#This Row],[Days Past 3rd Birthday Calculated]]&gt;29,"30+ Cal Days","16-29 Cal Days")))</f>
        <v>OnTime</v>
      </c>
      <c r="Y840" s="37">
        <f>_xlfn.NUMBERVALUE(Table1[[#This Row],[School Days to Complete Initial Evaluation (U08)]])</f>
        <v>0</v>
      </c>
      <c r="Z840" t="str">
        <f>IF(Table1[[#This Row],[School Days to Complete Initial Evaluation Converted]]&lt;36,"OnTime",IF(Table1[[#This Row],[School Days to Complete Initial Evaluation Converted]]&gt;50,"16+ Sch Days","1-15 Sch Days"))</f>
        <v>OnTime</v>
      </c>
    </row>
    <row r="841" spans="1:26">
      <c r="A841" s="26"/>
      <c r="B841" s="26"/>
      <c r="C841" s="26"/>
      <c r="D841" s="26"/>
      <c r="E841" s="26"/>
      <c r="F841" s="26"/>
      <c r="G841" s="26"/>
      <c r="H841" s="26"/>
      <c r="I841" s="26"/>
      <c r="J841" s="26"/>
      <c r="K841" s="26"/>
      <c r="L841" s="26"/>
      <c r="M841" s="26"/>
      <c r="N841" s="26"/>
      <c r="O841" s="26"/>
      <c r="P841" s="26"/>
      <c r="Q841" s="26"/>
      <c r="R841" s="26"/>
      <c r="S841" s="26"/>
      <c r="T841" s="26"/>
      <c r="U841" s="26"/>
      <c r="V841" s="36">
        <f t="shared" si="13"/>
        <v>1096</v>
      </c>
      <c r="W84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41" t="str">
        <f>IF(Table1[[#This Row],[Days Past 3rd Birthday Calculated]]&lt;1,"OnTime",IF(Table1[[#This Row],[Days Past 3rd Birthday Calculated]]&lt;16,"1-15 Cal Days",IF(Table1[[#This Row],[Days Past 3rd Birthday Calculated]]&gt;29,"30+ Cal Days","16-29 Cal Days")))</f>
        <v>OnTime</v>
      </c>
      <c r="Y841" s="37">
        <f>_xlfn.NUMBERVALUE(Table1[[#This Row],[School Days to Complete Initial Evaluation (U08)]])</f>
        <v>0</v>
      </c>
      <c r="Z841" t="str">
        <f>IF(Table1[[#This Row],[School Days to Complete Initial Evaluation Converted]]&lt;36,"OnTime",IF(Table1[[#This Row],[School Days to Complete Initial Evaluation Converted]]&gt;50,"16+ Sch Days","1-15 Sch Days"))</f>
        <v>OnTime</v>
      </c>
    </row>
    <row r="842" spans="1:26">
      <c r="A842" s="26"/>
      <c r="B842" s="26"/>
      <c r="C842" s="26"/>
      <c r="D842" s="26"/>
      <c r="E842" s="26"/>
      <c r="F842" s="26"/>
      <c r="G842" s="26"/>
      <c r="H842" s="26"/>
      <c r="I842" s="26"/>
      <c r="J842" s="26"/>
      <c r="K842" s="26"/>
      <c r="L842" s="26"/>
      <c r="M842" s="26"/>
      <c r="N842" s="26"/>
      <c r="O842" s="26"/>
      <c r="P842" s="26"/>
      <c r="Q842" s="26"/>
      <c r="R842" s="26"/>
      <c r="S842" s="26"/>
      <c r="T842" s="26"/>
      <c r="U842" s="26"/>
      <c r="V842" s="36">
        <f t="shared" si="13"/>
        <v>1096</v>
      </c>
      <c r="W84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42" t="str">
        <f>IF(Table1[[#This Row],[Days Past 3rd Birthday Calculated]]&lt;1,"OnTime",IF(Table1[[#This Row],[Days Past 3rd Birthday Calculated]]&lt;16,"1-15 Cal Days",IF(Table1[[#This Row],[Days Past 3rd Birthday Calculated]]&gt;29,"30+ Cal Days","16-29 Cal Days")))</f>
        <v>OnTime</v>
      </c>
      <c r="Y842" s="37">
        <f>_xlfn.NUMBERVALUE(Table1[[#This Row],[School Days to Complete Initial Evaluation (U08)]])</f>
        <v>0</v>
      </c>
      <c r="Z842" t="str">
        <f>IF(Table1[[#This Row],[School Days to Complete Initial Evaluation Converted]]&lt;36,"OnTime",IF(Table1[[#This Row],[School Days to Complete Initial Evaluation Converted]]&gt;50,"16+ Sch Days","1-15 Sch Days"))</f>
        <v>OnTime</v>
      </c>
    </row>
    <row r="843" spans="1:26">
      <c r="A843" s="26"/>
      <c r="B843" s="26"/>
      <c r="C843" s="26"/>
      <c r="D843" s="26"/>
      <c r="E843" s="26"/>
      <c r="F843" s="26"/>
      <c r="G843" s="26"/>
      <c r="H843" s="26"/>
      <c r="I843" s="26"/>
      <c r="J843" s="26"/>
      <c r="K843" s="26"/>
      <c r="L843" s="26"/>
      <c r="M843" s="26"/>
      <c r="N843" s="26"/>
      <c r="O843" s="26"/>
      <c r="P843" s="26"/>
      <c r="Q843" s="26"/>
      <c r="R843" s="26"/>
      <c r="S843" s="26"/>
      <c r="T843" s="26"/>
      <c r="U843" s="26"/>
      <c r="V843" s="36">
        <f t="shared" si="13"/>
        <v>1096</v>
      </c>
      <c r="W84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43" t="str">
        <f>IF(Table1[[#This Row],[Days Past 3rd Birthday Calculated]]&lt;1,"OnTime",IF(Table1[[#This Row],[Days Past 3rd Birthday Calculated]]&lt;16,"1-15 Cal Days",IF(Table1[[#This Row],[Days Past 3rd Birthday Calculated]]&gt;29,"30+ Cal Days","16-29 Cal Days")))</f>
        <v>OnTime</v>
      </c>
      <c r="Y843" s="37">
        <f>_xlfn.NUMBERVALUE(Table1[[#This Row],[School Days to Complete Initial Evaluation (U08)]])</f>
        <v>0</v>
      </c>
      <c r="Z843" t="str">
        <f>IF(Table1[[#This Row],[School Days to Complete Initial Evaluation Converted]]&lt;36,"OnTime",IF(Table1[[#This Row],[School Days to Complete Initial Evaluation Converted]]&gt;50,"16+ Sch Days","1-15 Sch Days"))</f>
        <v>OnTime</v>
      </c>
    </row>
    <row r="844" spans="1:26">
      <c r="A844" s="26"/>
      <c r="B844" s="26"/>
      <c r="C844" s="26"/>
      <c r="D844" s="26"/>
      <c r="E844" s="26"/>
      <c r="F844" s="26"/>
      <c r="G844" s="26"/>
      <c r="H844" s="26"/>
      <c r="I844" s="26"/>
      <c r="J844" s="26"/>
      <c r="K844" s="26"/>
      <c r="L844" s="26"/>
      <c r="M844" s="26"/>
      <c r="N844" s="26"/>
      <c r="O844" s="26"/>
      <c r="P844" s="26"/>
      <c r="Q844" s="26"/>
      <c r="R844" s="26"/>
      <c r="S844" s="26"/>
      <c r="T844" s="26"/>
      <c r="U844" s="26"/>
      <c r="V844" s="36">
        <f t="shared" si="13"/>
        <v>1096</v>
      </c>
      <c r="W84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44" t="str">
        <f>IF(Table1[[#This Row],[Days Past 3rd Birthday Calculated]]&lt;1,"OnTime",IF(Table1[[#This Row],[Days Past 3rd Birthday Calculated]]&lt;16,"1-15 Cal Days",IF(Table1[[#This Row],[Days Past 3rd Birthday Calculated]]&gt;29,"30+ Cal Days","16-29 Cal Days")))</f>
        <v>OnTime</v>
      </c>
      <c r="Y844" s="37">
        <f>_xlfn.NUMBERVALUE(Table1[[#This Row],[School Days to Complete Initial Evaluation (U08)]])</f>
        <v>0</v>
      </c>
      <c r="Z844" t="str">
        <f>IF(Table1[[#This Row],[School Days to Complete Initial Evaluation Converted]]&lt;36,"OnTime",IF(Table1[[#This Row],[School Days to Complete Initial Evaluation Converted]]&gt;50,"16+ Sch Days","1-15 Sch Days"))</f>
        <v>OnTime</v>
      </c>
    </row>
    <row r="845" spans="1:26">
      <c r="A845" s="26"/>
      <c r="B845" s="26"/>
      <c r="C845" s="26"/>
      <c r="D845" s="26"/>
      <c r="E845" s="26"/>
      <c r="F845" s="26"/>
      <c r="G845" s="26"/>
      <c r="H845" s="26"/>
      <c r="I845" s="26"/>
      <c r="J845" s="26"/>
      <c r="K845" s="26"/>
      <c r="L845" s="26"/>
      <c r="M845" s="26"/>
      <c r="N845" s="26"/>
      <c r="O845" s="26"/>
      <c r="P845" s="26"/>
      <c r="Q845" s="26"/>
      <c r="R845" s="26"/>
      <c r="S845" s="26"/>
      <c r="T845" s="26"/>
      <c r="U845" s="26"/>
      <c r="V845" s="36">
        <f t="shared" si="13"/>
        <v>1096</v>
      </c>
      <c r="W84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45" t="str">
        <f>IF(Table1[[#This Row],[Days Past 3rd Birthday Calculated]]&lt;1,"OnTime",IF(Table1[[#This Row],[Days Past 3rd Birthday Calculated]]&lt;16,"1-15 Cal Days",IF(Table1[[#This Row],[Days Past 3rd Birthday Calculated]]&gt;29,"30+ Cal Days","16-29 Cal Days")))</f>
        <v>OnTime</v>
      </c>
      <c r="Y845" s="37">
        <f>_xlfn.NUMBERVALUE(Table1[[#This Row],[School Days to Complete Initial Evaluation (U08)]])</f>
        <v>0</v>
      </c>
      <c r="Z845" t="str">
        <f>IF(Table1[[#This Row],[School Days to Complete Initial Evaluation Converted]]&lt;36,"OnTime",IF(Table1[[#This Row],[School Days to Complete Initial Evaluation Converted]]&gt;50,"16+ Sch Days","1-15 Sch Days"))</f>
        <v>OnTime</v>
      </c>
    </row>
    <row r="846" spans="1:26">
      <c r="A846" s="26"/>
      <c r="B846" s="26"/>
      <c r="C846" s="26"/>
      <c r="D846" s="26"/>
      <c r="E846" s="26"/>
      <c r="F846" s="26"/>
      <c r="G846" s="26"/>
      <c r="H846" s="26"/>
      <c r="I846" s="26"/>
      <c r="J846" s="26"/>
      <c r="K846" s="26"/>
      <c r="L846" s="26"/>
      <c r="M846" s="26"/>
      <c r="N846" s="26"/>
      <c r="O846" s="26"/>
      <c r="P846" s="26"/>
      <c r="Q846" s="26"/>
      <c r="R846" s="26"/>
      <c r="S846" s="26"/>
      <c r="T846" s="26"/>
      <c r="U846" s="26"/>
      <c r="V846" s="36">
        <f t="shared" si="13"/>
        <v>1096</v>
      </c>
      <c r="W84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46" t="str">
        <f>IF(Table1[[#This Row],[Days Past 3rd Birthday Calculated]]&lt;1,"OnTime",IF(Table1[[#This Row],[Days Past 3rd Birthday Calculated]]&lt;16,"1-15 Cal Days",IF(Table1[[#This Row],[Days Past 3rd Birthday Calculated]]&gt;29,"30+ Cal Days","16-29 Cal Days")))</f>
        <v>OnTime</v>
      </c>
      <c r="Y846" s="37">
        <f>_xlfn.NUMBERVALUE(Table1[[#This Row],[School Days to Complete Initial Evaluation (U08)]])</f>
        <v>0</v>
      </c>
      <c r="Z846" t="str">
        <f>IF(Table1[[#This Row],[School Days to Complete Initial Evaluation Converted]]&lt;36,"OnTime",IF(Table1[[#This Row],[School Days to Complete Initial Evaluation Converted]]&gt;50,"16+ Sch Days","1-15 Sch Days"))</f>
        <v>OnTime</v>
      </c>
    </row>
    <row r="847" spans="1:26">
      <c r="A847" s="26"/>
      <c r="B847" s="26"/>
      <c r="C847" s="26"/>
      <c r="D847" s="26"/>
      <c r="E847" s="26"/>
      <c r="F847" s="26"/>
      <c r="G847" s="26"/>
      <c r="H847" s="26"/>
      <c r="I847" s="26"/>
      <c r="J847" s="26"/>
      <c r="K847" s="26"/>
      <c r="L847" s="26"/>
      <c r="M847" s="26"/>
      <c r="N847" s="26"/>
      <c r="O847" s="26"/>
      <c r="P847" s="26"/>
      <c r="Q847" s="26"/>
      <c r="R847" s="26"/>
      <c r="S847" s="26"/>
      <c r="T847" s="26"/>
      <c r="U847" s="26"/>
      <c r="V847" s="36">
        <f t="shared" si="13"/>
        <v>1096</v>
      </c>
      <c r="W84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47" t="str">
        <f>IF(Table1[[#This Row],[Days Past 3rd Birthday Calculated]]&lt;1,"OnTime",IF(Table1[[#This Row],[Days Past 3rd Birthday Calculated]]&lt;16,"1-15 Cal Days",IF(Table1[[#This Row],[Days Past 3rd Birthday Calculated]]&gt;29,"30+ Cal Days","16-29 Cal Days")))</f>
        <v>OnTime</v>
      </c>
      <c r="Y847" s="37">
        <f>_xlfn.NUMBERVALUE(Table1[[#This Row],[School Days to Complete Initial Evaluation (U08)]])</f>
        <v>0</v>
      </c>
      <c r="Z847" t="str">
        <f>IF(Table1[[#This Row],[School Days to Complete Initial Evaluation Converted]]&lt;36,"OnTime",IF(Table1[[#This Row],[School Days to Complete Initial Evaluation Converted]]&gt;50,"16+ Sch Days","1-15 Sch Days"))</f>
        <v>OnTime</v>
      </c>
    </row>
    <row r="848" spans="1:26">
      <c r="A848" s="26"/>
      <c r="B848" s="26"/>
      <c r="C848" s="26"/>
      <c r="D848" s="26"/>
      <c r="E848" s="26"/>
      <c r="F848" s="26"/>
      <c r="G848" s="26"/>
      <c r="H848" s="26"/>
      <c r="I848" s="26"/>
      <c r="J848" s="26"/>
      <c r="K848" s="26"/>
      <c r="L848" s="26"/>
      <c r="M848" s="26"/>
      <c r="N848" s="26"/>
      <c r="O848" s="26"/>
      <c r="P848" s="26"/>
      <c r="Q848" s="26"/>
      <c r="R848" s="26"/>
      <c r="S848" s="26"/>
      <c r="T848" s="26"/>
      <c r="U848" s="26"/>
      <c r="V848" s="36">
        <f t="shared" si="13"/>
        <v>1096</v>
      </c>
      <c r="W84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48" t="str">
        <f>IF(Table1[[#This Row],[Days Past 3rd Birthday Calculated]]&lt;1,"OnTime",IF(Table1[[#This Row],[Days Past 3rd Birthday Calculated]]&lt;16,"1-15 Cal Days",IF(Table1[[#This Row],[Days Past 3rd Birthday Calculated]]&gt;29,"30+ Cal Days","16-29 Cal Days")))</f>
        <v>OnTime</v>
      </c>
      <c r="Y848" s="37">
        <f>_xlfn.NUMBERVALUE(Table1[[#This Row],[School Days to Complete Initial Evaluation (U08)]])</f>
        <v>0</v>
      </c>
      <c r="Z848" t="str">
        <f>IF(Table1[[#This Row],[School Days to Complete Initial Evaluation Converted]]&lt;36,"OnTime",IF(Table1[[#This Row],[School Days to Complete Initial Evaluation Converted]]&gt;50,"16+ Sch Days","1-15 Sch Days"))</f>
        <v>OnTime</v>
      </c>
    </row>
    <row r="849" spans="1:26">
      <c r="A849" s="26"/>
      <c r="B849" s="26"/>
      <c r="C849" s="26"/>
      <c r="D849" s="26"/>
      <c r="E849" s="26"/>
      <c r="F849" s="26"/>
      <c r="G849" s="26"/>
      <c r="H849" s="26"/>
      <c r="I849" s="26"/>
      <c r="J849" s="26"/>
      <c r="K849" s="26"/>
      <c r="L849" s="26"/>
      <c r="M849" s="26"/>
      <c r="N849" s="26"/>
      <c r="O849" s="26"/>
      <c r="P849" s="26"/>
      <c r="Q849" s="26"/>
      <c r="R849" s="26"/>
      <c r="S849" s="26"/>
      <c r="T849" s="26"/>
      <c r="U849" s="26"/>
      <c r="V849" s="36">
        <f t="shared" si="13"/>
        <v>1096</v>
      </c>
      <c r="W84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49" t="str">
        <f>IF(Table1[[#This Row],[Days Past 3rd Birthday Calculated]]&lt;1,"OnTime",IF(Table1[[#This Row],[Days Past 3rd Birthday Calculated]]&lt;16,"1-15 Cal Days",IF(Table1[[#This Row],[Days Past 3rd Birthday Calculated]]&gt;29,"30+ Cal Days","16-29 Cal Days")))</f>
        <v>OnTime</v>
      </c>
      <c r="Y849" s="37">
        <f>_xlfn.NUMBERVALUE(Table1[[#This Row],[School Days to Complete Initial Evaluation (U08)]])</f>
        <v>0</v>
      </c>
      <c r="Z849" t="str">
        <f>IF(Table1[[#This Row],[School Days to Complete Initial Evaluation Converted]]&lt;36,"OnTime",IF(Table1[[#This Row],[School Days to Complete Initial Evaluation Converted]]&gt;50,"16+ Sch Days","1-15 Sch Days"))</f>
        <v>OnTime</v>
      </c>
    </row>
    <row r="850" spans="1:26">
      <c r="A850" s="26"/>
      <c r="B850" s="26"/>
      <c r="C850" s="26"/>
      <c r="D850" s="26"/>
      <c r="E850" s="26"/>
      <c r="F850" s="26"/>
      <c r="G850" s="26"/>
      <c r="H850" s="26"/>
      <c r="I850" s="26"/>
      <c r="J850" s="26"/>
      <c r="K850" s="26"/>
      <c r="L850" s="26"/>
      <c r="M850" s="26"/>
      <c r="N850" s="26"/>
      <c r="O850" s="26"/>
      <c r="P850" s="26"/>
      <c r="Q850" s="26"/>
      <c r="R850" s="26"/>
      <c r="S850" s="26"/>
      <c r="T850" s="26"/>
      <c r="U850" s="26"/>
      <c r="V850" s="36">
        <f t="shared" si="13"/>
        <v>1096</v>
      </c>
      <c r="W85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50" t="str">
        <f>IF(Table1[[#This Row],[Days Past 3rd Birthday Calculated]]&lt;1,"OnTime",IF(Table1[[#This Row],[Days Past 3rd Birthday Calculated]]&lt;16,"1-15 Cal Days",IF(Table1[[#This Row],[Days Past 3rd Birthday Calculated]]&gt;29,"30+ Cal Days","16-29 Cal Days")))</f>
        <v>OnTime</v>
      </c>
      <c r="Y850" s="37">
        <f>_xlfn.NUMBERVALUE(Table1[[#This Row],[School Days to Complete Initial Evaluation (U08)]])</f>
        <v>0</v>
      </c>
      <c r="Z850" t="str">
        <f>IF(Table1[[#This Row],[School Days to Complete Initial Evaluation Converted]]&lt;36,"OnTime",IF(Table1[[#This Row],[School Days to Complete Initial Evaluation Converted]]&gt;50,"16+ Sch Days","1-15 Sch Days"))</f>
        <v>OnTime</v>
      </c>
    </row>
    <row r="851" spans="1:26">
      <c r="A851" s="26"/>
      <c r="B851" s="26"/>
      <c r="C851" s="26"/>
      <c r="D851" s="26"/>
      <c r="E851" s="26"/>
      <c r="F851" s="26"/>
      <c r="G851" s="26"/>
      <c r="H851" s="26"/>
      <c r="I851" s="26"/>
      <c r="J851" s="26"/>
      <c r="K851" s="26"/>
      <c r="L851" s="26"/>
      <c r="M851" s="26"/>
      <c r="N851" s="26"/>
      <c r="O851" s="26"/>
      <c r="P851" s="26"/>
      <c r="Q851" s="26"/>
      <c r="R851" s="26"/>
      <c r="S851" s="26"/>
      <c r="T851" s="26"/>
      <c r="U851" s="26"/>
      <c r="V851" s="36">
        <f t="shared" si="13"/>
        <v>1096</v>
      </c>
      <c r="W85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51" t="str">
        <f>IF(Table1[[#This Row],[Days Past 3rd Birthday Calculated]]&lt;1,"OnTime",IF(Table1[[#This Row],[Days Past 3rd Birthday Calculated]]&lt;16,"1-15 Cal Days",IF(Table1[[#This Row],[Days Past 3rd Birthday Calculated]]&gt;29,"30+ Cal Days","16-29 Cal Days")))</f>
        <v>OnTime</v>
      </c>
      <c r="Y851" s="37">
        <f>_xlfn.NUMBERVALUE(Table1[[#This Row],[School Days to Complete Initial Evaluation (U08)]])</f>
        <v>0</v>
      </c>
      <c r="Z851" t="str">
        <f>IF(Table1[[#This Row],[School Days to Complete Initial Evaluation Converted]]&lt;36,"OnTime",IF(Table1[[#This Row],[School Days to Complete Initial Evaluation Converted]]&gt;50,"16+ Sch Days","1-15 Sch Days"))</f>
        <v>OnTime</v>
      </c>
    </row>
    <row r="852" spans="1:26">
      <c r="A852" s="26"/>
      <c r="B852" s="26"/>
      <c r="C852" s="26"/>
      <c r="D852" s="26"/>
      <c r="E852" s="26"/>
      <c r="F852" s="26"/>
      <c r="G852" s="26"/>
      <c r="H852" s="26"/>
      <c r="I852" s="26"/>
      <c r="J852" s="26"/>
      <c r="K852" s="26"/>
      <c r="L852" s="26"/>
      <c r="M852" s="26"/>
      <c r="N852" s="26"/>
      <c r="O852" s="26"/>
      <c r="P852" s="26"/>
      <c r="Q852" s="26"/>
      <c r="R852" s="26"/>
      <c r="S852" s="26"/>
      <c r="T852" s="26"/>
      <c r="U852" s="26"/>
      <c r="V852" s="36">
        <f t="shared" si="13"/>
        <v>1096</v>
      </c>
      <c r="W85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52" t="str">
        <f>IF(Table1[[#This Row],[Days Past 3rd Birthday Calculated]]&lt;1,"OnTime",IF(Table1[[#This Row],[Days Past 3rd Birthday Calculated]]&lt;16,"1-15 Cal Days",IF(Table1[[#This Row],[Days Past 3rd Birthday Calculated]]&gt;29,"30+ Cal Days","16-29 Cal Days")))</f>
        <v>OnTime</v>
      </c>
      <c r="Y852" s="37">
        <f>_xlfn.NUMBERVALUE(Table1[[#This Row],[School Days to Complete Initial Evaluation (U08)]])</f>
        <v>0</v>
      </c>
      <c r="Z852" t="str">
        <f>IF(Table1[[#This Row],[School Days to Complete Initial Evaluation Converted]]&lt;36,"OnTime",IF(Table1[[#This Row],[School Days to Complete Initial Evaluation Converted]]&gt;50,"16+ Sch Days","1-15 Sch Days"))</f>
        <v>OnTime</v>
      </c>
    </row>
    <row r="853" spans="1:26">
      <c r="A853" s="26"/>
      <c r="B853" s="26"/>
      <c r="C853" s="26"/>
      <c r="D853" s="26"/>
      <c r="E853" s="26"/>
      <c r="F853" s="26"/>
      <c r="G853" s="26"/>
      <c r="H853" s="26"/>
      <c r="I853" s="26"/>
      <c r="J853" s="26"/>
      <c r="K853" s="26"/>
      <c r="L853" s="26"/>
      <c r="M853" s="26"/>
      <c r="N853" s="26"/>
      <c r="O853" s="26"/>
      <c r="P853" s="26"/>
      <c r="Q853" s="26"/>
      <c r="R853" s="26"/>
      <c r="S853" s="26"/>
      <c r="T853" s="26"/>
      <c r="U853" s="26"/>
      <c r="V853" s="36">
        <f t="shared" si="13"/>
        <v>1096</v>
      </c>
      <c r="W85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53" t="str">
        <f>IF(Table1[[#This Row],[Days Past 3rd Birthday Calculated]]&lt;1,"OnTime",IF(Table1[[#This Row],[Days Past 3rd Birthday Calculated]]&lt;16,"1-15 Cal Days",IF(Table1[[#This Row],[Days Past 3rd Birthday Calculated]]&gt;29,"30+ Cal Days","16-29 Cal Days")))</f>
        <v>OnTime</v>
      </c>
      <c r="Y853" s="37">
        <f>_xlfn.NUMBERVALUE(Table1[[#This Row],[School Days to Complete Initial Evaluation (U08)]])</f>
        <v>0</v>
      </c>
      <c r="Z853" t="str">
        <f>IF(Table1[[#This Row],[School Days to Complete Initial Evaluation Converted]]&lt;36,"OnTime",IF(Table1[[#This Row],[School Days to Complete Initial Evaluation Converted]]&gt;50,"16+ Sch Days","1-15 Sch Days"))</f>
        <v>OnTime</v>
      </c>
    </row>
    <row r="854" spans="1:26">
      <c r="A854" s="26"/>
      <c r="B854" s="26"/>
      <c r="C854" s="26"/>
      <c r="D854" s="26"/>
      <c r="E854" s="26"/>
      <c r="F854" s="26"/>
      <c r="G854" s="26"/>
      <c r="H854" s="26"/>
      <c r="I854" s="26"/>
      <c r="J854" s="26"/>
      <c r="K854" s="26"/>
      <c r="L854" s="26"/>
      <c r="M854" s="26"/>
      <c r="N854" s="26"/>
      <c r="O854" s="26"/>
      <c r="P854" s="26"/>
      <c r="Q854" s="26"/>
      <c r="R854" s="26"/>
      <c r="S854" s="26"/>
      <c r="T854" s="26"/>
      <c r="U854" s="26"/>
      <c r="V854" s="36">
        <f t="shared" si="13"/>
        <v>1096</v>
      </c>
      <c r="W85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54" t="str">
        <f>IF(Table1[[#This Row],[Days Past 3rd Birthday Calculated]]&lt;1,"OnTime",IF(Table1[[#This Row],[Days Past 3rd Birthday Calculated]]&lt;16,"1-15 Cal Days",IF(Table1[[#This Row],[Days Past 3rd Birthday Calculated]]&gt;29,"30+ Cal Days","16-29 Cal Days")))</f>
        <v>OnTime</v>
      </c>
      <c r="Y854" s="37">
        <f>_xlfn.NUMBERVALUE(Table1[[#This Row],[School Days to Complete Initial Evaluation (U08)]])</f>
        <v>0</v>
      </c>
      <c r="Z854" t="str">
        <f>IF(Table1[[#This Row],[School Days to Complete Initial Evaluation Converted]]&lt;36,"OnTime",IF(Table1[[#This Row],[School Days to Complete Initial Evaluation Converted]]&gt;50,"16+ Sch Days","1-15 Sch Days"))</f>
        <v>OnTime</v>
      </c>
    </row>
    <row r="855" spans="1:26">
      <c r="A855" s="26"/>
      <c r="B855" s="26"/>
      <c r="C855" s="26"/>
      <c r="D855" s="26"/>
      <c r="E855" s="26"/>
      <c r="F855" s="26"/>
      <c r="G855" s="26"/>
      <c r="H855" s="26"/>
      <c r="I855" s="26"/>
      <c r="J855" s="26"/>
      <c r="K855" s="26"/>
      <c r="L855" s="26"/>
      <c r="M855" s="26"/>
      <c r="N855" s="26"/>
      <c r="O855" s="26"/>
      <c r="P855" s="26"/>
      <c r="Q855" s="26"/>
      <c r="R855" s="26"/>
      <c r="S855" s="26"/>
      <c r="T855" s="26"/>
      <c r="U855" s="26"/>
      <c r="V855" s="36">
        <f t="shared" si="13"/>
        <v>1096</v>
      </c>
      <c r="W85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55" t="str">
        <f>IF(Table1[[#This Row],[Days Past 3rd Birthday Calculated]]&lt;1,"OnTime",IF(Table1[[#This Row],[Days Past 3rd Birthday Calculated]]&lt;16,"1-15 Cal Days",IF(Table1[[#This Row],[Days Past 3rd Birthday Calculated]]&gt;29,"30+ Cal Days","16-29 Cal Days")))</f>
        <v>OnTime</v>
      </c>
      <c r="Y855" s="37">
        <f>_xlfn.NUMBERVALUE(Table1[[#This Row],[School Days to Complete Initial Evaluation (U08)]])</f>
        <v>0</v>
      </c>
      <c r="Z855" t="str">
        <f>IF(Table1[[#This Row],[School Days to Complete Initial Evaluation Converted]]&lt;36,"OnTime",IF(Table1[[#This Row],[School Days to Complete Initial Evaluation Converted]]&gt;50,"16+ Sch Days","1-15 Sch Days"))</f>
        <v>OnTime</v>
      </c>
    </row>
    <row r="856" spans="1:26">
      <c r="A856" s="26"/>
      <c r="B856" s="26"/>
      <c r="C856" s="26"/>
      <c r="D856" s="26"/>
      <c r="E856" s="26"/>
      <c r="F856" s="26"/>
      <c r="G856" s="26"/>
      <c r="H856" s="26"/>
      <c r="I856" s="26"/>
      <c r="J856" s="26"/>
      <c r="K856" s="26"/>
      <c r="L856" s="26"/>
      <c r="M856" s="26"/>
      <c r="N856" s="26"/>
      <c r="O856" s="26"/>
      <c r="P856" s="26"/>
      <c r="Q856" s="26"/>
      <c r="R856" s="26"/>
      <c r="S856" s="26"/>
      <c r="T856" s="26"/>
      <c r="U856" s="26"/>
      <c r="V856" s="36">
        <f t="shared" si="13"/>
        <v>1096</v>
      </c>
      <c r="W85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56" t="str">
        <f>IF(Table1[[#This Row],[Days Past 3rd Birthday Calculated]]&lt;1,"OnTime",IF(Table1[[#This Row],[Days Past 3rd Birthday Calculated]]&lt;16,"1-15 Cal Days",IF(Table1[[#This Row],[Days Past 3rd Birthday Calculated]]&gt;29,"30+ Cal Days","16-29 Cal Days")))</f>
        <v>OnTime</v>
      </c>
      <c r="Y856" s="37">
        <f>_xlfn.NUMBERVALUE(Table1[[#This Row],[School Days to Complete Initial Evaluation (U08)]])</f>
        <v>0</v>
      </c>
      <c r="Z856" t="str">
        <f>IF(Table1[[#This Row],[School Days to Complete Initial Evaluation Converted]]&lt;36,"OnTime",IF(Table1[[#This Row],[School Days to Complete Initial Evaluation Converted]]&gt;50,"16+ Sch Days","1-15 Sch Days"))</f>
        <v>OnTime</v>
      </c>
    </row>
    <row r="857" spans="1:26">
      <c r="A857" s="26"/>
      <c r="B857" s="26"/>
      <c r="C857" s="26"/>
      <c r="D857" s="26"/>
      <c r="E857" s="26"/>
      <c r="F857" s="26"/>
      <c r="G857" s="26"/>
      <c r="H857" s="26"/>
      <c r="I857" s="26"/>
      <c r="J857" s="26"/>
      <c r="K857" s="26"/>
      <c r="L857" s="26"/>
      <c r="M857" s="26"/>
      <c r="N857" s="26"/>
      <c r="O857" s="26"/>
      <c r="P857" s="26"/>
      <c r="Q857" s="26"/>
      <c r="R857" s="26"/>
      <c r="S857" s="26"/>
      <c r="T857" s="26"/>
      <c r="U857" s="26"/>
      <c r="V857" s="36">
        <f t="shared" si="13"/>
        <v>1096</v>
      </c>
      <c r="W85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57" t="str">
        <f>IF(Table1[[#This Row],[Days Past 3rd Birthday Calculated]]&lt;1,"OnTime",IF(Table1[[#This Row],[Days Past 3rd Birthday Calculated]]&lt;16,"1-15 Cal Days",IF(Table1[[#This Row],[Days Past 3rd Birthday Calculated]]&gt;29,"30+ Cal Days","16-29 Cal Days")))</f>
        <v>OnTime</v>
      </c>
      <c r="Y857" s="37">
        <f>_xlfn.NUMBERVALUE(Table1[[#This Row],[School Days to Complete Initial Evaluation (U08)]])</f>
        <v>0</v>
      </c>
      <c r="Z857" t="str">
        <f>IF(Table1[[#This Row],[School Days to Complete Initial Evaluation Converted]]&lt;36,"OnTime",IF(Table1[[#This Row],[School Days to Complete Initial Evaluation Converted]]&gt;50,"16+ Sch Days","1-15 Sch Days"))</f>
        <v>OnTime</v>
      </c>
    </row>
    <row r="858" spans="1:26">
      <c r="A858" s="26"/>
      <c r="B858" s="26"/>
      <c r="C858" s="26"/>
      <c r="D858" s="26"/>
      <c r="E858" s="26"/>
      <c r="F858" s="26"/>
      <c r="G858" s="26"/>
      <c r="H858" s="26"/>
      <c r="I858" s="26"/>
      <c r="J858" s="26"/>
      <c r="K858" s="26"/>
      <c r="L858" s="26"/>
      <c r="M858" s="26"/>
      <c r="N858" s="26"/>
      <c r="O858" s="26"/>
      <c r="P858" s="26"/>
      <c r="Q858" s="26"/>
      <c r="R858" s="26"/>
      <c r="S858" s="26"/>
      <c r="T858" s="26"/>
      <c r="U858" s="26"/>
      <c r="V858" s="36">
        <f t="shared" si="13"/>
        <v>1096</v>
      </c>
      <c r="W85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58" t="str">
        <f>IF(Table1[[#This Row],[Days Past 3rd Birthday Calculated]]&lt;1,"OnTime",IF(Table1[[#This Row],[Days Past 3rd Birthday Calculated]]&lt;16,"1-15 Cal Days",IF(Table1[[#This Row],[Days Past 3rd Birthday Calculated]]&gt;29,"30+ Cal Days","16-29 Cal Days")))</f>
        <v>OnTime</v>
      </c>
      <c r="Y858" s="37">
        <f>_xlfn.NUMBERVALUE(Table1[[#This Row],[School Days to Complete Initial Evaluation (U08)]])</f>
        <v>0</v>
      </c>
      <c r="Z858" t="str">
        <f>IF(Table1[[#This Row],[School Days to Complete Initial Evaluation Converted]]&lt;36,"OnTime",IF(Table1[[#This Row],[School Days to Complete Initial Evaluation Converted]]&gt;50,"16+ Sch Days","1-15 Sch Days"))</f>
        <v>OnTime</v>
      </c>
    </row>
    <row r="859" spans="1:26">
      <c r="A859" s="26"/>
      <c r="B859" s="26"/>
      <c r="C859" s="26"/>
      <c r="D859" s="26"/>
      <c r="E859" s="26"/>
      <c r="F859" s="26"/>
      <c r="G859" s="26"/>
      <c r="H859" s="26"/>
      <c r="I859" s="26"/>
      <c r="J859" s="26"/>
      <c r="K859" s="26"/>
      <c r="L859" s="26"/>
      <c r="M859" s="26"/>
      <c r="N859" s="26"/>
      <c r="O859" s="26"/>
      <c r="P859" s="26"/>
      <c r="Q859" s="26"/>
      <c r="R859" s="26"/>
      <c r="S859" s="26"/>
      <c r="T859" s="26"/>
      <c r="U859" s="26"/>
      <c r="V859" s="36">
        <f t="shared" si="13"/>
        <v>1096</v>
      </c>
      <c r="W85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59" t="str">
        <f>IF(Table1[[#This Row],[Days Past 3rd Birthday Calculated]]&lt;1,"OnTime",IF(Table1[[#This Row],[Days Past 3rd Birthday Calculated]]&lt;16,"1-15 Cal Days",IF(Table1[[#This Row],[Days Past 3rd Birthday Calculated]]&gt;29,"30+ Cal Days","16-29 Cal Days")))</f>
        <v>OnTime</v>
      </c>
      <c r="Y859" s="37">
        <f>_xlfn.NUMBERVALUE(Table1[[#This Row],[School Days to Complete Initial Evaluation (U08)]])</f>
        <v>0</v>
      </c>
      <c r="Z859" t="str">
        <f>IF(Table1[[#This Row],[School Days to Complete Initial Evaluation Converted]]&lt;36,"OnTime",IF(Table1[[#This Row],[School Days to Complete Initial Evaluation Converted]]&gt;50,"16+ Sch Days","1-15 Sch Days"))</f>
        <v>OnTime</v>
      </c>
    </row>
    <row r="860" spans="1:26">
      <c r="A860" s="26"/>
      <c r="B860" s="26"/>
      <c r="C860" s="26"/>
      <c r="D860" s="26"/>
      <c r="E860" s="26"/>
      <c r="F860" s="26"/>
      <c r="G860" s="26"/>
      <c r="H860" s="26"/>
      <c r="I860" s="26"/>
      <c r="J860" s="26"/>
      <c r="K860" s="26"/>
      <c r="L860" s="26"/>
      <c r="M860" s="26"/>
      <c r="N860" s="26"/>
      <c r="O860" s="26"/>
      <c r="P860" s="26"/>
      <c r="Q860" s="26"/>
      <c r="R860" s="26"/>
      <c r="S860" s="26"/>
      <c r="T860" s="26"/>
      <c r="U860" s="26"/>
      <c r="V860" s="36">
        <f t="shared" si="13"/>
        <v>1096</v>
      </c>
      <c r="W86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60" t="str">
        <f>IF(Table1[[#This Row],[Days Past 3rd Birthday Calculated]]&lt;1,"OnTime",IF(Table1[[#This Row],[Days Past 3rd Birthday Calculated]]&lt;16,"1-15 Cal Days",IF(Table1[[#This Row],[Days Past 3rd Birthday Calculated]]&gt;29,"30+ Cal Days","16-29 Cal Days")))</f>
        <v>OnTime</v>
      </c>
      <c r="Y860" s="37">
        <f>_xlfn.NUMBERVALUE(Table1[[#This Row],[School Days to Complete Initial Evaluation (U08)]])</f>
        <v>0</v>
      </c>
      <c r="Z860" t="str">
        <f>IF(Table1[[#This Row],[School Days to Complete Initial Evaluation Converted]]&lt;36,"OnTime",IF(Table1[[#This Row],[School Days to Complete Initial Evaluation Converted]]&gt;50,"16+ Sch Days","1-15 Sch Days"))</f>
        <v>OnTime</v>
      </c>
    </row>
    <row r="861" spans="1:26">
      <c r="A861" s="26"/>
      <c r="B861" s="26"/>
      <c r="C861" s="26"/>
      <c r="D861" s="26"/>
      <c r="E861" s="26"/>
      <c r="F861" s="26"/>
      <c r="G861" s="26"/>
      <c r="H861" s="26"/>
      <c r="I861" s="26"/>
      <c r="J861" s="26"/>
      <c r="K861" s="26"/>
      <c r="L861" s="26"/>
      <c r="M861" s="26"/>
      <c r="N861" s="26"/>
      <c r="O861" s="26"/>
      <c r="P861" s="26"/>
      <c r="Q861" s="26"/>
      <c r="R861" s="26"/>
      <c r="S861" s="26"/>
      <c r="T861" s="26"/>
      <c r="U861" s="26"/>
      <c r="V861" s="36">
        <f t="shared" si="13"/>
        <v>1096</v>
      </c>
      <c r="W86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61" t="str">
        <f>IF(Table1[[#This Row],[Days Past 3rd Birthday Calculated]]&lt;1,"OnTime",IF(Table1[[#This Row],[Days Past 3rd Birthday Calculated]]&lt;16,"1-15 Cal Days",IF(Table1[[#This Row],[Days Past 3rd Birthday Calculated]]&gt;29,"30+ Cal Days","16-29 Cal Days")))</f>
        <v>OnTime</v>
      </c>
      <c r="Y861" s="37">
        <f>_xlfn.NUMBERVALUE(Table1[[#This Row],[School Days to Complete Initial Evaluation (U08)]])</f>
        <v>0</v>
      </c>
      <c r="Z861" t="str">
        <f>IF(Table1[[#This Row],[School Days to Complete Initial Evaluation Converted]]&lt;36,"OnTime",IF(Table1[[#This Row],[School Days to Complete Initial Evaluation Converted]]&gt;50,"16+ Sch Days","1-15 Sch Days"))</f>
        <v>OnTime</v>
      </c>
    </row>
    <row r="862" spans="1:26">
      <c r="A862" s="26"/>
      <c r="B862" s="26"/>
      <c r="C862" s="26"/>
      <c r="D862" s="26"/>
      <c r="E862" s="26"/>
      <c r="F862" s="26"/>
      <c r="G862" s="26"/>
      <c r="H862" s="26"/>
      <c r="I862" s="26"/>
      <c r="J862" s="26"/>
      <c r="K862" s="26"/>
      <c r="L862" s="26"/>
      <c r="M862" s="26"/>
      <c r="N862" s="26"/>
      <c r="O862" s="26"/>
      <c r="P862" s="26"/>
      <c r="Q862" s="26"/>
      <c r="R862" s="26"/>
      <c r="S862" s="26"/>
      <c r="T862" s="26"/>
      <c r="U862" s="26"/>
      <c r="V862" s="36">
        <f t="shared" si="13"/>
        <v>1096</v>
      </c>
      <c r="W86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62" t="str">
        <f>IF(Table1[[#This Row],[Days Past 3rd Birthday Calculated]]&lt;1,"OnTime",IF(Table1[[#This Row],[Days Past 3rd Birthday Calculated]]&lt;16,"1-15 Cal Days",IF(Table1[[#This Row],[Days Past 3rd Birthday Calculated]]&gt;29,"30+ Cal Days","16-29 Cal Days")))</f>
        <v>OnTime</v>
      </c>
      <c r="Y862" s="37">
        <f>_xlfn.NUMBERVALUE(Table1[[#This Row],[School Days to Complete Initial Evaluation (U08)]])</f>
        <v>0</v>
      </c>
      <c r="Z862" t="str">
        <f>IF(Table1[[#This Row],[School Days to Complete Initial Evaluation Converted]]&lt;36,"OnTime",IF(Table1[[#This Row],[School Days to Complete Initial Evaluation Converted]]&gt;50,"16+ Sch Days","1-15 Sch Days"))</f>
        <v>OnTime</v>
      </c>
    </row>
    <row r="863" spans="1:26">
      <c r="A863" s="26"/>
      <c r="B863" s="26"/>
      <c r="C863" s="26"/>
      <c r="D863" s="26"/>
      <c r="E863" s="26"/>
      <c r="F863" s="26"/>
      <c r="G863" s="26"/>
      <c r="H863" s="26"/>
      <c r="I863" s="26"/>
      <c r="J863" s="26"/>
      <c r="K863" s="26"/>
      <c r="L863" s="26"/>
      <c r="M863" s="26"/>
      <c r="N863" s="26"/>
      <c r="O863" s="26"/>
      <c r="P863" s="26"/>
      <c r="Q863" s="26"/>
      <c r="R863" s="26"/>
      <c r="S863" s="26"/>
      <c r="T863" s="26"/>
      <c r="U863" s="26"/>
      <c r="V863" s="36">
        <f t="shared" si="13"/>
        <v>1096</v>
      </c>
      <c r="W86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63" t="str">
        <f>IF(Table1[[#This Row],[Days Past 3rd Birthday Calculated]]&lt;1,"OnTime",IF(Table1[[#This Row],[Days Past 3rd Birthday Calculated]]&lt;16,"1-15 Cal Days",IF(Table1[[#This Row],[Days Past 3rd Birthday Calculated]]&gt;29,"30+ Cal Days","16-29 Cal Days")))</f>
        <v>OnTime</v>
      </c>
      <c r="Y863" s="37">
        <f>_xlfn.NUMBERVALUE(Table1[[#This Row],[School Days to Complete Initial Evaluation (U08)]])</f>
        <v>0</v>
      </c>
      <c r="Z863" t="str">
        <f>IF(Table1[[#This Row],[School Days to Complete Initial Evaluation Converted]]&lt;36,"OnTime",IF(Table1[[#This Row],[School Days to Complete Initial Evaluation Converted]]&gt;50,"16+ Sch Days","1-15 Sch Days"))</f>
        <v>OnTime</v>
      </c>
    </row>
    <row r="864" spans="1:26">
      <c r="A864" s="26"/>
      <c r="B864" s="26"/>
      <c r="C864" s="26"/>
      <c r="D864" s="26"/>
      <c r="E864" s="26"/>
      <c r="F864" s="26"/>
      <c r="G864" s="26"/>
      <c r="H864" s="26"/>
      <c r="I864" s="26"/>
      <c r="J864" s="26"/>
      <c r="K864" s="26"/>
      <c r="L864" s="26"/>
      <c r="M864" s="26"/>
      <c r="N864" s="26"/>
      <c r="O864" s="26"/>
      <c r="P864" s="26"/>
      <c r="Q864" s="26"/>
      <c r="R864" s="26"/>
      <c r="S864" s="26"/>
      <c r="T864" s="26"/>
      <c r="U864" s="26"/>
      <c r="V864" s="36">
        <f t="shared" si="13"/>
        <v>1096</v>
      </c>
      <c r="W86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64" t="str">
        <f>IF(Table1[[#This Row],[Days Past 3rd Birthday Calculated]]&lt;1,"OnTime",IF(Table1[[#This Row],[Days Past 3rd Birthday Calculated]]&lt;16,"1-15 Cal Days",IF(Table1[[#This Row],[Days Past 3rd Birthday Calculated]]&gt;29,"30+ Cal Days","16-29 Cal Days")))</f>
        <v>OnTime</v>
      </c>
      <c r="Y864" s="37">
        <f>_xlfn.NUMBERVALUE(Table1[[#This Row],[School Days to Complete Initial Evaluation (U08)]])</f>
        <v>0</v>
      </c>
      <c r="Z864" t="str">
        <f>IF(Table1[[#This Row],[School Days to Complete Initial Evaluation Converted]]&lt;36,"OnTime",IF(Table1[[#This Row],[School Days to Complete Initial Evaluation Converted]]&gt;50,"16+ Sch Days","1-15 Sch Days"))</f>
        <v>OnTime</v>
      </c>
    </row>
    <row r="865" spans="1:26">
      <c r="A865" s="26"/>
      <c r="B865" s="26"/>
      <c r="C865" s="26"/>
      <c r="D865" s="26"/>
      <c r="E865" s="26"/>
      <c r="F865" s="26"/>
      <c r="G865" s="26"/>
      <c r="H865" s="26"/>
      <c r="I865" s="26"/>
      <c r="J865" s="26"/>
      <c r="K865" s="26"/>
      <c r="L865" s="26"/>
      <c r="M865" s="26"/>
      <c r="N865" s="26"/>
      <c r="O865" s="26"/>
      <c r="P865" s="26"/>
      <c r="Q865" s="26"/>
      <c r="R865" s="26"/>
      <c r="S865" s="26"/>
      <c r="T865" s="26"/>
      <c r="U865" s="26"/>
      <c r="V865" s="36">
        <f t="shared" si="13"/>
        <v>1096</v>
      </c>
      <c r="W86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65" t="str">
        <f>IF(Table1[[#This Row],[Days Past 3rd Birthday Calculated]]&lt;1,"OnTime",IF(Table1[[#This Row],[Days Past 3rd Birthday Calculated]]&lt;16,"1-15 Cal Days",IF(Table1[[#This Row],[Days Past 3rd Birthday Calculated]]&gt;29,"30+ Cal Days","16-29 Cal Days")))</f>
        <v>OnTime</v>
      </c>
      <c r="Y865" s="37">
        <f>_xlfn.NUMBERVALUE(Table1[[#This Row],[School Days to Complete Initial Evaluation (U08)]])</f>
        <v>0</v>
      </c>
      <c r="Z865" t="str">
        <f>IF(Table1[[#This Row],[School Days to Complete Initial Evaluation Converted]]&lt;36,"OnTime",IF(Table1[[#This Row],[School Days to Complete Initial Evaluation Converted]]&gt;50,"16+ Sch Days","1-15 Sch Days"))</f>
        <v>OnTime</v>
      </c>
    </row>
    <row r="866" spans="1:26">
      <c r="A866" s="26"/>
      <c r="B866" s="26"/>
      <c r="C866" s="26"/>
      <c r="D866" s="26"/>
      <c r="E866" s="26"/>
      <c r="F866" s="26"/>
      <c r="G866" s="26"/>
      <c r="H866" s="26"/>
      <c r="I866" s="26"/>
      <c r="J866" s="26"/>
      <c r="K866" s="26"/>
      <c r="L866" s="26"/>
      <c r="M866" s="26"/>
      <c r="N866" s="26"/>
      <c r="O866" s="26"/>
      <c r="P866" s="26"/>
      <c r="Q866" s="26"/>
      <c r="R866" s="26"/>
      <c r="S866" s="26"/>
      <c r="T866" s="26"/>
      <c r="U866" s="26"/>
      <c r="V866" s="36">
        <f t="shared" si="13"/>
        <v>1096</v>
      </c>
      <c r="W86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66" t="str">
        <f>IF(Table1[[#This Row],[Days Past 3rd Birthday Calculated]]&lt;1,"OnTime",IF(Table1[[#This Row],[Days Past 3rd Birthday Calculated]]&lt;16,"1-15 Cal Days",IF(Table1[[#This Row],[Days Past 3rd Birthday Calculated]]&gt;29,"30+ Cal Days","16-29 Cal Days")))</f>
        <v>OnTime</v>
      </c>
      <c r="Y866" s="37">
        <f>_xlfn.NUMBERVALUE(Table1[[#This Row],[School Days to Complete Initial Evaluation (U08)]])</f>
        <v>0</v>
      </c>
      <c r="Z866" t="str">
        <f>IF(Table1[[#This Row],[School Days to Complete Initial Evaluation Converted]]&lt;36,"OnTime",IF(Table1[[#This Row],[School Days to Complete Initial Evaluation Converted]]&gt;50,"16+ Sch Days","1-15 Sch Days"))</f>
        <v>OnTime</v>
      </c>
    </row>
    <row r="867" spans="1:26">
      <c r="A867" s="26"/>
      <c r="B867" s="26"/>
      <c r="C867" s="26"/>
      <c r="D867" s="26"/>
      <c r="E867" s="26"/>
      <c r="F867" s="26"/>
      <c r="G867" s="26"/>
      <c r="H867" s="26"/>
      <c r="I867" s="26"/>
      <c r="J867" s="26"/>
      <c r="K867" s="26"/>
      <c r="L867" s="26"/>
      <c r="M867" s="26"/>
      <c r="N867" s="26"/>
      <c r="O867" s="26"/>
      <c r="P867" s="26"/>
      <c r="Q867" s="26"/>
      <c r="R867" s="26"/>
      <c r="S867" s="26"/>
      <c r="T867" s="26"/>
      <c r="U867" s="26"/>
      <c r="V867" s="36">
        <f t="shared" si="13"/>
        <v>1096</v>
      </c>
      <c r="W86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67" t="str">
        <f>IF(Table1[[#This Row],[Days Past 3rd Birthday Calculated]]&lt;1,"OnTime",IF(Table1[[#This Row],[Days Past 3rd Birthday Calculated]]&lt;16,"1-15 Cal Days",IF(Table1[[#This Row],[Days Past 3rd Birthday Calculated]]&gt;29,"30+ Cal Days","16-29 Cal Days")))</f>
        <v>OnTime</v>
      </c>
      <c r="Y867" s="37">
        <f>_xlfn.NUMBERVALUE(Table1[[#This Row],[School Days to Complete Initial Evaluation (U08)]])</f>
        <v>0</v>
      </c>
      <c r="Z867" t="str">
        <f>IF(Table1[[#This Row],[School Days to Complete Initial Evaluation Converted]]&lt;36,"OnTime",IF(Table1[[#This Row],[School Days to Complete Initial Evaluation Converted]]&gt;50,"16+ Sch Days","1-15 Sch Days"))</f>
        <v>OnTime</v>
      </c>
    </row>
    <row r="868" spans="1:26">
      <c r="A868" s="26"/>
      <c r="B868" s="26"/>
      <c r="C868" s="26"/>
      <c r="D868" s="26"/>
      <c r="E868" s="26"/>
      <c r="F868" s="26"/>
      <c r="G868" s="26"/>
      <c r="H868" s="26"/>
      <c r="I868" s="26"/>
      <c r="J868" s="26"/>
      <c r="K868" s="26"/>
      <c r="L868" s="26"/>
      <c r="M868" s="26"/>
      <c r="N868" s="26"/>
      <c r="O868" s="26"/>
      <c r="P868" s="26"/>
      <c r="Q868" s="26"/>
      <c r="R868" s="26"/>
      <c r="S868" s="26"/>
      <c r="T868" s="26"/>
      <c r="U868" s="26"/>
      <c r="V868" s="36">
        <f t="shared" si="13"/>
        <v>1096</v>
      </c>
      <c r="W86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68" t="str">
        <f>IF(Table1[[#This Row],[Days Past 3rd Birthday Calculated]]&lt;1,"OnTime",IF(Table1[[#This Row],[Days Past 3rd Birthday Calculated]]&lt;16,"1-15 Cal Days",IF(Table1[[#This Row],[Days Past 3rd Birthday Calculated]]&gt;29,"30+ Cal Days","16-29 Cal Days")))</f>
        <v>OnTime</v>
      </c>
      <c r="Y868" s="37">
        <f>_xlfn.NUMBERVALUE(Table1[[#This Row],[School Days to Complete Initial Evaluation (U08)]])</f>
        <v>0</v>
      </c>
      <c r="Z868" t="str">
        <f>IF(Table1[[#This Row],[School Days to Complete Initial Evaluation Converted]]&lt;36,"OnTime",IF(Table1[[#This Row],[School Days to Complete Initial Evaluation Converted]]&gt;50,"16+ Sch Days","1-15 Sch Days"))</f>
        <v>OnTime</v>
      </c>
    </row>
    <row r="869" spans="1:26">
      <c r="A869" s="26"/>
      <c r="B869" s="26"/>
      <c r="C869" s="26"/>
      <c r="D869" s="26"/>
      <c r="E869" s="26"/>
      <c r="F869" s="26"/>
      <c r="G869" s="26"/>
      <c r="H869" s="26"/>
      <c r="I869" s="26"/>
      <c r="J869" s="26"/>
      <c r="K869" s="26"/>
      <c r="L869" s="26"/>
      <c r="M869" s="26"/>
      <c r="N869" s="26"/>
      <c r="O869" s="26"/>
      <c r="P869" s="26"/>
      <c r="Q869" s="26"/>
      <c r="R869" s="26"/>
      <c r="S869" s="26"/>
      <c r="T869" s="26"/>
      <c r="U869" s="26"/>
      <c r="V869" s="36">
        <f t="shared" si="13"/>
        <v>1096</v>
      </c>
      <c r="W86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69" t="str">
        <f>IF(Table1[[#This Row],[Days Past 3rd Birthday Calculated]]&lt;1,"OnTime",IF(Table1[[#This Row],[Days Past 3rd Birthday Calculated]]&lt;16,"1-15 Cal Days",IF(Table1[[#This Row],[Days Past 3rd Birthday Calculated]]&gt;29,"30+ Cal Days","16-29 Cal Days")))</f>
        <v>OnTime</v>
      </c>
      <c r="Y869" s="37">
        <f>_xlfn.NUMBERVALUE(Table1[[#This Row],[School Days to Complete Initial Evaluation (U08)]])</f>
        <v>0</v>
      </c>
      <c r="Z869" t="str">
        <f>IF(Table1[[#This Row],[School Days to Complete Initial Evaluation Converted]]&lt;36,"OnTime",IF(Table1[[#This Row],[School Days to Complete Initial Evaluation Converted]]&gt;50,"16+ Sch Days","1-15 Sch Days"))</f>
        <v>OnTime</v>
      </c>
    </row>
    <row r="870" spans="1:26">
      <c r="A870" s="26"/>
      <c r="B870" s="26"/>
      <c r="C870" s="26"/>
      <c r="D870" s="26"/>
      <c r="E870" s="26"/>
      <c r="F870" s="26"/>
      <c r="G870" s="26"/>
      <c r="H870" s="26"/>
      <c r="I870" s="26"/>
      <c r="J870" s="26"/>
      <c r="K870" s="26"/>
      <c r="L870" s="26"/>
      <c r="M870" s="26"/>
      <c r="N870" s="26"/>
      <c r="O870" s="26"/>
      <c r="P870" s="26"/>
      <c r="Q870" s="26"/>
      <c r="R870" s="26"/>
      <c r="S870" s="26"/>
      <c r="T870" s="26"/>
      <c r="U870" s="26"/>
      <c r="V870" s="36">
        <f t="shared" si="13"/>
        <v>1096</v>
      </c>
      <c r="W87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70" t="str">
        <f>IF(Table1[[#This Row],[Days Past 3rd Birthday Calculated]]&lt;1,"OnTime",IF(Table1[[#This Row],[Days Past 3rd Birthday Calculated]]&lt;16,"1-15 Cal Days",IF(Table1[[#This Row],[Days Past 3rd Birthday Calculated]]&gt;29,"30+ Cal Days","16-29 Cal Days")))</f>
        <v>OnTime</v>
      </c>
      <c r="Y870" s="37">
        <f>_xlfn.NUMBERVALUE(Table1[[#This Row],[School Days to Complete Initial Evaluation (U08)]])</f>
        <v>0</v>
      </c>
      <c r="Z870" t="str">
        <f>IF(Table1[[#This Row],[School Days to Complete Initial Evaluation Converted]]&lt;36,"OnTime",IF(Table1[[#This Row],[School Days to Complete Initial Evaluation Converted]]&gt;50,"16+ Sch Days","1-15 Sch Days"))</f>
        <v>OnTime</v>
      </c>
    </row>
    <row r="871" spans="1:26">
      <c r="A871" s="26"/>
      <c r="B871" s="26"/>
      <c r="C871" s="26"/>
      <c r="D871" s="26"/>
      <c r="E871" s="26"/>
      <c r="F871" s="26"/>
      <c r="G871" s="26"/>
      <c r="H871" s="26"/>
      <c r="I871" s="26"/>
      <c r="J871" s="26"/>
      <c r="K871" s="26"/>
      <c r="L871" s="26"/>
      <c r="M871" s="26"/>
      <c r="N871" s="26"/>
      <c r="O871" s="26"/>
      <c r="P871" s="26"/>
      <c r="Q871" s="26"/>
      <c r="R871" s="26"/>
      <c r="S871" s="26"/>
      <c r="T871" s="26"/>
      <c r="U871" s="26"/>
      <c r="V871" s="36">
        <f t="shared" si="13"/>
        <v>1096</v>
      </c>
      <c r="W87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71" t="str">
        <f>IF(Table1[[#This Row],[Days Past 3rd Birthday Calculated]]&lt;1,"OnTime",IF(Table1[[#This Row],[Days Past 3rd Birthday Calculated]]&lt;16,"1-15 Cal Days",IF(Table1[[#This Row],[Days Past 3rd Birthday Calculated]]&gt;29,"30+ Cal Days","16-29 Cal Days")))</f>
        <v>OnTime</v>
      </c>
      <c r="Y871" s="37">
        <f>_xlfn.NUMBERVALUE(Table1[[#This Row],[School Days to Complete Initial Evaluation (U08)]])</f>
        <v>0</v>
      </c>
      <c r="Z871" t="str">
        <f>IF(Table1[[#This Row],[School Days to Complete Initial Evaluation Converted]]&lt;36,"OnTime",IF(Table1[[#This Row],[School Days to Complete Initial Evaluation Converted]]&gt;50,"16+ Sch Days","1-15 Sch Days"))</f>
        <v>OnTime</v>
      </c>
    </row>
    <row r="872" spans="1:26">
      <c r="A872" s="26"/>
      <c r="B872" s="26"/>
      <c r="C872" s="26"/>
      <c r="D872" s="26"/>
      <c r="E872" s="26"/>
      <c r="F872" s="26"/>
      <c r="G872" s="26"/>
      <c r="H872" s="26"/>
      <c r="I872" s="26"/>
      <c r="J872" s="26"/>
      <c r="K872" s="26"/>
      <c r="L872" s="26"/>
      <c r="M872" s="26"/>
      <c r="N872" s="26"/>
      <c r="O872" s="26"/>
      <c r="P872" s="26"/>
      <c r="Q872" s="26"/>
      <c r="R872" s="26"/>
      <c r="S872" s="26"/>
      <c r="T872" s="26"/>
      <c r="U872" s="26"/>
      <c r="V872" s="36">
        <f t="shared" si="13"/>
        <v>1096</v>
      </c>
      <c r="W87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72" t="str">
        <f>IF(Table1[[#This Row],[Days Past 3rd Birthday Calculated]]&lt;1,"OnTime",IF(Table1[[#This Row],[Days Past 3rd Birthday Calculated]]&lt;16,"1-15 Cal Days",IF(Table1[[#This Row],[Days Past 3rd Birthday Calculated]]&gt;29,"30+ Cal Days","16-29 Cal Days")))</f>
        <v>OnTime</v>
      </c>
      <c r="Y872" s="37">
        <f>_xlfn.NUMBERVALUE(Table1[[#This Row],[School Days to Complete Initial Evaluation (U08)]])</f>
        <v>0</v>
      </c>
      <c r="Z872" t="str">
        <f>IF(Table1[[#This Row],[School Days to Complete Initial Evaluation Converted]]&lt;36,"OnTime",IF(Table1[[#This Row],[School Days to Complete Initial Evaluation Converted]]&gt;50,"16+ Sch Days","1-15 Sch Days"))</f>
        <v>OnTime</v>
      </c>
    </row>
    <row r="873" spans="1:26">
      <c r="A873" s="26"/>
      <c r="B873" s="26"/>
      <c r="C873" s="26"/>
      <c r="D873" s="26"/>
      <c r="E873" s="26"/>
      <c r="F873" s="26"/>
      <c r="G873" s="26"/>
      <c r="H873" s="26"/>
      <c r="I873" s="26"/>
      <c r="J873" s="26"/>
      <c r="K873" s="26"/>
      <c r="L873" s="26"/>
      <c r="M873" s="26"/>
      <c r="N873" s="26"/>
      <c r="O873" s="26"/>
      <c r="P873" s="26"/>
      <c r="Q873" s="26"/>
      <c r="R873" s="26"/>
      <c r="S873" s="26"/>
      <c r="T873" s="26"/>
      <c r="U873" s="26"/>
      <c r="V873" s="36">
        <f t="shared" si="13"/>
        <v>1096</v>
      </c>
      <c r="W87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73" t="str">
        <f>IF(Table1[[#This Row],[Days Past 3rd Birthday Calculated]]&lt;1,"OnTime",IF(Table1[[#This Row],[Days Past 3rd Birthday Calculated]]&lt;16,"1-15 Cal Days",IF(Table1[[#This Row],[Days Past 3rd Birthday Calculated]]&gt;29,"30+ Cal Days","16-29 Cal Days")))</f>
        <v>OnTime</v>
      </c>
      <c r="Y873" s="37">
        <f>_xlfn.NUMBERVALUE(Table1[[#This Row],[School Days to Complete Initial Evaluation (U08)]])</f>
        <v>0</v>
      </c>
      <c r="Z873" t="str">
        <f>IF(Table1[[#This Row],[School Days to Complete Initial Evaluation Converted]]&lt;36,"OnTime",IF(Table1[[#This Row],[School Days to Complete Initial Evaluation Converted]]&gt;50,"16+ Sch Days","1-15 Sch Days"))</f>
        <v>OnTime</v>
      </c>
    </row>
    <row r="874" spans="1:26">
      <c r="A874" s="26"/>
      <c r="B874" s="26"/>
      <c r="C874" s="26"/>
      <c r="D874" s="26"/>
      <c r="E874" s="26"/>
      <c r="F874" s="26"/>
      <c r="G874" s="26"/>
      <c r="H874" s="26"/>
      <c r="I874" s="26"/>
      <c r="J874" s="26"/>
      <c r="K874" s="26"/>
      <c r="L874" s="26"/>
      <c r="M874" s="26"/>
      <c r="N874" s="26"/>
      <c r="O874" s="26"/>
      <c r="P874" s="26"/>
      <c r="Q874" s="26"/>
      <c r="R874" s="26"/>
      <c r="S874" s="26"/>
      <c r="T874" s="26"/>
      <c r="U874" s="26"/>
      <c r="V874" s="36">
        <f t="shared" si="13"/>
        <v>1096</v>
      </c>
      <c r="W87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74" t="str">
        <f>IF(Table1[[#This Row],[Days Past 3rd Birthday Calculated]]&lt;1,"OnTime",IF(Table1[[#This Row],[Days Past 3rd Birthday Calculated]]&lt;16,"1-15 Cal Days",IF(Table1[[#This Row],[Days Past 3rd Birthday Calculated]]&gt;29,"30+ Cal Days","16-29 Cal Days")))</f>
        <v>OnTime</v>
      </c>
      <c r="Y874" s="37">
        <f>_xlfn.NUMBERVALUE(Table1[[#This Row],[School Days to Complete Initial Evaluation (U08)]])</f>
        <v>0</v>
      </c>
      <c r="Z874" t="str">
        <f>IF(Table1[[#This Row],[School Days to Complete Initial Evaluation Converted]]&lt;36,"OnTime",IF(Table1[[#This Row],[School Days to Complete Initial Evaluation Converted]]&gt;50,"16+ Sch Days","1-15 Sch Days"))</f>
        <v>OnTime</v>
      </c>
    </row>
    <row r="875" spans="1:26">
      <c r="A875" s="26"/>
      <c r="B875" s="26"/>
      <c r="C875" s="26"/>
      <c r="D875" s="26"/>
      <c r="E875" s="26"/>
      <c r="F875" s="26"/>
      <c r="G875" s="26"/>
      <c r="H875" s="26"/>
      <c r="I875" s="26"/>
      <c r="J875" s="26"/>
      <c r="K875" s="26"/>
      <c r="L875" s="26"/>
      <c r="M875" s="26"/>
      <c r="N875" s="26"/>
      <c r="O875" s="26"/>
      <c r="P875" s="26"/>
      <c r="Q875" s="26"/>
      <c r="R875" s="26"/>
      <c r="S875" s="26"/>
      <c r="T875" s="26"/>
      <c r="U875" s="26"/>
      <c r="V875" s="36">
        <f t="shared" si="13"/>
        <v>1096</v>
      </c>
      <c r="W87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75" t="str">
        <f>IF(Table1[[#This Row],[Days Past 3rd Birthday Calculated]]&lt;1,"OnTime",IF(Table1[[#This Row],[Days Past 3rd Birthday Calculated]]&lt;16,"1-15 Cal Days",IF(Table1[[#This Row],[Days Past 3rd Birthday Calculated]]&gt;29,"30+ Cal Days","16-29 Cal Days")))</f>
        <v>OnTime</v>
      </c>
      <c r="Y875" s="37">
        <f>_xlfn.NUMBERVALUE(Table1[[#This Row],[School Days to Complete Initial Evaluation (U08)]])</f>
        <v>0</v>
      </c>
      <c r="Z875" t="str">
        <f>IF(Table1[[#This Row],[School Days to Complete Initial Evaluation Converted]]&lt;36,"OnTime",IF(Table1[[#This Row],[School Days to Complete Initial Evaluation Converted]]&gt;50,"16+ Sch Days","1-15 Sch Days"))</f>
        <v>OnTime</v>
      </c>
    </row>
    <row r="876" spans="1:26">
      <c r="A876" s="26"/>
      <c r="B876" s="26"/>
      <c r="C876" s="26"/>
      <c r="D876" s="26"/>
      <c r="E876" s="26"/>
      <c r="F876" s="26"/>
      <c r="G876" s="26"/>
      <c r="H876" s="26"/>
      <c r="I876" s="26"/>
      <c r="J876" s="26"/>
      <c r="K876" s="26"/>
      <c r="L876" s="26"/>
      <c r="M876" s="26"/>
      <c r="N876" s="26"/>
      <c r="O876" s="26"/>
      <c r="P876" s="26"/>
      <c r="Q876" s="26"/>
      <c r="R876" s="26"/>
      <c r="S876" s="26"/>
      <c r="T876" s="26"/>
      <c r="U876" s="26"/>
      <c r="V876" s="36">
        <f t="shared" si="13"/>
        <v>1096</v>
      </c>
      <c r="W87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76" t="str">
        <f>IF(Table1[[#This Row],[Days Past 3rd Birthday Calculated]]&lt;1,"OnTime",IF(Table1[[#This Row],[Days Past 3rd Birthday Calculated]]&lt;16,"1-15 Cal Days",IF(Table1[[#This Row],[Days Past 3rd Birthday Calculated]]&gt;29,"30+ Cal Days","16-29 Cal Days")))</f>
        <v>OnTime</v>
      </c>
      <c r="Y876" s="37">
        <f>_xlfn.NUMBERVALUE(Table1[[#This Row],[School Days to Complete Initial Evaluation (U08)]])</f>
        <v>0</v>
      </c>
      <c r="Z876" t="str">
        <f>IF(Table1[[#This Row],[School Days to Complete Initial Evaluation Converted]]&lt;36,"OnTime",IF(Table1[[#This Row],[School Days to Complete Initial Evaluation Converted]]&gt;50,"16+ Sch Days","1-15 Sch Days"))</f>
        <v>OnTime</v>
      </c>
    </row>
    <row r="877" spans="1:26">
      <c r="A877" s="26"/>
      <c r="B877" s="26"/>
      <c r="C877" s="26"/>
      <c r="D877" s="26"/>
      <c r="E877" s="26"/>
      <c r="F877" s="26"/>
      <c r="G877" s="26"/>
      <c r="H877" s="26"/>
      <c r="I877" s="26"/>
      <c r="J877" s="26"/>
      <c r="K877" s="26"/>
      <c r="L877" s="26"/>
      <c r="M877" s="26"/>
      <c r="N877" s="26"/>
      <c r="O877" s="26"/>
      <c r="P877" s="26"/>
      <c r="Q877" s="26"/>
      <c r="R877" s="26"/>
      <c r="S877" s="26"/>
      <c r="T877" s="26"/>
      <c r="U877" s="26"/>
      <c r="V877" s="36">
        <f t="shared" si="13"/>
        <v>1096</v>
      </c>
      <c r="W87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77" t="str">
        <f>IF(Table1[[#This Row],[Days Past 3rd Birthday Calculated]]&lt;1,"OnTime",IF(Table1[[#This Row],[Days Past 3rd Birthday Calculated]]&lt;16,"1-15 Cal Days",IF(Table1[[#This Row],[Days Past 3rd Birthday Calculated]]&gt;29,"30+ Cal Days","16-29 Cal Days")))</f>
        <v>OnTime</v>
      </c>
      <c r="Y877" s="37">
        <f>_xlfn.NUMBERVALUE(Table1[[#This Row],[School Days to Complete Initial Evaluation (U08)]])</f>
        <v>0</v>
      </c>
      <c r="Z877" t="str">
        <f>IF(Table1[[#This Row],[School Days to Complete Initial Evaluation Converted]]&lt;36,"OnTime",IF(Table1[[#This Row],[School Days to Complete Initial Evaluation Converted]]&gt;50,"16+ Sch Days","1-15 Sch Days"))</f>
        <v>OnTime</v>
      </c>
    </row>
    <row r="878" spans="1:26">
      <c r="A878" s="26"/>
      <c r="B878" s="26"/>
      <c r="C878" s="26"/>
      <c r="D878" s="26"/>
      <c r="E878" s="26"/>
      <c r="F878" s="26"/>
      <c r="G878" s="26"/>
      <c r="H878" s="26"/>
      <c r="I878" s="26"/>
      <c r="J878" s="26"/>
      <c r="K878" s="26"/>
      <c r="L878" s="26"/>
      <c r="M878" s="26"/>
      <c r="N878" s="26"/>
      <c r="O878" s="26"/>
      <c r="P878" s="26"/>
      <c r="Q878" s="26"/>
      <c r="R878" s="26"/>
      <c r="S878" s="26"/>
      <c r="T878" s="26"/>
      <c r="U878" s="26"/>
      <c r="V878" s="36">
        <f t="shared" si="13"/>
        <v>1096</v>
      </c>
      <c r="W87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78" t="str">
        <f>IF(Table1[[#This Row],[Days Past 3rd Birthday Calculated]]&lt;1,"OnTime",IF(Table1[[#This Row],[Days Past 3rd Birthday Calculated]]&lt;16,"1-15 Cal Days",IF(Table1[[#This Row],[Days Past 3rd Birthday Calculated]]&gt;29,"30+ Cal Days","16-29 Cal Days")))</f>
        <v>OnTime</v>
      </c>
      <c r="Y878" s="37">
        <f>_xlfn.NUMBERVALUE(Table1[[#This Row],[School Days to Complete Initial Evaluation (U08)]])</f>
        <v>0</v>
      </c>
      <c r="Z878" t="str">
        <f>IF(Table1[[#This Row],[School Days to Complete Initial Evaluation Converted]]&lt;36,"OnTime",IF(Table1[[#This Row],[School Days to Complete Initial Evaluation Converted]]&gt;50,"16+ Sch Days","1-15 Sch Days"))</f>
        <v>OnTime</v>
      </c>
    </row>
    <row r="879" spans="1:26">
      <c r="A879" s="26"/>
      <c r="B879" s="26"/>
      <c r="C879" s="26"/>
      <c r="D879" s="26"/>
      <c r="E879" s="26"/>
      <c r="F879" s="26"/>
      <c r="G879" s="26"/>
      <c r="H879" s="26"/>
      <c r="I879" s="26"/>
      <c r="J879" s="26"/>
      <c r="K879" s="26"/>
      <c r="L879" s="26"/>
      <c r="M879" s="26"/>
      <c r="N879" s="26"/>
      <c r="O879" s="26"/>
      <c r="P879" s="26"/>
      <c r="Q879" s="26"/>
      <c r="R879" s="26"/>
      <c r="S879" s="26"/>
      <c r="T879" s="26"/>
      <c r="U879" s="26"/>
      <c r="V879" s="36">
        <f t="shared" si="13"/>
        <v>1096</v>
      </c>
      <c r="W87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79" t="str">
        <f>IF(Table1[[#This Row],[Days Past 3rd Birthday Calculated]]&lt;1,"OnTime",IF(Table1[[#This Row],[Days Past 3rd Birthday Calculated]]&lt;16,"1-15 Cal Days",IF(Table1[[#This Row],[Days Past 3rd Birthday Calculated]]&gt;29,"30+ Cal Days","16-29 Cal Days")))</f>
        <v>OnTime</v>
      </c>
      <c r="Y879" s="37">
        <f>_xlfn.NUMBERVALUE(Table1[[#This Row],[School Days to Complete Initial Evaluation (U08)]])</f>
        <v>0</v>
      </c>
      <c r="Z879" t="str">
        <f>IF(Table1[[#This Row],[School Days to Complete Initial Evaluation Converted]]&lt;36,"OnTime",IF(Table1[[#This Row],[School Days to Complete Initial Evaluation Converted]]&gt;50,"16+ Sch Days","1-15 Sch Days"))</f>
        <v>OnTime</v>
      </c>
    </row>
    <row r="880" spans="1:26">
      <c r="A880" s="26"/>
      <c r="B880" s="26"/>
      <c r="C880" s="26"/>
      <c r="D880" s="26"/>
      <c r="E880" s="26"/>
      <c r="F880" s="26"/>
      <c r="G880" s="26"/>
      <c r="H880" s="26"/>
      <c r="I880" s="26"/>
      <c r="J880" s="26"/>
      <c r="K880" s="26"/>
      <c r="L880" s="26"/>
      <c r="M880" s="26"/>
      <c r="N880" s="26"/>
      <c r="O880" s="26"/>
      <c r="P880" s="26"/>
      <c r="Q880" s="26"/>
      <c r="R880" s="26"/>
      <c r="S880" s="26"/>
      <c r="T880" s="26"/>
      <c r="U880" s="26"/>
      <c r="V880" s="36">
        <f t="shared" si="13"/>
        <v>1096</v>
      </c>
      <c r="W88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80" t="str">
        <f>IF(Table1[[#This Row],[Days Past 3rd Birthday Calculated]]&lt;1,"OnTime",IF(Table1[[#This Row],[Days Past 3rd Birthday Calculated]]&lt;16,"1-15 Cal Days",IF(Table1[[#This Row],[Days Past 3rd Birthday Calculated]]&gt;29,"30+ Cal Days","16-29 Cal Days")))</f>
        <v>OnTime</v>
      </c>
      <c r="Y880" s="37">
        <f>_xlfn.NUMBERVALUE(Table1[[#This Row],[School Days to Complete Initial Evaluation (U08)]])</f>
        <v>0</v>
      </c>
      <c r="Z880" t="str">
        <f>IF(Table1[[#This Row],[School Days to Complete Initial Evaluation Converted]]&lt;36,"OnTime",IF(Table1[[#This Row],[School Days to Complete Initial Evaluation Converted]]&gt;50,"16+ Sch Days","1-15 Sch Days"))</f>
        <v>OnTime</v>
      </c>
    </row>
    <row r="881" spans="1:26">
      <c r="A881" s="26"/>
      <c r="B881" s="26"/>
      <c r="C881" s="26"/>
      <c r="D881" s="26"/>
      <c r="E881" s="26"/>
      <c r="F881" s="26"/>
      <c r="G881" s="26"/>
      <c r="H881" s="26"/>
      <c r="I881" s="26"/>
      <c r="J881" s="26"/>
      <c r="K881" s="26"/>
      <c r="L881" s="26"/>
      <c r="M881" s="26"/>
      <c r="N881" s="26"/>
      <c r="O881" s="26"/>
      <c r="P881" s="26"/>
      <c r="Q881" s="26"/>
      <c r="R881" s="26"/>
      <c r="S881" s="26"/>
      <c r="T881" s="26"/>
      <c r="U881" s="26"/>
      <c r="V881" s="36">
        <f t="shared" si="13"/>
        <v>1096</v>
      </c>
      <c r="W88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81" t="str">
        <f>IF(Table1[[#This Row],[Days Past 3rd Birthday Calculated]]&lt;1,"OnTime",IF(Table1[[#This Row],[Days Past 3rd Birthday Calculated]]&lt;16,"1-15 Cal Days",IF(Table1[[#This Row],[Days Past 3rd Birthday Calculated]]&gt;29,"30+ Cal Days","16-29 Cal Days")))</f>
        <v>OnTime</v>
      </c>
      <c r="Y881" s="37">
        <f>_xlfn.NUMBERVALUE(Table1[[#This Row],[School Days to Complete Initial Evaluation (U08)]])</f>
        <v>0</v>
      </c>
      <c r="Z881" t="str">
        <f>IF(Table1[[#This Row],[School Days to Complete Initial Evaluation Converted]]&lt;36,"OnTime",IF(Table1[[#This Row],[School Days to Complete Initial Evaluation Converted]]&gt;50,"16+ Sch Days","1-15 Sch Days"))</f>
        <v>OnTime</v>
      </c>
    </row>
    <row r="882" spans="1:26">
      <c r="A882" s="26"/>
      <c r="B882" s="26"/>
      <c r="C882" s="26"/>
      <c r="D882" s="26"/>
      <c r="E882" s="26"/>
      <c r="F882" s="26"/>
      <c r="G882" s="26"/>
      <c r="H882" s="26"/>
      <c r="I882" s="26"/>
      <c r="J882" s="26"/>
      <c r="K882" s="26"/>
      <c r="L882" s="26"/>
      <c r="M882" s="26"/>
      <c r="N882" s="26"/>
      <c r="O882" s="26"/>
      <c r="P882" s="26"/>
      <c r="Q882" s="26"/>
      <c r="R882" s="26"/>
      <c r="S882" s="26"/>
      <c r="T882" s="26"/>
      <c r="U882" s="26"/>
      <c r="V882" s="36">
        <f t="shared" si="13"/>
        <v>1096</v>
      </c>
      <c r="W88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82" t="str">
        <f>IF(Table1[[#This Row],[Days Past 3rd Birthday Calculated]]&lt;1,"OnTime",IF(Table1[[#This Row],[Days Past 3rd Birthday Calculated]]&lt;16,"1-15 Cal Days",IF(Table1[[#This Row],[Days Past 3rd Birthday Calculated]]&gt;29,"30+ Cal Days","16-29 Cal Days")))</f>
        <v>OnTime</v>
      </c>
      <c r="Y882" s="37">
        <f>_xlfn.NUMBERVALUE(Table1[[#This Row],[School Days to Complete Initial Evaluation (U08)]])</f>
        <v>0</v>
      </c>
      <c r="Z882" t="str">
        <f>IF(Table1[[#This Row],[School Days to Complete Initial Evaluation Converted]]&lt;36,"OnTime",IF(Table1[[#This Row],[School Days to Complete Initial Evaluation Converted]]&gt;50,"16+ Sch Days","1-15 Sch Days"))</f>
        <v>OnTime</v>
      </c>
    </row>
    <row r="883" spans="1:26">
      <c r="A883" s="26"/>
      <c r="B883" s="26"/>
      <c r="C883" s="26"/>
      <c r="D883" s="26"/>
      <c r="E883" s="26"/>
      <c r="F883" s="26"/>
      <c r="G883" s="26"/>
      <c r="H883" s="26"/>
      <c r="I883" s="26"/>
      <c r="J883" s="26"/>
      <c r="K883" s="26"/>
      <c r="L883" s="26"/>
      <c r="M883" s="26"/>
      <c r="N883" s="26"/>
      <c r="O883" s="26"/>
      <c r="P883" s="26"/>
      <c r="Q883" s="26"/>
      <c r="R883" s="26"/>
      <c r="S883" s="26"/>
      <c r="T883" s="26"/>
      <c r="U883" s="26"/>
      <c r="V883" s="36">
        <f t="shared" si="13"/>
        <v>1096</v>
      </c>
      <c r="W88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83" t="str">
        <f>IF(Table1[[#This Row],[Days Past 3rd Birthday Calculated]]&lt;1,"OnTime",IF(Table1[[#This Row],[Days Past 3rd Birthday Calculated]]&lt;16,"1-15 Cal Days",IF(Table1[[#This Row],[Days Past 3rd Birthday Calculated]]&gt;29,"30+ Cal Days","16-29 Cal Days")))</f>
        <v>OnTime</v>
      </c>
      <c r="Y883" s="37">
        <f>_xlfn.NUMBERVALUE(Table1[[#This Row],[School Days to Complete Initial Evaluation (U08)]])</f>
        <v>0</v>
      </c>
      <c r="Z883" t="str">
        <f>IF(Table1[[#This Row],[School Days to Complete Initial Evaluation Converted]]&lt;36,"OnTime",IF(Table1[[#This Row],[School Days to Complete Initial Evaluation Converted]]&gt;50,"16+ Sch Days","1-15 Sch Days"))</f>
        <v>OnTime</v>
      </c>
    </row>
    <row r="884" spans="1:26">
      <c r="A884" s="26"/>
      <c r="B884" s="26"/>
      <c r="C884" s="26"/>
      <c r="D884" s="26"/>
      <c r="E884" s="26"/>
      <c r="F884" s="26"/>
      <c r="G884" s="26"/>
      <c r="H884" s="26"/>
      <c r="I884" s="26"/>
      <c r="J884" s="26"/>
      <c r="K884" s="26"/>
      <c r="L884" s="26"/>
      <c r="M884" s="26"/>
      <c r="N884" s="26"/>
      <c r="O884" s="26"/>
      <c r="P884" s="26"/>
      <c r="Q884" s="26"/>
      <c r="R884" s="26"/>
      <c r="S884" s="26"/>
      <c r="T884" s="26"/>
      <c r="U884" s="26"/>
      <c r="V884" s="36">
        <f t="shared" si="13"/>
        <v>1096</v>
      </c>
      <c r="W88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84" t="str">
        <f>IF(Table1[[#This Row],[Days Past 3rd Birthday Calculated]]&lt;1,"OnTime",IF(Table1[[#This Row],[Days Past 3rd Birthday Calculated]]&lt;16,"1-15 Cal Days",IF(Table1[[#This Row],[Days Past 3rd Birthday Calculated]]&gt;29,"30+ Cal Days","16-29 Cal Days")))</f>
        <v>OnTime</v>
      </c>
      <c r="Y884" s="37">
        <f>_xlfn.NUMBERVALUE(Table1[[#This Row],[School Days to Complete Initial Evaluation (U08)]])</f>
        <v>0</v>
      </c>
      <c r="Z884" t="str">
        <f>IF(Table1[[#This Row],[School Days to Complete Initial Evaluation Converted]]&lt;36,"OnTime",IF(Table1[[#This Row],[School Days to Complete Initial Evaluation Converted]]&gt;50,"16+ Sch Days","1-15 Sch Days"))</f>
        <v>OnTime</v>
      </c>
    </row>
    <row r="885" spans="1:26">
      <c r="A885" s="26"/>
      <c r="B885" s="26"/>
      <c r="C885" s="26"/>
      <c r="D885" s="26"/>
      <c r="E885" s="26"/>
      <c r="F885" s="26"/>
      <c r="G885" s="26"/>
      <c r="H885" s="26"/>
      <c r="I885" s="26"/>
      <c r="J885" s="26"/>
      <c r="K885" s="26"/>
      <c r="L885" s="26"/>
      <c r="M885" s="26"/>
      <c r="N885" s="26"/>
      <c r="O885" s="26"/>
      <c r="P885" s="26"/>
      <c r="Q885" s="26"/>
      <c r="R885" s="26"/>
      <c r="S885" s="26"/>
      <c r="T885" s="26"/>
      <c r="U885" s="26"/>
      <c r="V885" s="36">
        <f t="shared" si="13"/>
        <v>1096</v>
      </c>
      <c r="W88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85" t="str">
        <f>IF(Table1[[#This Row],[Days Past 3rd Birthday Calculated]]&lt;1,"OnTime",IF(Table1[[#This Row],[Days Past 3rd Birthday Calculated]]&lt;16,"1-15 Cal Days",IF(Table1[[#This Row],[Days Past 3rd Birthday Calculated]]&gt;29,"30+ Cal Days","16-29 Cal Days")))</f>
        <v>OnTime</v>
      </c>
      <c r="Y885" s="37">
        <f>_xlfn.NUMBERVALUE(Table1[[#This Row],[School Days to Complete Initial Evaluation (U08)]])</f>
        <v>0</v>
      </c>
      <c r="Z885" t="str">
        <f>IF(Table1[[#This Row],[School Days to Complete Initial Evaluation Converted]]&lt;36,"OnTime",IF(Table1[[#This Row],[School Days to Complete Initial Evaluation Converted]]&gt;50,"16+ Sch Days","1-15 Sch Days"))</f>
        <v>OnTime</v>
      </c>
    </row>
    <row r="886" spans="1:26">
      <c r="A886" s="26"/>
      <c r="B886" s="26"/>
      <c r="C886" s="26"/>
      <c r="D886" s="26"/>
      <c r="E886" s="26"/>
      <c r="F886" s="26"/>
      <c r="G886" s="26"/>
      <c r="H886" s="26"/>
      <c r="I886" s="26"/>
      <c r="J886" s="26"/>
      <c r="K886" s="26"/>
      <c r="L886" s="26"/>
      <c r="M886" s="26"/>
      <c r="N886" s="26"/>
      <c r="O886" s="26"/>
      <c r="P886" s="26"/>
      <c r="Q886" s="26"/>
      <c r="R886" s="26"/>
      <c r="S886" s="26"/>
      <c r="T886" s="26"/>
      <c r="U886" s="26"/>
      <c r="V886" s="36">
        <f t="shared" si="13"/>
        <v>1096</v>
      </c>
      <c r="W88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86" t="str">
        <f>IF(Table1[[#This Row],[Days Past 3rd Birthday Calculated]]&lt;1,"OnTime",IF(Table1[[#This Row],[Days Past 3rd Birthday Calculated]]&lt;16,"1-15 Cal Days",IF(Table1[[#This Row],[Days Past 3rd Birthday Calculated]]&gt;29,"30+ Cal Days","16-29 Cal Days")))</f>
        <v>OnTime</v>
      </c>
      <c r="Y886" s="37">
        <f>_xlfn.NUMBERVALUE(Table1[[#This Row],[School Days to Complete Initial Evaluation (U08)]])</f>
        <v>0</v>
      </c>
      <c r="Z886" t="str">
        <f>IF(Table1[[#This Row],[School Days to Complete Initial Evaluation Converted]]&lt;36,"OnTime",IF(Table1[[#This Row],[School Days to Complete Initial Evaluation Converted]]&gt;50,"16+ Sch Days","1-15 Sch Days"))</f>
        <v>OnTime</v>
      </c>
    </row>
    <row r="887" spans="1:26">
      <c r="A887" s="26"/>
      <c r="B887" s="26"/>
      <c r="C887" s="26"/>
      <c r="D887" s="26"/>
      <c r="E887" s="26"/>
      <c r="F887" s="26"/>
      <c r="G887" s="26"/>
      <c r="H887" s="26"/>
      <c r="I887" s="26"/>
      <c r="J887" s="26"/>
      <c r="K887" s="26"/>
      <c r="L887" s="26"/>
      <c r="M887" s="26"/>
      <c r="N887" s="26"/>
      <c r="O887" s="26"/>
      <c r="P887" s="26"/>
      <c r="Q887" s="26"/>
      <c r="R887" s="26"/>
      <c r="S887" s="26"/>
      <c r="T887" s="26"/>
      <c r="U887" s="26"/>
      <c r="V887" s="36">
        <f t="shared" si="13"/>
        <v>1096</v>
      </c>
      <c r="W88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87" t="str">
        <f>IF(Table1[[#This Row],[Days Past 3rd Birthday Calculated]]&lt;1,"OnTime",IF(Table1[[#This Row],[Days Past 3rd Birthday Calculated]]&lt;16,"1-15 Cal Days",IF(Table1[[#This Row],[Days Past 3rd Birthday Calculated]]&gt;29,"30+ Cal Days","16-29 Cal Days")))</f>
        <v>OnTime</v>
      </c>
      <c r="Y887" s="37">
        <f>_xlfn.NUMBERVALUE(Table1[[#This Row],[School Days to Complete Initial Evaluation (U08)]])</f>
        <v>0</v>
      </c>
      <c r="Z887" t="str">
        <f>IF(Table1[[#This Row],[School Days to Complete Initial Evaluation Converted]]&lt;36,"OnTime",IF(Table1[[#This Row],[School Days to Complete Initial Evaluation Converted]]&gt;50,"16+ Sch Days","1-15 Sch Days"))</f>
        <v>OnTime</v>
      </c>
    </row>
    <row r="888" spans="1:26">
      <c r="A888" s="26"/>
      <c r="B888" s="26"/>
      <c r="C888" s="26"/>
      <c r="D888" s="26"/>
      <c r="E888" s="26"/>
      <c r="F888" s="26"/>
      <c r="G888" s="26"/>
      <c r="H888" s="26"/>
      <c r="I888" s="26"/>
      <c r="J888" s="26"/>
      <c r="K888" s="26"/>
      <c r="L888" s="26"/>
      <c r="M888" s="26"/>
      <c r="N888" s="26"/>
      <c r="O888" s="26"/>
      <c r="P888" s="26"/>
      <c r="Q888" s="26"/>
      <c r="R888" s="26"/>
      <c r="S888" s="26"/>
      <c r="T888" s="26"/>
      <c r="U888" s="26"/>
      <c r="V888" s="36">
        <f t="shared" si="13"/>
        <v>1096</v>
      </c>
      <c r="W88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88" t="str">
        <f>IF(Table1[[#This Row],[Days Past 3rd Birthday Calculated]]&lt;1,"OnTime",IF(Table1[[#This Row],[Days Past 3rd Birthday Calculated]]&lt;16,"1-15 Cal Days",IF(Table1[[#This Row],[Days Past 3rd Birthday Calculated]]&gt;29,"30+ Cal Days","16-29 Cal Days")))</f>
        <v>OnTime</v>
      </c>
      <c r="Y888" s="37">
        <f>_xlfn.NUMBERVALUE(Table1[[#This Row],[School Days to Complete Initial Evaluation (U08)]])</f>
        <v>0</v>
      </c>
      <c r="Z888" t="str">
        <f>IF(Table1[[#This Row],[School Days to Complete Initial Evaluation Converted]]&lt;36,"OnTime",IF(Table1[[#This Row],[School Days to Complete Initial Evaluation Converted]]&gt;50,"16+ Sch Days","1-15 Sch Days"))</f>
        <v>OnTime</v>
      </c>
    </row>
    <row r="889" spans="1:26">
      <c r="A889" s="26"/>
      <c r="B889" s="26"/>
      <c r="C889" s="26"/>
      <c r="D889" s="26"/>
      <c r="E889" s="26"/>
      <c r="F889" s="26"/>
      <c r="G889" s="26"/>
      <c r="H889" s="26"/>
      <c r="I889" s="26"/>
      <c r="J889" s="26"/>
      <c r="K889" s="26"/>
      <c r="L889" s="26"/>
      <c r="M889" s="26"/>
      <c r="N889" s="26"/>
      <c r="O889" s="26"/>
      <c r="P889" s="26"/>
      <c r="Q889" s="26"/>
      <c r="R889" s="26"/>
      <c r="S889" s="26"/>
      <c r="T889" s="26"/>
      <c r="U889" s="26"/>
      <c r="V889" s="36">
        <f t="shared" si="13"/>
        <v>1096</v>
      </c>
      <c r="W88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89" t="str">
        <f>IF(Table1[[#This Row],[Days Past 3rd Birthday Calculated]]&lt;1,"OnTime",IF(Table1[[#This Row],[Days Past 3rd Birthday Calculated]]&lt;16,"1-15 Cal Days",IF(Table1[[#This Row],[Days Past 3rd Birthday Calculated]]&gt;29,"30+ Cal Days","16-29 Cal Days")))</f>
        <v>OnTime</v>
      </c>
      <c r="Y889" s="37">
        <f>_xlfn.NUMBERVALUE(Table1[[#This Row],[School Days to Complete Initial Evaluation (U08)]])</f>
        <v>0</v>
      </c>
      <c r="Z889" t="str">
        <f>IF(Table1[[#This Row],[School Days to Complete Initial Evaluation Converted]]&lt;36,"OnTime",IF(Table1[[#This Row],[School Days to Complete Initial Evaluation Converted]]&gt;50,"16+ Sch Days","1-15 Sch Days"))</f>
        <v>OnTime</v>
      </c>
    </row>
    <row r="890" spans="1:26">
      <c r="A890" s="26"/>
      <c r="B890" s="26"/>
      <c r="C890" s="26"/>
      <c r="D890" s="26"/>
      <c r="E890" s="26"/>
      <c r="F890" s="26"/>
      <c r="G890" s="26"/>
      <c r="H890" s="26"/>
      <c r="I890" s="26"/>
      <c r="J890" s="26"/>
      <c r="K890" s="26"/>
      <c r="L890" s="26"/>
      <c r="M890" s="26"/>
      <c r="N890" s="26"/>
      <c r="O890" s="26"/>
      <c r="P890" s="26"/>
      <c r="Q890" s="26"/>
      <c r="R890" s="26"/>
      <c r="S890" s="26"/>
      <c r="T890" s="26"/>
      <c r="U890" s="26"/>
      <c r="V890" s="36">
        <f t="shared" si="13"/>
        <v>1096</v>
      </c>
      <c r="W89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90" t="str">
        <f>IF(Table1[[#This Row],[Days Past 3rd Birthday Calculated]]&lt;1,"OnTime",IF(Table1[[#This Row],[Days Past 3rd Birthday Calculated]]&lt;16,"1-15 Cal Days",IF(Table1[[#This Row],[Days Past 3rd Birthday Calculated]]&gt;29,"30+ Cal Days","16-29 Cal Days")))</f>
        <v>OnTime</v>
      </c>
      <c r="Y890" s="37">
        <f>_xlfn.NUMBERVALUE(Table1[[#This Row],[School Days to Complete Initial Evaluation (U08)]])</f>
        <v>0</v>
      </c>
      <c r="Z890" t="str">
        <f>IF(Table1[[#This Row],[School Days to Complete Initial Evaluation Converted]]&lt;36,"OnTime",IF(Table1[[#This Row],[School Days to Complete Initial Evaluation Converted]]&gt;50,"16+ Sch Days","1-15 Sch Days"))</f>
        <v>OnTime</v>
      </c>
    </row>
    <row r="891" spans="1:26">
      <c r="A891" s="26"/>
      <c r="B891" s="26"/>
      <c r="C891" s="26"/>
      <c r="D891" s="26"/>
      <c r="E891" s="26"/>
      <c r="F891" s="26"/>
      <c r="G891" s="26"/>
      <c r="H891" s="26"/>
      <c r="I891" s="26"/>
      <c r="J891" s="26"/>
      <c r="K891" s="26"/>
      <c r="L891" s="26"/>
      <c r="M891" s="26"/>
      <c r="N891" s="26"/>
      <c r="O891" s="26"/>
      <c r="P891" s="26"/>
      <c r="Q891" s="26"/>
      <c r="R891" s="26"/>
      <c r="S891" s="26"/>
      <c r="T891" s="26"/>
      <c r="U891" s="26"/>
      <c r="V891" s="36">
        <f t="shared" si="13"/>
        <v>1096</v>
      </c>
      <c r="W89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91" t="str">
        <f>IF(Table1[[#This Row],[Days Past 3rd Birthday Calculated]]&lt;1,"OnTime",IF(Table1[[#This Row],[Days Past 3rd Birthday Calculated]]&lt;16,"1-15 Cal Days",IF(Table1[[#This Row],[Days Past 3rd Birthday Calculated]]&gt;29,"30+ Cal Days","16-29 Cal Days")))</f>
        <v>OnTime</v>
      </c>
      <c r="Y891" s="37">
        <f>_xlfn.NUMBERVALUE(Table1[[#This Row],[School Days to Complete Initial Evaluation (U08)]])</f>
        <v>0</v>
      </c>
      <c r="Z891" t="str">
        <f>IF(Table1[[#This Row],[School Days to Complete Initial Evaluation Converted]]&lt;36,"OnTime",IF(Table1[[#This Row],[School Days to Complete Initial Evaluation Converted]]&gt;50,"16+ Sch Days","1-15 Sch Days"))</f>
        <v>OnTime</v>
      </c>
    </row>
    <row r="892" spans="1:26">
      <c r="A892" s="26"/>
      <c r="B892" s="26"/>
      <c r="C892" s="26"/>
      <c r="D892" s="26"/>
      <c r="E892" s="26"/>
      <c r="F892" s="26"/>
      <c r="G892" s="26"/>
      <c r="H892" s="26"/>
      <c r="I892" s="26"/>
      <c r="J892" s="26"/>
      <c r="K892" s="26"/>
      <c r="L892" s="26"/>
      <c r="M892" s="26"/>
      <c r="N892" s="26"/>
      <c r="O892" s="26"/>
      <c r="P892" s="26"/>
      <c r="Q892" s="26"/>
      <c r="R892" s="26"/>
      <c r="S892" s="26"/>
      <c r="T892" s="26"/>
      <c r="U892" s="26"/>
      <c r="V892" s="36">
        <f t="shared" si="13"/>
        <v>1096</v>
      </c>
      <c r="W89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92" t="str">
        <f>IF(Table1[[#This Row],[Days Past 3rd Birthday Calculated]]&lt;1,"OnTime",IF(Table1[[#This Row],[Days Past 3rd Birthday Calculated]]&lt;16,"1-15 Cal Days",IF(Table1[[#This Row],[Days Past 3rd Birthday Calculated]]&gt;29,"30+ Cal Days","16-29 Cal Days")))</f>
        <v>OnTime</v>
      </c>
      <c r="Y892" s="37">
        <f>_xlfn.NUMBERVALUE(Table1[[#This Row],[School Days to Complete Initial Evaluation (U08)]])</f>
        <v>0</v>
      </c>
      <c r="Z892" t="str">
        <f>IF(Table1[[#This Row],[School Days to Complete Initial Evaluation Converted]]&lt;36,"OnTime",IF(Table1[[#This Row],[School Days to Complete Initial Evaluation Converted]]&gt;50,"16+ Sch Days","1-15 Sch Days"))</f>
        <v>OnTime</v>
      </c>
    </row>
    <row r="893" spans="1:26">
      <c r="A893" s="26"/>
      <c r="B893" s="26"/>
      <c r="C893" s="26"/>
      <c r="D893" s="26"/>
      <c r="E893" s="26"/>
      <c r="F893" s="26"/>
      <c r="G893" s="26"/>
      <c r="H893" s="26"/>
      <c r="I893" s="26"/>
      <c r="J893" s="26"/>
      <c r="K893" s="26"/>
      <c r="L893" s="26"/>
      <c r="M893" s="26"/>
      <c r="N893" s="26"/>
      <c r="O893" s="26"/>
      <c r="P893" s="26"/>
      <c r="Q893" s="26"/>
      <c r="R893" s="26"/>
      <c r="S893" s="26"/>
      <c r="T893" s="26"/>
      <c r="U893" s="26"/>
      <c r="V893" s="36">
        <f t="shared" si="13"/>
        <v>1096</v>
      </c>
      <c r="W89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93" t="str">
        <f>IF(Table1[[#This Row],[Days Past 3rd Birthday Calculated]]&lt;1,"OnTime",IF(Table1[[#This Row],[Days Past 3rd Birthday Calculated]]&lt;16,"1-15 Cal Days",IF(Table1[[#This Row],[Days Past 3rd Birthday Calculated]]&gt;29,"30+ Cal Days","16-29 Cal Days")))</f>
        <v>OnTime</v>
      </c>
      <c r="Y893" s="37">
        <f>_xlfn.NUMBERVALUE(Table1[[#This Row],[School Days to Complete Initial Evaluation (U08)]])</f>
        <v>0</v>
      </c>
      <c r="Z893" t="str">
        <f>IF(Table1[[#This Row],[School Days to Complete Initial Evaluation Converted]]&lt;36,"OnTime",IF(Table1[[#This Row],[School Days to Complete Initial Evaluation Converted]]&gt;50,"16+ Sch Days","1-15 Sch Days"))</f>
        <v>OnTime</v>
      </c>
    </row>
    <row r="894" spans="1:26">
      <c r="A894" s="26"/>
      <c r="B894" s="26"/>
      <c r="C894" s="26"/>
      <c r="D894" s="26"/>
      <c r="E894" s="26"/>
      <c r="F894" s="26"/>
      <c r="G894" s="26"/>
      <c r="H894" s="26"/>
      <c r="I894" s="26"/>
      <c r="J894" s="26"/>
      <c r="K894" s="26"/>
      <c r="L894" s="26"/>
      <c r="M894" s="26"/>
      <c r="N894" s="26"/>
      <c r="O894" s="26"/>
      <c r="P894" s="26"/>
      <c r="Q894" s="26"/>
      <c r="R894" s="26"/>
      <c r="S894" s="26"/>
      <c r="T894" s="26"/>
      <c r="U894" s="26"/>
      <c r="V894" s="36">
        <f t="shared" si="13"/>
        <v>1096</v>
      </c>
      <c r="W89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94" t="str">
        <f>IF(Table1[[#This Row],[Days Past 3rd Birthday Calculated]]&lt;1,"OnTime",IF(Table1[[#This Row],[Days Past 3rd Birthday Calculated]]&lt;16,"1-15 Cal Days",IF(Table1[[#This Row],[Days Past 3rd Birthday Calculated]]&gt;29,"30+ Cal Days","16-29 Cal Days")))</f>
        <v>OnTime</v>
      </c>
      <c r="Y894" s="37">
        <f>_xlfn.NUMBERVALUE(Table1[[#This Row],[School Days to Complete Initial Evaluation (U08)]])</f>
        <v>0</v>
      </c>
      <c r="Z894" t="str">
        <f>IF(Table1[[#This Row],[School Days to Complete Initial Evaluation Converted]]&lt;36,"OnTime",IF(Table1[[#This Row],[School Days to Complete Initial Evaluation Converted]]&gt;50,"16+ Sch Days","1-15 Sch Days"))</f>
        <v>OnTime</v>
      </c>
    </row>
    <row r="895" spans="1:26">
      <c r="A895" s="26"/>
      <c r="B895" s="26"/>
      <c r="C895" s="26"/>
      <c r="D895" s="26"/>
      <c r="E895" s="26"/>
      <c r="F895" s="26"/>
      <c r="G895" s="26"/>
      <c r="H895" s="26"/>
      <c r="I895" s="26"/>
      <c r="J895" s="26"/>
      <c r="K895" s="26"/>
      <c r="L895" s="26"/>
      <c r="M895" s="26"/>
      <c r="N895" s="26"/>
      <c r="O895" s="26"/>
      <c r="P895" s="26"/>
      <c r="Q895" s="26"/>
      <c r="R895" s="26"/>
      <c r="S895" s="26"/>
      <c r="T895" s="26"/>
      <c r="U895" s="26"/>
      <c r="V895" s="36">
        <f t="shared" si="13"/>
        <v>1096</v>
      </c>
      <c r="W89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95" t="str">
        <f>IF(Table1[[#This Row],[Days Past 3rd Birthday Calculated]]&lt;1,"OnTime",IF(Table1[[#This Row],[Days Past 3rd Birthday Calculated]]&lt;16,"1-15 Cal Days",IF(Table1[[#This Row],[Days Past 3rd Birthday Calculated]]&gt;29,"30+ Cal Days","16-29 Cal Days")))</f>
        <v>OnTime</v>
      </c>
      <c r="Y895" s="37">
        <f>_xlfn.NUMBERVALUE(Table1[[#This Row],[School Days to Complete Initial Evaluation (U08)]])</f>
        <v>0</v>
      </c>
      <c r="Z895" t="str">
        <f>IF(Table1[[#This Row],[School Days to Complete Initial Evaluation Converted]]&lt;36,"OnTime",IF(Table1[[#This Row],[School Days to Complete Initial Evaluation Converted]]&gt;50,"16+ Sch Days","1-15 Sch Days"))</f>
        <v>OnTime</v>
      </c>
    </row>
    <row r="896" spans="1:26">
      <c r="A896" s="26"/>
      <c r="B896" s="26"/>
      <c r="C896" s="26"/>
      <c r="D896" s="26"/>
      <c r="E896" s="26"/>
      <c r="F896" s="26"/>
      <c r="G896" s="26"/>
      <c r="H896" s="26"/>
      <c r="I896" s="26"/>
      <c r="J896" s="26"/>
      <c r="K896" s="26"/>
      <c r="L896" s="26"/>
      <c r="M896" s="26"/>
      <c r="N896" s="26"/>
      <c r="O896" s="26"/>
      <c r="P896" s="26"/>
      <c r="Q896" s="26"/>
      <c r="R896" s="26"/>
      <c r="S896" s="26"/>
      <c r="T896" s="26"/>
      <c r="U896" s="26"/>
      <c r="V896" s="36">
        <f t="shared" si="13"/>
        <v>1096</v>
      </c>
      <c r="W89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96" t="str">
        <f>IF(Table1[[#This Row],[Days Past 3rd Birthday Calculated]]&lt;1,"OnTime",IF(Table1[[#This Row],[Days Past 3rd Birthday Calculated]]&lt;16,"1-15 Cal Days",IF(Table1[[#This Row],[Days Past 3rd Birthday Calculated]]&gt;29,"30+ Cal Days","16-29 Cal Days")))</f>
        <v>OnTime</v>
      </c>
      <c r="Y896" s="37">
        <f>_xlfn.NUMBERVALUE(Table1[[#This Row],[School Days to Complete Initial Evaluation (U08)]])</f>
        <v>0</v>
      </c>
      <c r="Z896" t="str">
        <f>IF(Table1[[#This Row],[School Days to Complete Initial Evaluation Converted]]&lt;36,"OnTime",IF(Table1[[#This Row],[School Days to Complete Initial Evaluation Converted]]&gt;50,"16+ Sch Days","1-15 Sch Days"))</f>
        <v>OnTime</v>
      </c>
    </row>
    <row r="897" spans="1:26">
      <c r="A897" s="26"/>
      <c r="B897" s="26"/>
      <c r="C897" s="26"/>
      <c r="D897" s="26"/>
      <c r="E897" s="26"/>
      <c r="F897" s="26"/>
      <c r="G897" s="26"/>
      <c r="H897" s="26"/>
      <c r="I897" s="26"/>
      <c r="J897" s="26"/>
      <c r="K897" s="26"/>
      <c r="L897" s="26"/>
      <c r="M897" s="26"/>
      <c r="N897" s="26"/>
      <c r="O897" s="26"/>
      <c r="P897" s="26"/>
      <c r="Q897" s="26"/>
      <c r="R897" s="26"/>
      <c r="S897" s="26"/>
      <c r="T897" s="26"/>
      <c r="U897" s="26"/>
      <c r="V897" s="36">
        <f t="shared" si="13"/>
        <v>1096</v>
      </c>
      <c r="W89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97" t="str">
        <f>IF(Table1[[#This Row],[Days Past 3rd Birthday Calculated]]&lt;1,"OnTime",IF(Table1[[#This Row],[Days Past 3rd Birthday Calculated]]&lt;16,"1-15 Cal Days",IF(Table1[[#This Row],[Days Past 3rd Birthday Calculated]]&gt;29,"30+ Cal Days","16-29 Cal Days")))</f>
        <v>OnTime</v>
      </c>
      <c r="Y897" s="37">
        <f>_xlfn.NUMBERVALUE(Table1[[#This Row],[School Days to Complete Initial Evaluation (U08)]])</f>
        <v>0</v>
      </c>
      <c r="Z897" t="str">
        <f>IF(Table1[[#This Row],[School Days to Complete Initial Evaluation Converted]]&lt;36,"OnTime",IF(Table1[[#This Row],[School Days to Complete Initial Evaluation Converted]]&gt;50,"16+ Sch Days","1-15 Sch Days"))</f>
        <v>OnTime</v>
      </c>
    </row>
    <row r="898" spans="1:26">
      <c r="A898" s="26"/>
      <c r="B898" s="26"/>
      <c r="C898" s="26"/>
      <c r="D898" s="26"/>
      <c r="E898" s="26"/>
      <c r="F898" s="26"/>
      <c r="G898" s="26"/>
      <c r="H898" s="26"/>
      <c r="I898" s="26"/>
      <c r="J898" s="26"/>
      <c r="K898" s="26"/>
      <c r="L898" s="26"/>
      <c r="M898" s="26"/>
      <c r="N898" s="26"/>
      <c r="O898" s="26"/>
      <c r="P898" s="26"/>
      <c r="Q898" s="26"/>
      <c r="R898" s="26"/>
      <c r="S898" s="26"/>
      <c r="T898" s="26"/>
      <c r="U898" s="26"/>
      <c r="V898" s="36">
        <f t="shared" ref="V898:V961" si="14">EDATE(Q898,36)</f>
        <v>1096</v>
      </c>
      <c r="W89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98" t="str">
        <f>IF(Table1[[#This Row],[Days Past 3rd Birthday Calculated]]&lt;1,"OnTime",IF(Table1[[#This Row],[Days Past 3rd Birthday Calculated]]&lt;16,"1-15 Cal Days",IF(Table1[[#This Row],[Days Past 3rd Birthday Calculated]]&gt;29,"30+ Cal Days","16-29 Cal Days")))</f>
        <v>OnTime</v>
      </c>
      <c r="Y898" s="37">
        <f>_xlfn.NUMBERVALUE(Table1[[#This Row],[School Days to Complete Initial Evaluation (U08)]])</f>
        <v>0</v>
      </c>
      <c r="Z898" t="str">
        <f>IF(Table1[[#This Row],[School Days to Complete Initial Evaluation Converted]]&lt;36,"OnTime",IF(Table1[[#This Row],[School Days to Complete Initial Evaluation Converted]]&gt;50,"16+ Sch Days","1-15 Sch Days"))</f>
        <v>OnTime</v>
      </c>
    </row>
    <row r="899" spans="1:26">
      <c r="A899" s="26"/>
      <c r="B899" s="26"/>
      <c r="C899" s="26"/>
      <c r="D899" s="26"/>
      <c r="E899" s="26"/>
      <c r="F899" s="26"/>
      <c r="G899" s="26"/>
      <c r="H899" s="26"/>
      <c r="I899" s="26"/>
      <c r="J899" s="26"/>
      <c r="K899" s="26"/>
      <c r="L899" s="26"/>
      <c r="M899" s="26"/>
      <c r="N899" s="26"/>
      <c r="O899" s="26"/>
      <c r="P899" s="26"/>
      <c r="Q899" s="26"/>
      <c r="R899" s="26"/>
      <c r="S899" s="26"/>
      <c r="T899" s="26"/>
      <c r="U899" s="26"/>
      <c r="V899" s="36">
        <f t="shared" si="14"/>
        <v>1096</v>
      </c>
      <c r="W89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899" t="str">
        <f>IF(Table1[[#This Row],[Days Past 3rd Birthday Calculated]]&lt;1,"OnTime",IF(Table1[[#This Row],[Days Past 3rd Birthday Calculated]]&lt;16,"1-15 Cal Days",IF(Table1[[#This Row],[Days Past 3rd Birthday Calculated]]&gt;29,"30+ Cal Days","16-29 Cal Days")))</f>
        <v>OnTime</v>
      </c>
      <c r="Y899" s="37">
        <f>_xlfn.NUMBERVALUE(Table1[[#This Row],[School Days to Complete Initial Evaluation (U08)]])</f>
        <v>0</v>
      </c>
      <c r="Z899" t="str">
        <f>IF(Table1[[#This Row],[School Days to Complete Initial Evaluation Converted]]&lt;36,"OnTime",IF(Table1[[#This Row],[School Days to Complete Initial Evaluation Converted]]&gt;50,"16+ Sch Days","1-15 Sch Days"))</f>
        <v>OnTime</v>
      </c>
    </row>
    <row r="900" spans="1:26">
      <c r="A900" s="26"/>
      <c r="B900" s="26"/>
      <c r="C900" s="26"/>
      <c r="D900" s="26"/>
      <c r="E900" s="26"/>
      <c r="F900" s="26"/>
      <c r="G900" s="26"/>
      <c r="H900" s="26"/>
      <c r="I900" s="26"/>
      <c r="J900" s="26"/>
      <c r="K900" s="26"/>
      <c r="L900" s="26"/>
      <c r="M900" s="26"/>
      <c r="N900" s="26"/>
      <c r="O900" s="26"/>
      <c r="P900" s="26"/>
      <c r="Q900" s="26"/>
      <c r="R900" s="26"/>
      <c r="S900" s="26"/>
      <c r="T900" s="26"/>
      <c r="U900" s="26"/>
      <c r="V900" s="36">
        <f t="shared" si="14"/>
        <v>1096</v>
      </c>
      <c r="W90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00" t="str">
        <f>IF(Table1[[#This Row],[Days Past 3rd Birthday Calculated]]&lt;1,"OnTime",IF(Table1[[#This Row],[Days Past 3rd Birthday Calculated]]&lt;16,"1-15 Cal Days",IF(Table1[[#This Row],[Days Past 3rd Birthday Calculated]]&gt;29,"30+ Cal Days","16-29 Cal Days")))</f>
        <v>OnTime</v>
      </c>
      <c r="Y900" s="37">
        <f>_xlfn.NUMBERVALUE(Table1[[#This Row],[School Days to Complete Initial Evaluation (U08)]])</f>
        <v>0</v>
      </c>
      <c r="Z900" t="str">
        <f>IF(Table1[[#This Row],[School Days to Complete Initial Evaluation Converted]]&lt;36,"OnTime",IF(Table1[[#This Row],[School Days to Complete Initial Evaluation Converted]]&gt;50,"16+ Sch Days","1-15 Sch Days"))</f>
        <v>OnTime</v>
      </c>
    </row>
    <row r="901" spans="1:26">
      <c r="A901" s="26"/>
      <c r="B901" s="26"/>
      <c r="C901" s="26"/>
      <c r="D901" s="26"/>
      <c r="E901" s="26"/>
      <c r="F901" s="26"/>
      <c r="G901" s="26"/>
      <c r="H901" s="26"/>
      <c r="I901" s="26"/>
      <c r="J901" s="26"/>
      <c r="K901" s="26"/>
      <c r="L901" s="26"/>
      <c r="M901" s="26"/>
      <c r="N901" s="26"/>
      <c r="O901" s="26"/>
      <c r="P901" s="26"/>
      <c r="Q901" s="26"/>
      <c r="R901" s="26"/>
      <c r="S901" s="26"/>
      <c r="T901" s="26"/>
      <c r="U901" s="26"/>
      <c r="V901" s="36">
        <f t="shared" si="14"/>
        <v>1096</v>
      </c>
      <c r="W90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01" t="str">
        <f>IF(Table1[[#This Row],[Days Past 3rd Birthday Calculated]]&lt;1,"OnTime",IF(Table1[[#This Row],[Days Past 3rd Birthday Calculated]]&lt;16,"1-15 Cal Days",IF(Table1[[#This Row],[Days Past 3rd Birthday Calculated]]&gt;29,"30+ Cal Days","16-29 Cal Days")))</f>
        <v>OnTime</v>
      </c>
      <c r="Y901" s="37">
        <f>_xlfn.NUMBERVALUE(Table1[[#This Row],[School Days to Complete Initial Evaluation (U08)]])</f>
        <v>0</v>
      </c>
      <c r="Z901" t="str">
        <f>IF(Table1[[#This Row],[School Days to Complete Initial Evaluation Converted]]&lt;36,"OnTime",IF(Table1[[#This Row],[School Days to Complete Initial Evaluation Converted]]&gt;50,"16+ Sch Days","1-15 Sch Days"))</f>
        <v>OnTime</v>
      </c>
    </row>
    <row r="902" spans="1:26">
      <c r="A902" s="26"/>
      <c r="B902" s="26"/>
      <c r="C902" s="26"/>
      <c r="D902" s="26"/>
      <c r="E902" s="26"/>
      <c r="F902" s="26"/>
      <c r="G902" s="26"/>
      <c r="H902" s="26"/>
      <c r="I902" s="26"/>
      <c r="J902" s="26"/>
      <c r="K902" s="26"/>
      <c r="L902" s="26"/>
      <c r="M902" s="26"/>
      <c r="N902" s="26"/>
      <c r="O902" s="26"/>
      <c r="P902" s="26"/>
      <c r="Q902" s="26"/>
      <c r="R902" s="26"/>
      <c r="S902" s="26"/>
      <c r="T902" s="26"/>
      <c r="U902" s="26"/>
      <c r="V902" s="36">
        <f t="shared" si="14"/>
        <v>1096</v>
      </c>
      <c r="W90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02" t="str">
        <f>IF(Table1[[#This Row],[Days Past 3rd Birthday Calculated]]&lt;1,"OnTime",IF(Table1[[#This Row],[Days Past 3rd Birthday Calculated]]&lt;16,"1-15 Cal Days",IF(Table1[[#This Row],[Days Past 3rd Birthday Calculated]]&gt;29,"30+ Cal Days","16-29 Cal Days")))</f>
        <v>OnTime</v>
      </c>
      <c r="Y902" s="37">
        <f>_xlfn.NUMBERVALUE(Table1[[#This Row],[School Days to Complete Initial Evaluation (U08)]])</f>
        <v>0</v>
      </c>
      <c r="Z902" t="str">
        <f>IF(Table1[[#This Row],[School Days to Complete Initial Evaluation Converted]]&lt;36,"OnTime",IF(Table1[[#This Row],[School Days to Complete Initial Evaluation Converted]]&gt;50,"16+ Sch Days","1-15 Sch Days"))</f>
        <v>OnTime</v>
      </c>
    </row>
    <row r="903" spans="1:26">
      <c r="A903" s="26"/>
      <c r="B903" s="26"/>
      <c r="C903" s="26"/>
      <c r="D903" s="26"/>
      <c r="E903" s="26"/>
      <c r="F903" s="26"/>
      <c r="G903" s="26"/>
      <c r="H903" s="26"/>
      <c r="I903" s="26"/>
      <c r="J903" s="26"/>
      <c r="K903" s="26"/>
      <c r="L903" s="26"/>
      <c r="M903" s="26"/>
      <c r="N903" s="26"/>
      <c r="O903" s="26"/>
      <c r="P903" s="26"/>
      <c r="Q903" s="26"/>
      <c r="R903" s="26"/>
      <c r="S903" s="26"/>
      <c r="T903" s="26"/>
      <c r="U903" s="26"/>
      <c r="V903" s="36">
        <f t="shared" si="14"/>
        <v>1096</v>
      </c>
      <c r="W90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03" t="str">
        <f>IF(Table1[[#This Row],[Days Past 3rd Birthday Calculated]]&lt;1,"OnTime",IF(Table1[[#This Row],[Days Past 3rd Birthday Calculated]]&lt;16,"1-15 Cal Days",IF(Table1[[#This Row],[Days Past 3rd Birthday Calculated]]&gt;29,"30+ Cal Days","16-29 Cal Days")))</f>
        <v>OnTime</v>
      </c>
      <c r="Y903" s="37">
        <f>_xlfn.NUMBERVALUE(Table1[[#This Row],[School Days to Complete Initial Evaluation (U08)]])</f>
        <v>0</v>
      </c>
      <c r="Z903" t="str">
        <f>IF(Table1[[#This Row],[School Days to Complete Initial Evaluation Converted]]&lt;36,"OnTime",IF(Table1[[#This Row],[School Days to Complete Initial Evaluation Converted]]&gt;50,"16+ Sch Days","1-15 Sch Days"))</f>
        <v>OnTime</v>
      </c>
    </row>
    <row r="904" spans="1:26">
      <c r="A904" s="26"/>
      <c r="B904" s="26"/>
      <c r="C904" s="26"/>
      <c r="D904" s="26"/>
      <c r="E904" s="26"/>
      <c r="F904" s="26"/>
      <c r="G904" s="26"/>
      <c r="H904" s="26"/>
      <c r="I904" s="26"/>
      <c r="J904" s="26"/>
      <c r="K904" s="26"/>
      <c r="L904" s="26"/>
      <c r="M904" s="26"/>
      <c r="N904" s="26"/>
      <c r="O904" s="26"/>
      <c r="P904" s="26"/>
      <c r="Q904" s="26"/>
      <c r="R904" s="26"/>
      <c r="S904" s="26"/>
      <c r="T904" s="26"/>
      <c r="U904" s="26"/>
      <c r="V904" s="36">
        <f t="shared" si="14"/>
        <v>1096</v>
      </c>
      <c r="W90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04" t="str">
        <f>IF(Table1[[#This Row],[Days Past 3rd Birthday Calculated]]&lt;1,"OnTime",IF(Table1[[#This Row],[Days Past 3rd Birthday Calculated]]&lt;16,"1-15 Cal Days",IF(Table1[[#This Row],[Days Past 3rd Birthday Calculated]]&gt;29,"30+ Cal Days","16-29 Cal Days")))</f>
        <v>OnTime</v>
      </c>
      <c r="Y904" s="37">
        <f>_xlfn.NUMBERVALUE(Table1[[#This Row],[School Days to Complete Initial Evaluation (U08)]])</f>
        <v>0</v>
      </c>
      <c r="Z904" t="str">
        <f>IF(Table1[[#This Row],[School Days to Complete Initial Evaluation Converted]]&lt;36,"OnTime",IF(Table1[[#This Row],[School Days to Complete Initial Evaluation Converted]]&gt;50,"16+ Sch Days","1-15 Sch Days"))</f>
        <v>OnTime</v>
      </c>
    </row>
    <row r="905" spans="1:26">
      <c r="A905" s="26"/>
      <c r="B905" s="26"/>
      <c r="C905" s="26"/>
      <c r="D905" s="26"/>
      <c r="E905" s="26"/>
      <c r="F905" s="26"/>
      <c r="G905" s="26"/>
      <c r="H905" s="26"/>
      <c r="I905" s="26"/>
      <c r="J905" s="26"/>
      <c r="K905" s="26"/>
      <c r="L905" s="26"/>
      <c r="M905" s="26"/>
      <c r="N905" s="26"/>
      <c r="O905" s="26"/>
      <c r="P905" s="26"/>
      <c r="Q905" s="26"/>
      <c r="R905" s="26"/>
      <c r="S905" s="26"/>
      <c r="T905" s="26"/>
      <c r="U905" s="26"/>
      <c r="V905" s="36">
        <f t="shared" si="14"/>
        <v>1096</v>
      </c>
      <c r="W90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05" t="str">
        <f>IF(Table1[[#This Row],[Days Past 3rd Birthday Calculated]]&lt;1,"OnTime",IF(Table1[[#This Row],[Days Past 3rd Birthday Calculated]]&lt;16,"1-15 Cal Days",IF(Table1[[#This Row],[Days Past 3rd Birthday Calculated]]&gt;29,"30+ Cal Days","16-29 Cal Days")))</f>
        <v>OnTime</v>
      </c>
      <c r="Y905" s="37">
        <f>_xlfn.NUMBERVALUE(Table1[[#This Row],[School Days to Complete Initial Evaluation (U08)]])</f>
        <v>0</v>
      </c>
      <c r="Z905" t="str">
        <f>IF(Table1[[#This Row],[School Days to Complete Initial Evaluation Converted]]&lt;36,"OnTime",IF(Table1[[#This Row],[School Days to Complete Initial Evaluation Converted]]&gt;50,"16+ Sch Days","1-15 Sch Days"))</f>
        <v>OnTime</v>
      </c>
    </row>
    <row r="906" spans="1:26">
      <c r="A906" s="26"/>
      <c r="B906" s="26"/>
      <c r="C906" s="26"/>
      <c r="D906" s="26"/>
      <c r="E906" s="26"/>
      <c r="F906" s="26"/>
      <c r="G906" s="26"/>
      <c r="H906" s="26"/>
      <c r="I906" s="26"/>
      <c r="J906" s="26"/>
      <c r="K906" s="26"/>
      <c r="L906" s="26"/>
      <c r="M906" s="26"/>
      <c r="N906" s="26"/>
      <c r="O906" s="26"/>
      <c r="P906" s="26"/>
      <c r="Q906" s="26"/>
      <c r="R906" s="26"/>
      <c r="S906" s="26"/>
      <c r="T906" s="26"/>
      <c r="U906" s="26"/>
      <c r="V906" s="36">
        <f t="shared" si="14"/>
        <v>1096</v>
      </c>
      <c r="W90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06" t="str">
        <f>IF(Table1[[#This Row],[Days Past 3rd Birthday Calculated]]&lt;1,"OnTime",IF(Table1[[#This Row],[Days Past 3rd Birthday Calculated]]&lt;16,"1-15 Cal Days",IF(Table1[[#This Row],[Days Past 3rd Birthday Calculated]]&gt;29,"30+ Cal Days","16-29 Cal Days")))</f>
        <v>OnTime</v>
      </c>
      <c r="Y906" s="37">
        <f>_xlfn.NUMBERVALUE(Table1[[#This Row],[School Days to Complete Initial Evaluation (U08)]])</f>
        <v>0</v>
      </c>
      <c r="Z906" t="str">
        <f>IF(Table1[[#This Row],[School Days to Complete Initial Evaluation Converted]]&lt;36,"OnTime",IF(Table1[[#This Row],[School Days to Complete Initial Evaluation Converted]]&gt;50,"16+ Sch Days","1-15 Sch Days"))</f>
        <v>OnTime</v>
      </c>
    </row>
    <row r="907" spans="1:26">
      <c r="A907" s="26"/>
      <c r="B907" s="26"/>
      <c r="C907" s="26"/>
      <c r="D907" s="26"/>
      <c r="E907" s="26"/>
      <c r="F907" s="26"/>
      <c r="G907" s="26"/>
      <c r="H907" s="26"/>
      <c r="I907" s="26"/>
      <c r="J907" s="26"/>
      <c r="K907" s="26"/>
      <c r="L907" s="26"/>
      <c r="M907" s="26"/>
      <c r="N907" s="26"/>
      <c r="O907" s="26"/>
      <c r="P907" s="26"/>
      <c r="Q907" s="26"/>
      <c r="R907" s="26"/>
      <c r="S907" s="26"/>
      <c r="T907" s="26"/>
      <c r="U907" s="26"/>
      <c r="V907" s="36">
        <f t="shared" si="14"/>
        <v>1096</v>
      </c>
      <c r="W90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07" t="str">
        <f>IF(Table1[[#This Row],[Days Past 3rd Birthday Calculated]]&lt;1,"OnTime",IF(Table1[[#This Row],[Days Past 3rd Birthday Calculated]]&lt;16,"1-15 Cal Days",IF(Table1[[#This Row],[Days Past 3rd Birthday Calculated]]&gt;29,"30+ Cal Days","16-29 Cal Days")))</f>
        <v>OnTime</v>
      </c>
      <c r="Y907" s="37">
        <f>_xlfn.NUMBERVALUE(Table1[[#This Row],[School Days to Complete Initial Evaluation (U08)]])</f>
        <v>0</v>
      </c>
      <c r="Z907" t="str">
        <f>IF(Table1[[#This Row],[School Days to Complete Initial Evaluation Converted]]&lt;36,"OnTime",IF(Table1[[#This Row],[School Days to Complete Initial Evaluation Converted]]&gt;50,"16+ Sch Days","1-15 Sch Days"))</f>
        <v>OnTime</v>
      </c>
    </row>
    <row r="908" spans="1:26">
      <c r="A908" s="26"/>
      <c r="B908" s="26"/>
      <c r="C908" s="26"/>
      <c r="D908" s="26"/>
      <c r="E908" s="26"/>
      <c r="F908" s="26"/>
      <c r="G908" s="26"/>
      <c r="H908" s="26"/>
      <c r="I908" s="26"/>
      <c r="J908" s="26"/>
      <c r="K908" s="26"/>
      <c r="L908" s="26"/>
      <c r="M908" s="26"/>
      <c r="N908" s="26"/>
      <c r="O908" s="26"/>
      <c r="P908" s="26"/>
      <c r="Q908" s="26"/>
      <c r="R908" s="26"/>
      <c r="S908" s="26"/>
      <c r="T908" s="26"/>
      <c r="U908" s="26"/>
      <c r="V908" s="36">
        <f t="shared" si="14"/>
        <v>1096</v>
      </c>
      <c r="W90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08" t="str">
        <f>IF(Table1[[#This Row],[Days Past 3rd Birthday Calculated]]&lt;1,"OnTime",IF(Table1[[#This Row],[Days Past 3rd Birthday Calculated]]&lt;16,"1-15 Cal Days",IF(Table1[[#This Row],[Days Past 3rd Birthday Calculated]]&gt;29,"30+ Cal Days","16-29 Cal Days")))</f>
        <v>OnTime</v>
      </c>
      <c r="Y908" s="37">
        <f>_xlfn.NUMBERVALUE(Table1[[#This Row],[School Days to Complete Initial Evaluation (U08)]])</f>
        <v>0</v>
      </c>
      <c r="Z908" t="str">
        <f>IF(Table1[[#This Row],[School Days to Complete Initial Evaluation Converted]]&lt;36,"OnTime",IF(Table1[[#This Row],[School Days to Complete Initial Evaluation Converted]]&gt;50,"16+ Sch Days","1-15 Sch Days"))</f>
        <v>OnTime</v>
      </c>
    </row>
    <row r="909" spans="1:26">
      <c r="A909" s="26"/>
      <c r="B909" s="26"/>
      <c r="C909" s="26"/>
      <c r="D909" s="26"/>
      <c r="E909" s="26"/>
      <c r="F909" s="26"/>
      <c r="G909" s="26"/>
      <c r="H909" s="26"/>
      <c r="I909" s="26"/>
      <c r="J909" s="26"/>
      <c r="K909" s="26"/>
      <c r="L909" s="26"/>
      <c r="M909" s="26"/>
      <c r="N909" s="26"/>
      <c r="O909" s="26"/>
      <c r="P909" s="26"/>
      <c r="Q909" s="26"/>
      <c r="R909" s="26"/>
      <c r="S909" s="26"/>
      <c r="T909" s="26"/>
      <c r="U909" s="26"/>
      <c r="V909" s="36">
        <f t="shared" si="14"/>
        <v>1096</v>
      </c>
      <c r="W90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09" t="str">
        <f>IF(Table1[[#This Row],[Days Past 3rd Birthday Calculated]]&lt;1,"OnTime",IF(Table1[[#This Row],[Days Past 3rd Birthday Calculated]]&lt;16,"1-15 Cal Days",IF(Table1[[#This Row],[Days Past 3rd Birthday Calculated]]&gt;29,"30+ Cal Days","16-29 Cal Days")))</f>
        <v>OnTime</v>
      </c>
      <c r="Y909" s="37">
        <f>_xlfn.NUMBERVALUE(Table1[[#This Row],[School Days to Complete Initial Evaluation (U08)]])</f>
        <v>0</v>
      </c>
      <c r="Z909" t="str">
        <f>IF(Table1[[#This Row],[School Days to Complete Initial Evaluation Converted]]&lt;36,"OnTime",IF(Table1[[#This Row],[School Days to Complete Initial Evaluation Converted]]&gt;50,"16+ Sch Days","1-15 Sch Days"))</f>
        <v>OnTime</v>
      </c>
    </row>
    <row r="910" spans="1:26">
      <c r="A910" s="26"/>
      <c r="B910" s="26"/>
      <c r="C910" s="26"/>
      <c r="D910" s="26"/>
      <c r="E910" s="26"/>
      <c r="F910" s="26"/>
      <c r="G910" s="26"/>
      <c r="H910" s="26"/>
      <c r="I910" s="26"/>
      <c r="J910" s="26"/>
      <c r="K910" s="26"/>
      <c r="L910" s="26"/>
      <c r="M910" s="26"/>
      <c r="N910" s="26"/>
      <c r="O910" s="26"/>
      <c r="P910" s="26"/>
      <c r="Q910" s="26"/>
      <c r="R910" s="26"/>
      <c r="S910" s="26"/>
      <c r="T910" s="26"/>
      <c r="U910" s="26"/>
      <c r="V910" s="36">
        <f t="shared" si="14"/>
        <v>1096</v>
      </c>
      <c r="W91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10" t="str">
        <f>IF(Table1[[#This Row],[Days Past 3rd Birthday Calculated]]&lt;1,"OnTime",IF(Table1[[#This Row],[Days Past 3rd Birthday Calculated]]&lt;16,"1-15 Cal Days",IF(Table1[[#This Row],[Days Past 3rd Birthday Calculated]]&gt;29,"30+ Cal Days","16-29 Cal Days")))</f>
        <v>OnTime</v>
      </c>
      <c r="Y910" s="37">
        <f>_xlfn.NUMBERVALUE(Table1[[#This Row],[School Days to Complete Initial Evaluation (U08)]])</f>
        <v>0</v>
      </c>
      <c r="Z910" t="str">
        <f>IF(Table1[[#This Row],[School Days to Complete Initial Evaluation Converted]]&lt;36,"OnTime",IF(Table1[[#This Row],[School Days to Complete Initial Evaluation Converted]]&gt;50,"16+ Sch Days","1-15 Sch Days"))</f>
        <v>OnTime</v>
      </c>
    </row>
    <row r="911" spans="1:26">
      <c r="A911" s="26"/>
      <c r="B911" s="26"/>
      <c r="C911" s="26"/>
      <c r="D911" s="26"/>
      <c r="E911" s="26"/>
      <c r="F911" s="26"/>
      <c r="G911" s="26"/>
      <c r="H911" s="26"/>
      <c r="I911" s="26"/>
      <c r="J911" s="26"/>
      <c r="K911" s="26"/>
      <c r="L911" s="26"/>
      <c r="M911" s="26"/>
      <c r="N911" s="26"/>
      <c r="O911" s="26"/>
      <c r="P911" s="26"/>
      <c r="Q911" s="26"/>
      <c r="R911" s="26"/>
      <c r="S911" s="26"/>
      <c r="T911" s="26"/>
      <c r="U911" s="26"/>
      <c r="V911" s="36">
        <f t="shared" si="14"/>
        <v>1096</v>
      </c>
      <c r="W91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11" t="str">
        <f>IF(Table1[[#This Row],[Days Past 3rd Birthday Calculated]]&lt;1,"OnTime",IF(Table1[[#This Row],[Days Past 3rd Birthday Calculated]]&lt;16,"1-15 Cal Days",IF(Table1[[#This Row],[Days Past 3rd Birthday Calculated]]&gt;29,"30+ Cal Days","16-29 Cal Days")))</f>
        <v>OnTime</v>
      </c>
      <c r="Y911" s="37">
        <f>_xlfn.NUMBERVALUE(Table1[[#This Row],[School Days to Complete Initial Evaluation (U08)]])</f>
        <v>0</v>
      </c>
      <c r="Z911" t="str">
        <f>IF(Table1[[#This Row],[School Days to Complete Initial Evaluation Converted]]&lt;36,"OnTime",IF(Table1[[#This Row],[School Days to Complete Initial Evaluation Converted]]&gt;50,"16+ Sch Days","1-15 Sch Days"))</f>
        <v>OnTime</v>
      </c>
    </row>
    <row r="912" spans="1:26">
      <c r="A912" s="26"/>
      <c r="B912" s="26"/>
      <c r="C912" s="26"/>
      <c r="D912" s="26"/>
      <c r="E912" s="26"/>
      <c r="F912" s="26"/>
      <c r="G912" s="26"/>
      <c r="H912" s="26"/>
      <c r="I912" s="26"/>
      <c r="J912" s="26"/>
      <c r="K912" s="26"/>
      <c r="L912" s="26"/>
      <c r="M912" s="26"/>
      <c r="N912" s="26"/>
      <c r="O912" s="26"/>
      <c r="P912" s="26"/>
      <c r="Q912" s="26"/>
      <c r="R912" s="26"/>
      <c r="S912" s="26"/>
      <c r="T912" s="26"/>
      <c r="U912" s="26"/>
      <c r="V912" s="36">
        <f t="shared" si="14"/>
        <v>1096</v>
      </c>
      <c r="W91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12" t="str">
        <f>IF(Table1[[#This Row],[Days Past 3rd Birthday Calculated]]&lt;1,"OnTime",IF(Table1[[#This Row],[Days Past 3rd Birthday Calculated]]&lt;16,"1-15 Cal Days",IF(Table1[[#This Row],[Days Past 3rd Birthday Calculated]]&gt;29,"30+ Cal Days","16-29 Cal Days")))</f>
        <v>OnTime</v>
      </c>
      <c r="Y912" s="37">
        <f>_xlfn.NUMBERVALUE(Table1[[#This Row],[School Days to Complete Initial Evaluation (U08)]])</f>
        <v>0</v>
      </c>
      <c r="Z912" t="str">
        <f>IF(Table1[[#This Row],[School Days to Complete Initial Evaluation Converted]]&lt;36,"OnTime",IF(Table1[[#This Row],[School Days to Complete Initial Evaluation Converted]]&gt;50,"16+ Sch Days","1-15 Sch Days"))</f>
        <v>OnTime</v>
      </c>
    </row>
    <row r="913" spans="1:26">
      <c r="A913" s="26"/>
      <c r="B913" s="26"/>
      <c r="C913" s="26"/>
      <c r="D913" s="26"/>
      <c r="E913" s="26"/>
      <c r="F913" s="26"/>
      <c r="G913" s="26"/>
      <c r="H913" s="26"/>
      <c r="I913" s="26"/>
      <c r="J913" s="26"/>
      <c r="K913" s="26"/>
      <c r="L913" s="26"/>
      <c r="M913" s="26"/>
      <c r="N913" s="26"/>
      <c r="O913" s="26"/>
      <c r="P913" s="26"/>
      <c r="Q913" s="26"/>
      <c r="R913" s="26"/>
      <c r="S913" s="26"/>
      <c r="T913" s="26"/>
      <c r="U913" s="26"/>
      <c r="V913" s="36">
        <f t="shared" si="14"/>
        <v>1096</v>
      </c>
      <c r="W91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13" t="str">
        <f>IF(Table1[[#This Row],[Days Past 3rd Birthday Calculated]]&lt;1,"OnTime",IF(Table1[[#This Row],[Days Past 3rd Birthday Calculated]]&lt;16,"1-15 Cal Days",IF(Table1[[#This Row],[Days Past 3rd Birthday Calculated]]&gt;29,"30+ Cal Days","16-29 Cal Days")))</f>
        <v>OnTime</v>
      </c>
      <c r="Y913" s="37">
        <f>_xlfn.NUMBERVALUE(Table1[[#This Row],[School Days to Complete Initial Evaluation (U08)]])</f>
        <v>0</v>
      </c>
      <c r="Z913" t="str">
        <f>IF(Table1[[#This Row],[School Days to Complete Initial Evaluation Converted]]&lt;36,"OnTime",IF(Table1[[#This Row],[School Days to Complete Initial Evaluation Converted]]&gt;50,"16+ Sch Days","1-15 Sch Days"))</f>
        <v>OnTime</v>
      </c>
    </row>
    <row r="914" spans="1:26">
      <c r="A914" s="26"/>
      <c r="B914" s="26"/>
      <c r="C914" s="26"/>
      <c r="D914" s="26"/>
      <c r="E914" s="26"/>
      <c r="F914" s="26"/>
      <c r="G914" s="26"/>
      <c r="H914" s="26"/>
      <c r="I914" s="26"/>
      <c r="J914" s="26"/>
      <c r="K914" s="26"/>
      <c r="L914" s="26"/>
      <c r="M914" s="26"/>
      <c r="N914" s="26"/>
      <c r="O914" s="26"/>
      <c r="P914" s="26"/>
      <c r="Q914" s="26"/>
      <c r="R914" s="26"/>
      <c r="S914" s="26"/>
      <c r="T914" s="26"/>
      <c r="U914" s="26"/>
      <c r="V914" s="36">
        <f t="shared" si="14"/>
        <v>1096</v>
      </c>
      <c r="W91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14" t="str">
        <f>IF(Table1[[#This Row],[Days Past 3rd Birthday Calculated]]&lt;1,"OnTime",IF(Table1[[#This Row],[Days Past 3rd Birthday Calculated]]&lt;16,"1-15 Cal Days",IF(Table1[[#This Row],[Days Past 3rd Birthday Calculated]]&gt;29,"30+ Cal Days","16-29 Cal Days")))</f>
        <v>OnTime</v>
      </c>
      <c r="Y914" s="37">
        <f>_xlfn.NUMBERVALUE(Table1[[#This Row],[School Days to Complete Initial Evaluation (U08)]])</f>
        <v>0</v>
      </c>
      <c r="Z914" t="str">
        <f>IF(Table1[[#This Row],[School Days to Complete Initial Evaluation Converted]]&lt;36,"OnTime",IF(Table1[[#This Row],[School Days to Complete Initial Evaluation Converted]]&gt;50,"16+ Sch Days","1-15 Sch Days"))</f>
        <v>OnTime</v>
      </c>
    </row>
    <row r="915" spans="1:26">
      <c r="A915" s="26"/>
      <c r="B915" s="26"/>
      <c r="C915" s="26"/>
      <c r="D915" s="26"/>
      <c r="E915" s="26"/>
      <c r="F915" s="26"/>
      <c r="G915" s="26"/>
      <c r="H915" s="26"/>
      <c r="I915" s="26"/>
      <c r="J915" s="26"/>
      <c r="K915" s="26"/>
      <c r="L915" s="26"/>
      <c r="M915" s="26"/>
      <c r="N915" s="26"/>
      <c r="O915" s="26"/>
      <c r="P915" s="26"/>
      <c r="Q915" s="26"/>
      <c r="R915" s="26"/>
      <c r="S915" s="26"/>
      <c r="T915" s="26"/>
      <c r="U915" s="26"/>
      <c r="V915" s="36">
        <f t="shared" si="14"/>
        <v>1096</v>
      </c>
      <c r="W91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15" t="str">
        <f>IF(Table1[[#This Row],[Days Past 3rd Birthday Calculated]]&lt;1,"OnTime",IF(Table1[[#This Row],[Days Past 3rd Birthday Calculated]]&lt;16,"1-15 Cal Days",IF(Table1[[#This Row],[Days Past 3rd Birthday Calculated]]&gt;29,"30+ Cal Days","16-29 Cal Days")))</f>
        <v>OnTime</v>
      </c>
      <c r="Y915" s="37">
        <f>_xlfn.NUMBERVALUE(Table1[[#This Row],[School Days to Complete Initial Evaluation (U08)]])</f>
        <v>0</v>
      </c>
      <c r="Z915" t="str">
        <f>IF(Table1[[#This Row],[School Days to Complete Initial Evaluation Converted]]&lt;36,"OnTime",IF(Table1[[#This Row],[School Days to Complete Initial Evaluation Converted]]&gt;50,"16+ Sch Days","1-15 Sch Days"))</f>
        <v>OnTime</v>
      </c>
    </row>
    <row r="916" spans="1:26">
      <c r="A916" s="26"/>
      <c r="B916" s="26"/>
      <c r="C916" s="26"/>
      <c r="D916" s="26"/>
      <c r="E916" s="26"/>
      <c r="F916" s="26"/>
      <c r="G916" s="26"/>
      <c r="H916" s="26"/>
      <c r="I916" s="26"/>
      <c r="J916" s="26"/>
      <c r="K916" s="26"/>
      <c r="L916" s="26"/>
      <c r="M916" s="26"/>
      <c r="N916" s="26"/>
      <c r="O916" s="26"/>
      <c r="P916" s="26"/>
      <c r="Q916" s="26"/>
      <c r="R916" s="26"/>
      <c r="S916" s="26"/>
      <c r="T916" s="26"/>
      <c r="U916" s="26"/>
      <c r="V916" s="36">
        <f t="shared" si="14"/>
        <v>1096</v>
      </c>
      <c r="W91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16" t="str">
        <f>IF(Table1[[#This Row],[Days Past 3rd Birthday Calculated]]&lt;1,"OnTime",IF(Table1[[#This Row],[Days Past 3rd Birthday Calculated]]&lt;16,"1-15 Cal Days",IF(Table1[[#This Row],[Days Past 3rd Birthday Calculated]]&gt;29,"30+ Cal Days","16-29 Cal Days")))</f>
        <v>OnTime</v>
      </c>
      <c r="Y916" s="37">
        <f>_xlfn.NUMBERVALUE(Table1[[#This Row],[School Days to Complete Initial Evaluation (U08)]])</f>
        <v>0</v>
      </c>
      <c r="Z916" t="str">
        <f>IF(Table1[[#This Row],[School Days to Complete Initial Evaluation Converted]]&lt;36,"OnTime",IF(Table1[[#This Row],[School Days to Complete Initial Evaluation Converted]]&gt;50,"16+ Sch Days","1-15 Sch Days"))</f>
        <v>OnTime</v>
      </c>
    </row>
    <row r="917" spans="1:26">
      <c r="A917" s="26"/>
      <c r="B917" s="26"/>
      <c r="C917" s="26"/>
      <c r="D917" s="26"/>
      <c r="E917" s="26"/>
      <c r="F917" s="26"/>
      <c r="G917" s="26"/>
      <c r="H917" s="26"/>
      <c r="I917" s="26"/>
      <c r="J917" s="26"/>
      <c r="K917" s="26"/>
      <c r="L917" s="26"/>
      <c r="M917" s="26"/>
      <c r="N917" s="26"/>
      <c r="O917" s="26"/>
      <c r="P917" s="26"/>
      <c r="Q917" s="26"/>
      <c r="R917" s="26"/>
      <c r="S917" s="26"/>
      <c r="T917" s="26"/>
      <c r="U917" s="26"/>
      <c r="V917" s="36">
        <f t="shared" si="14"/>
        <v>1096</v>
      </c>
      <c r="W91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17" t="str">
        <f>IF(Table1[[#This Row],[Days Past 3rd Birthday Calculated]]&lt;1,"OnTime",IF(Table1[[#This Row],[Days Past 3rd Birthday Calculated]]&lt;16,"1-15 Cal Days",IF(Table1[[#This Row],[Days Past 3rd Birthday Calculated]]&gt;29,"30+ Cal Days","16-29 Cal Days")))</f>
        <v>OnTime</v>
      </c>
      <c r="Y917" s="37">
        <f>_xlfn.NUMBERVALUE(Table1[[#This Row],[School Days to Complete Initial Evaluation (U08)]])</f>
        <v>0</v>
      </c>
      <c r="Z917" t="str">
        <f>IF(Table1[[#This Row],[School Days to Complete Initial Evaluation Converted]]&lt;36,"OnTime",IF(Table1[[#This Row],[School Days to Complete Initial Evaluation Converted]]&gt;50,"16+ Sch Days","1-15 Sch Days"))</f>
        <v>OnTime</v>
      </c>
    </row>
    <row r="918" spans="1:26">
      <c r="A918" s="26"/>
      <c r="B918" s="26"/>
      <c r="C918" s="26"/>
      <c r="D918" s="26"/>
      <c r="E918" s="26"/>
      <c r="F918" s="26"/>
      <c r="G918" s="26"/>
      <c r="H918" s="26"/>
      <c r="I918" s="26"/>
      <c r="J918" s="26"/>
      <c r="K918" s="26"/>
      <c r="L918" s="26"/>
      <c r="M918" s="26"/>
      <c r="N918" s="26"/>
      <c r="O918" s="26"/>
      <c r="P918" s="26"/>
      <c r="Q918" s="26"/>
      <c r="R918" s="26"/>
      <c r="S918" s="26"/>
      <c r="T918" s="26"/>
      <c r="U918" s="26"/>
      <c r="V918" s="36">
        <f t="shared" si="14"/>
        <v>1096</v>
      </c>
      <c r="W91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18" t="str">
        <f>IF(Table1[[#This Row],[Days Past 3rd Birthday Calculated]]&lt;1,"OnTime",IF(Table1[[#This Row],[Days Past 3rd Birthday Calculated]]&lt;16,"1-15 Cal Days",IF(Table1[[#This Row],[Days Past 3rd Birthday Calculated]]&gt;29,"30+ Cal Days","16-29 Cal Days")))</f>
        <v>OnTime</v>
      </c>
      <c r="Y918" s="37">
        <f>_xlfn.NUMBERVALUE(Table1[[#This Row],[School Days to Complete Initial Evaluation (U08)]])</f>
        <v>0</v>
      </c>
      <c r="Z918" t="str">
        <f>IF(Table1[[#This Row],[School Days to Complete Initial Evaluation Converted]]&lt;36,"OnTime",IF(Table1[[#This Row],[School Days to Complete Initial Evaluation Converted]]&gt;50,"16+ Sch Days","1-15 Sch Days"))</f>
        <v>OnTime</v>
      </c>
    </row>
    <row r="919" spans="1:26">
      <c r="A919" s="26"/>
      <c r="B919" s="26"/>
      <c r="C919" s="26"/>
      <c r="D919" s="26"/>
      <c r="E919" s="26"/>
      <c r="F919" s="26"/>
      <c r="G919" s="26"/>
      <c r="H919" s="26"/>
      <c r="I919" s="26"/>
      <c r="J919" s="26"/>
      <c r="K919" s="26"/>
      <c r="L919" s="26"/>
      <c r="M919" s="26"/>
      <c r="N919" s="26"/>
      <c r="O919" s="26"/>
      <c r="P919" s="26"/>
      <c r="Q919" s="26"/>
      <c r="R919" s="26"/>
      <c r="S919" s="26"/>
      <c r="T919" s="26"/>
      <c r="U919" s="26"/>
      <c r="V919" s="36">
        <f t="shared" si="14"/>
        <v>1096</v>
      </c>
      <c r="W91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19" t="str">
        <f>IF(Table1[[#This Row],[Days Past 3rd Birthday Calculated]]&lt;1,"OnTime",IF(Table1[[#This Row],[Days Past 3rd Birthday Calculated]]&lt;16,"1-15 Cal Days",IF(Table1[[#This Row],[Days Past 3rd Birthday Calculated]]&gt;29,"30+ Cal Days","16-29 Cal Days")))</f>
        <v>OnTime</v>
      </c>
      <c r="Y919" s="37">
        <f>_xlfn.NUMBERVALUE(Table1[[#This Row],[School Days to Complete Initial Evaluation (U08)]])</f>
        <v>0</v>
      </c>
      <c r="Z919" t="str">
        <f>IF(Table1[[#This Row],[School Days to Complete Initial Evaluation Converted]]&lt;36,"OnTime",IF(Table1[[#This Row],[School Days to Complete Initial Evaluation Converted]]&gt;50,"16+ Sch Days","1-15 Sch Days"))</f>
        <v>OnTime</v>
      </c>
    </row>
    <row r="920" spans="1:26">
      <c r="A920" s="26"/>
      <c r="B920" s="26"/>
      <c r="C920" s="26"/>
      <c r="D920" s="26"/>
      <c r="E920" s="26"/>
      <c r="F920" s="26"/>
      <c r="G920" s="26"/>
      <c r="H920" s="26"/>
      <c r="I920" s="26"/>
      <c r="J920" s="26"/>
      <c r="K920" s="26"/>
      <c r="L920" s="26"/>
      <c r="M920" s="26"/>
      <c r="N920" s="26"/>
      <c r="O920" s="26"/>
      <c r="P920" s="26"/>
      <c r="Q920" s="26"/>
      <c r="R920" s="26"/>
      <c r="S920" s="26"/>
      <c r="T920" s="26"/>
      <c r="U920" s="26"/>
      <c r="V920" s="36">
        <f t="shared" si="14"/>
        <v>1096</v>
      </c>
      <c r="W92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20" t="str">
        <f>IF(Table1[[#This Row],[Days Past 3rd Birthday Calculated]]&lt;1,"OnTime",IF(Table1[[#This Row],[Days Past 3rd Birthday Calculated]]&lt;16,"1-15 Cal Days",IF(Table1[[#This Row],[Days Past 3rd Birthday Calculated]]&gt;29,"30+ Cal Days","16-29 Cal Days")))</f>
        <v>OnTime</v>
      </c>
      <c r="Y920" s="37">
        <f>_xlfn.NUMBERVALUE(Table1[[#This Row],[School Days to Complete Initial Evaluation (U08)]])</f>
        <v>0</v>
      </c>
      <c r="Z920" t="str">
        <f>IF(Table1[[#This Row],[School Days to Complete Initial Evaluation Converted]]&lt;36,"OnTime",IF(Table1[[#This Row],[School Days to Complete Initial Evaluation Converted]]&gt;50,"16+ Sch Days","1-15 Sch Days"))</f>
        <v>OnTime</v>
      </c>
    </row>
    <row r="921" spans="1:26">
      <c r="A921" s="26"/>
      <c r="B921" s="26"/>
      <c r="C921" s="26"/>
      <c r="D921" s="26"/>
      <c r="E921" s="26"/>
      <c r="F921" s="26"/>
      <c r="G921" s="26"/>
      <c r="H921" s="26"/>
      <c r="I921" s="26"/>
      <c r="J921" s="26"/>
      <c r="K921" s="26"/>
      <c r="L921" s="26"/>
      <c r="M921" s="26"/>
      <c r="N921" s="26"/>
      <c r="O921" s="26"/>
      <c r="P921" s="26"/>
      <c r="Q921" s="26"/>
      <c r="R921" s="26"/>
      <c r="S921" s="26"/>
      <c r="T921" s="26"/>
      <c r="U921" s="26"/>
      <c r="V921" s="36">
        <f t="shared" si="14"/>
        <v>1096</v>
      </c>
      <c r="W92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21" t="str">
        <f>IF(Table1[[#This Row],[Days Past 3rd Birthday Calculated]]&lt;1,"OnTime",IF(Table1[[#This Row],[Days Past 3rd Birthday Calculated]]&lt;16,"1-15 Cal Days",IF(Table1[[#This Row],[Days Past 3rd Birthday Calculated]]&gt;29,"30+ Cal Days","16-29 Cal Days")))</f>
        <v>OnTime</v>
      </c>
      <c r="Y921" s="37">
        <f>_xlfn.NUMBERVALUE(Table1[[#This Row],[School Days to Complete Initial Evaluation (U08)]])</f>
        <v>0</v>
      </c>
      <c r="Z921" t="str">
        <f>IF(Table1[[#This Row],[School Days to Complete Initial Evaluation Converted]]&lt;36,"OnTime",IF(Table1[[#This Row],[School Days to Complete Initial Evaluation Converted]]&gt;50,"16+ Sch Days","1-15 Sch Days"))</f>
        <v>OnTime</v>
      </c>
    </row>
    <row r="922" spans="1:26">
      <c r="A922" s="26"/>
      <c r="B922" s="26"/>
      <c r="C922" s="26"/>
      <c r="D922" s="26"/>
      <c r="E922" s="26"/>
      <c r="F922" s="26"/>
      <c r="G922" s="26"/>
      <c r="H922" s="26"/>
      <c r="I922" s="26"/>
      <c r="J922" s="26"/>
      <c r="K922" s="26"/>
      <c r="L922" s="26"/>
      <c r="M922" s="26"/>
      <c r="N922" s="26"/>
      <c r="O922" s="26"/>
      <c r="P922" s="26"/>
      <c r="Q922" s="26"/>
      <c r="R922" s="26"/>
      <c r="S922" s="26"/>
      <c r="T922" s="26"/>
      <c r="U922" s="26"/>
      <c r="V922" s="36">
        <f t="shared" si="14"/>
        <v>1096</v>
      </c>
      <c r="W92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22" t="str">
        <f>IF(Table1[[#This Row],[Days Past 3rd Birthday Calculated]]&lt;1,"OnTime",IF(Table1[[#This Row],[Days Past 3rd Birthday Calculated]]&lt;16,"1-15 Cal Days",IF(Table1[[#This Row],[Days Past 3rd Birthday Calculated]]&gt;29,"30+ Cal Days","16-29 Cal Days")))</f>
        <v>OnTime</v>
      </c>
      <c r="Y922" s="37">
        <f>_xlfn.NUMBERVALUE(Table1[[#This Row],[School Days to Complete Initial Evaluation (U08)]])</f>
        <v>0</v>
      </c>
      <c r="Z922" t="str">
        <f>IF(Table1[[#This Row],[School Days to Complete Initial Evaluation Converted]]&lt;36,"OnTime",IF(Table1[[#This Row],[School Days to Complete Initial Evaluation Converted]]&gt;50,"16+ Sch Days","1-15 Sch Days"))</f>
        <v>OnTime</v>
      </c>
    </row>
    <row r="923" spans="1:26">
      <c r="A923" s="26"/>
      <c r="B923" s="26"/>
      <c r="C923" s="26"/>
      <c r="D923" s="26"/>
      <c r="E923" s="26"/>
      <c r="F923" s="26"/>
      <c r="G923" s="26"/>
      <c r="H923" s="26"/>
      <c r="I923" s="26"/>
      <c r="J923" s="26"/>
      <c r="K923" s="26"/>
      <c r="L923" s="26"/>
      <c r="M923" s="26"/>
      <c r="N923" s="26"/>
      <c r="O923" s="26"/>
      <c r="P923" s="26"/>
      <c r="Q923" s="26"/>
      <c r="R923" s="26"/>
      <c r="S923" s="26"/>
      <c r="T923" s="26"/>
      <c r="U923" s="26"/>
      <c r="V923" s="36">
        <f t="shared" si="14"/>
        <v>1096</v>
      </c>
      <c r="W92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23" t="str">
        <f>IF(Table1[[#This Row],[Days Past 3rd Birthday Calculated]]&lt;1,"OnTime",IF(Table1[[#This Row],[Days Past 3rd Birthday Calculated]]&lt;16,"1-15 Cal Days",IF(Table1[[#This Row],[Days Past 3rd Birthday Calculated]]&gt;29,"30+ Cal Days","16-29 Cal Days")))</f>
        <v>OnTime</v>
      </c>
      <c r="Y923" s="37">
        <f>_xlfn.NUMBERVALUE(Table1[[#This Row],[School Days to Complete Initial Evaluation (U08)]])</f>
        <v>0</v>
      </c>
      <c r="Z923" t="str">
        <f>IF(Table1[[#This Row],[School Days to Complete Initial Evaluation Converted]]&lt;36,"OnTime",IF(Table1[[#This Row],[School Days to Complete Initial Evaluation Converted]]&gt;50,"16+ Sch Days","1-15 Sch Days"))</f>
        <v>OnTime</v>
      </c>
    </row>
    <row r="924" spans="1:26">
      <c r="A924" s="26"/>
      <c r="B924" s="26"/>
      <c r="C924" s="26"/>
      <c r="D924" s="26"/>
      <c r="E924" s="26"/>
      <c r="F924" s="26"/>
      <c r="G924" s="26"/>
      <c r="H924" s="26"/>
      <c r="I924" s="26"/>
      <c r="J924" s="26"/>
      <c r="K924" s="26"/>
      <c r="L924" s="26"/>
      <c r="M924" s="26"/>
      <c r="N924" s="26"/>
      <c r="O924" s="26"/>
      <c r="P924" s="26"/>
      <c r="Q924" s="26"/>
      <c r="R924" s="26"/>
      <c r="S924" s="26"/>
      <c r="T924" s="26"/>
      <c r="U924" s="26"/>
      <c r="V924" s="36">
        <f t="shared" si="14"/>
        <v>1096</v>
      </c>
      <c r="W92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24" t="str">
        <f>IF(Table1[[#This Row],[Days Past 3rd Birthday Calculated]]&lt;1,"OnTime",IF(Table1[[#This Row],[Days Past 3rd Birthday Calculated]]&lt;16,"1-15 Cal Days",IF(Table1[[#This Row],[Days Past 3rd Birthday Calculated]]&gt;29,"30+ Cal Days","16-29 Cal Days")))</f>
        <v>OnTime</v>
      </c>
      <c r="Y924" s="37">
        <f>_xlfn.NUMBERVALUE(Table1[[#This Row],[School Days to Complete Initial Evaluation (U08)]])</f>
        <v>0</v>
      </c>
      <c r="Z924" t="str">
        <f>IF(Table1[[#This Row],[School Days to Complete Initial Evaluation Converted]]&lt;36,"OnTime",IF(Table1[[#This Row],[School Days to Complete Initial Evaluation Converted]]&gt;50,"16+ Sch Days","1-15 Sch Days"))</f>
        <v>OnTime</v>
      </c>
    </row>
    <row r="925" spans="1:26">
      <c r="A925" s="26"/>
      <c r="B925" s="26"/>
      <c r="C925" s="26"/>
      <c r="D925" s="26"/>
      <c r="E925" s="26"/>
      <c r="F925" s="26"/>
      <c r="G925" s="26"/>
      <c r="H925" s="26"/>
      <c r="I925" s="26"/>
      <c r="J925" s="26"/>
      <c r="K925" s="26"/>
      <c r="L925" s="26"/>
      <c r="M925" s="26"/>
      <c r="N925" s="26"/>
      <c r="O925" s="26"/>
      <c r="P925" s="26"/>
      <c r="Q925" s="26"/>
      <c r="R925" s="26"/>
      <c r="S925" s="26"/>
      <c r="T925" s="26"/>
      <c r="U925" s="26"/>
      <c r="V925" s="36">
        <f t="shared" si="14"/>
        <v>1096</v>
      </c>
      <c r="W92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25" t="str">
        <f>IF(Table1[[#This Row],[Days Past 3rd Birthday Calculated]]&lt;1,"OnTime",IF(Table1[[#This Row],[Days Past 3rd Birthday Calculated]]&lt;16,"1-15 Cal Days",IF(Table1[[#This Row],[Days Past 3rd Birthday Calculated]]&gt;29,"30+ Cal Days","16-29 Cal Days")))</f>
        <v>OnTime</v>
      </c>
      <c r="Y925" s="37">
        <f>_xlfn.NUMBERVALUE(Table1[[#This Row],[School Days to Complete Initial Evaluation (U08)]])</f>
        <v>0</v>
      </c>
      <c r="Z925" t="str">
        <f>IF(Table1[[#This Row],[School Days to Complete Initial Evaluation Converted]]&lt;36,"OnTime",IF(Table1[[#This Row],[School Days to Complete Initial Evaluation Converted]]&gt;50,"16+ Sch Days","1-15 Sch Days"))</f>
        <v>OnTime</v>
      </c>
    </row>
    <row r="926" spans="1:26">
      <c r="A926" s="26"/>
      <c r="B926" s="26"/>
      <c r="C926" s="26"/>
      <c r="D926" s="26"/>
      <c r="E926" s="26"/>
      <c r="F926" s="26"/>
      <c r="G926" s="26"/>
      <c r="H926" s="26"/>
      <c r="I926" s="26"/>
      <c r="J926" s="26"/>
      <c r="K926" s="26"/>
      <c r="L926" s="26"/>
      <c r="M926" s="26"/>
      <c r="N926" s="26"/>
      <c r="O926" s="26"/>
      <c r="P926" s="26"/>
      <c r="Q926" s="26"/>
      <c r="R926" s="26"/>
      <c r="S926" s="26"/>
      <c r="T926" s="26"/>
      <c r="U926" s="26"/>
      <c r="V926" s="36">
        <f t="shared" si="14"/>
        <v>1096</v>
      </c>
      <c r="W92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26" t="str">
        <f>IF(Table1[[#This Row],[Days Past 3rd Birthday Calculated]]&lt;1,"OnTime",IF(Table1[[#This Row],[Days Past 3rd Birthday Calculated]]&lt;16,"1-15 Cal Days",IF(Table1[[#This Row],[Days Past 3rd Birthday Calculated]]&gt;29,"30+ Cal Days","16-29 Cal Days")))</f>
        <v>OnTime</v>
      </c>
      <c r="Y926" s="37">
        <f>_xlfn.NUMBERVALUE(Table1[[#This Row],[School Days to Complete Initial Evaluation (U08)]])</f>
        <v>0</v>
      </c>
      <c r="Z926" t="str">
        <f>IF(Table1[[#This Row],[School Days to Complete Initial Evaluation Converted]]&lt;36,"OnTime",IF(Table1[[#This Row],[School Days to Complete Initial Evaluation Converted]]&gt;50,"16+ Sch Days","1-15 Sch Days"))</f>
        <v>OnTime</v>
      </c>
    </row>
    <row r="927" spans="1:26">
      <c r="A927" s="26"/>
      <c r="B927" s="26"/>
      <c r="C927" s="26"/>
      <c r="D927" s="26"/>
      <c r="E927" s="26"/>
      <c r="F927" s="26"/>
      <c r="G927" s="26"/>
      <c r="H927" s="26"/>
      <c r="I927" s="26"/>
      <c r="J927" s="26"/>
      <c r="K927" s="26"/>
      <c r="L927" s="26"/>
      <c r="M927" s="26"/>
      <c r="N927" s="26"/>
      <c r="O927" s="26"/>
      <c r="P927" s="26"/>
      <c r="Q927" s="26"/>
      <c r="R927" s="26"/>
      <c r="S927" s="26"/>
      <c r="T927" s="26"/>
      <c r="U927" s="26"/>
      <c r="V927" s="36">
        <f t="shared" si="14"/>
        <v>1096</v>
      </c>
      <c r="W92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27" t="str">
        <f>IF(Table1[[#This Row],[Days Past 3rd Birthday Calculated]]&lt;1,"OnTime",IF(Table1[[#This Row],[Days Past 3rd Birthday Calculated]]&lt;16,"1-15 Cal Days",IF(Table1[[#This Row],[Days Past 3rd Birthday Calculated]]&gt;29,"30+ Cal Days","16-29 Cal Days")))</f>
        <v>OnTime</v>
      </c>
      <c r="Y927" s="37">
        <f>_xlfn.NUMBERVALUE(Table1[[#This Row],[School Days to Complete Initial Evaluation (U08)]])</f>
        <v>0</v>
      </c>
      <c r="Z927" t="str">
        <f>IF(Table1[[#This Row],[School Days to Complete Initial Evaluation Converted]]&lt;36,"OnTime",IF(Table1[[#This Row],[School Days to Complete Initial Evaluation Converted]]&gt;50,"16+ Sch Days","1-15 Sch Days"))</f>
        <v>OnTime</v>
      </c>
    </row>
    <row r="928" spans="1:26">
      <c r="A928" s="26"/>
      <c r="B928" s="26"/>
      <c r="C928" s="26"/>
      <c r="D928" s="26"/>
      <c r="E928" s="26"/>
      <c r="F928" s="26"/>
      <c r="G928" s="26"/>
      <c r="H928" s="26"/>
      <c r="I928" s="26"/>
      <c r="J928" s="26"/>
      <c r="K928" s="26"/>
      <c r="L928" s="26"/>
      <c r="M928" s="26"/>
      <c r="N928" s="26"/>
      <c r="O928" s="26"/>
      <c r="P928" s="26"/>
      <c r="Q928" s="26"/>
      <c r="R928" s="26"/>
      <c r="S928" s="26"/>
      <c r="T928" s="26"/>
      <c r="U928" s="26"/>
      <c r="V928" s="36">
        <f t="shared" si="14"/>
        <v>1096</v>
      </c>
      <c r="W92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28" t="str">
        <f>IF(Table1[[#This Row],[Days Past 3rd Birthday Calculated]]&lt;1,"OnTime",IF(Table1[[#This Row],[Days Past 3rd Birthday Calculated]]&lt;16,"1-15 Cal Days",IF(Table1[[#This Row],[Days Past 3rd Birthday Calculated]]&gt;29,"30+ Cal Days","16-29 Cal Days")))</f>
        <v>OnTime</v>
      </c>
      <c r="Y928" s="37">
        <f>_xlfn.NUMBERVALUE(Table1[[#This Row],[School Days to Complete Initial Evaluation (U08)]])</f>
        <v>0</v>
      </c>
      <c r="Z928" t="str">
        <f>IF(Table1[[#This Row],[School Days to Complete Initial Evaluation Converted]]&lt;36,"OnTime",IF(Table1[[#This Row],[School Days to Complete Initial Evaluation Converted]]&gt;50,"16+ Sch Days","1-15 Sch Days"))</f>
        <v>OnTime</v>
      </c>
    </row>
    <row r="929" spans="1:26">
      <c r="A929" s="26"/>
      <c r="B929" s="26"/>
      <c r="C929" s="26"/>
      <c r="D929" s="26"/>
      <c r="E929" s="26"/>
      <c r="F929" s="26"/>
      <c r="G929" s="26"/>
      <c r="H929" s="26"/>
      <c r="I929" s="26"/>
      <c r="J929" s="26"/>
      <c r="K929" s="26"/>
      <c r="L929" s="26"/>
      <c r="M929" s="26"/>
      <c r="N929" s="26"/>
      <c r="O929" s="26"/>
      <c r="P929" s="26"/>
      <c r="Q929" s="26"/>
      <c r="R929" s="26"/>
      <c r="S929" s="26"/>
      <c r="T929" s="26"/>
      <c r="U929" s="26"/>
      <c r="V929" s="36">
        <f t="shared" si="14"/>
        <v>1096</v>
      </c>
      <c r="W92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29" t="str">
        <f>IF(Table1[[#This Row],[Days Past 3rd Birthday Calculated]]&lt;1,"OnTime",IF(Table1[[#This Row],[Days Past 3rd Birthday Calculated]]&lt;16,"1-15 Cal Days",IF(Table1[[#This Row],[Days Past 3rd Birthday Calculated]]&gt;29,"30+ Cal Days","16-29 Cal Days")))</f>
        <v>OnTime</v>
      </c>
      <c r="Y929" s="37">
        <f>_xlfn.NUMBERVALUE(Table1[[#This Row],[School Days to Complete Initial Evaluation (U08)]])</f>
        <v>0</v>
      </c>
      <c r="Z929" t="str">
        <f>IF(Table1[[#This Row],[School Days to Complete Initial Evaluation Converted]]&lt;36,"OnTime",IF(Table1[[#This Row],[School Days to Complete Initial Evaluation Converted]]&gt;50,"16+ Sch Days","1-15 Sch Days"))</f>
        <v>OnTime</v>
      </c>
    </row>
    <row r="930" spans="1:26">
      <c r="A930" s="26"/>
      <c r="B930" s="26"/>
      <c r="C930" s="26"/>
      <c r="D930" s="26"/>
      <c r="E930" s="26"/>
      <c r="F930" s="26"/>
      <c r="G930" s="26"/>
      <c r="H930" s="26"/>
      <c r="I930" s="26"/>
      <c r="J930" s="26"/>
      <c r="K930" s="26"/>
      <c r="L930" s="26"/>
      <c r="M930" s="26"/>
      <c r="N930" s="26"/>
      <c r="O930" s="26"/>
      <c r="P930" s="26"/>
      <c r="Q930" s="26"/>
      <c r="R930" s="26"/>
      <c r="S930" s="26"/>
      <c r="T930" s="26"/>
      <c r="U930" s="26"/>
      <c r="V930" s="36">
        <f t="shared" si="14"/>
        <v>1096</v>
      </c>
      <c r="W93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30" t="str">
        <f>IF(Table1[[#This Row],[Days Past 3rd Birthday Calculated]]&lt;1,"OnTime",IF(Table1[[#This Row],[Days Past 3rd Birthday Calculated]]&lt;16,"1-15 Cal Days",IF(Table1[[#This Row],[Days Past 3rd Birthday Calculated]]&gt;29,"30+ Cal Days","16-29 Cal Days")))</f>
        <v>OnTime</v>
      </c>
      <c r="Y930" s="37">
        <f>_xlfn.NUMBERVALUE(Table1[[#This Row],[School Days to Complete Initial Evaluation (U08)]])</f>
        <v>0</v>
      </c>
      <c r="Z930" t="str">
        <f>IF(Table1[[#This Row],[School Days to Complete Initial Evaluation Converted]]&lt;36,"OnTime",IF(Table1[[#This Row],[School Days to Complete Initial Evaluation Converted]]&gt;50,"16+ Sch Days","1-15 Sch Days"))</f>
        <v>OnTime</v>
      </c>
    </row>
    <row r="931" spans="1:26">
      <c r="A931" s="26"/>
      <c r="B931" s="26"/>
      <c r="C931" s="26"/>
      <c r="D931" s="26"/>
      <c r="E931" s="26"/>
      <c r="F931" s="26"/>
      <c r="G931" s="26"/>
      <c r="H931" s="26"/>
      <c r="I931" s="26"/>
      <c r="J931" s="26"/>
      <c r="K931" s="26"/>
      <c r="L931" s="26"/>
      <c r="M931" s="26"/>
      <c r="N931" s="26"/>
      <c r="O931" s="26"/>
      <c r="P931" s="26"/>
      <c r="Q931" s="26"/>
      <c r="R931" s="26"/>
      <c r="S931" s="26"/>
      <c r="T931" s="26"/>
      <c r="U931" s="26"/>
      <c r="V931" s="36">
        <f t="shared" si="14"/>
        <v>1096</v>
      </c>
      <c r="W93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31" t="str">
        <f>IF(Table1[[#This Row],[Days Past 3rd Birthday Calculated]]&lt;1,"OnTime",IF(Table1[[#This Row],[Days Past 3rd Birthday Calculated]]&lt;16,"1-15 Cal Days",IF(Table1[[#This Row],[Days Past 3rd Birthday Calculated]]&gt;29,"30+ Cal Days","16-29 Cal Days")))</f>
        <v>OnTime</v>
      </c>
      <c r="Y931" s="37">
        <f>_xlfn.NUMBERVALUE(Table1[[#This Row],[School Days to Complete Initial Evaluation (U08)]])</f>
        <v>0</v>
      </c>
      <c r="Z931" t="str">
        <f>IF(Table1[[#This Row],[School Days to Complete Initial Evaluation Converted]]&lt;36,"OnTime",IF(Table1[[#This Row],[School Days to Complete Initial Evaluation Converted]]&gt;50,"16+ Sch Days","1-15 Sch Days"))</f>
        <v>OnTime</v>
      </c>
    </row>
    <row r="932" spans="1:26">
      <c r="A932" s="26"/>
      <c r="B932" s="26"/>
      <c r="C932" s="26"/>
      <c r="D932" s="26"/>
      <c r="E932" s="26"/>
      <c r="F932" s="26"/>
      <c r="G932" s="26"/>
      <c r="H932" s="26"/>
      <c r="I932" s="26"/>
      <c r="J932" s="26"/>
      <c r="K932" s="26"/>
      <c r="L932" s="26"/>
      <c r="M932" s="26"/>
      <c r="N932" s="26"/>
      <c r="O932" s="26"/>
      <c r="P932" s="26"/>
      <c r="Q932" s="26"/>
      <c r="R932" s="26"/>
      <c r="S932" s="26"/>
      <c r="T932" s="26"/>
      <c r="U932" s="26"/>
      <c r="V932" s="36">
        <f t="shared" si="14"/>
        <v>1096</v>
      </c>
      <c r="W93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32" t="str">
        <f>IF(Table1[[#This Row],[Days Past 3rd Birthday Calculated]]&lt;1,"OnTime",IF(Table1[[#This Row],[Days Past 3rd Birthday Calculated]]&lt;16,"1-15 Cal Days",IF(Table1[[#This Row],[Days Past 3rd Birthday Calculated]]&gt;29,"30+ Cal Days","16-29 Cal Days")))</f>
        <v>OnTime</v>
      </c>
      <c r="Y932" s="37">
        <f>_xlfn.NUMBERVALUE(Table1[[#This Row],[School Days to Complete Initial Evaluation (U08)]])</f>
        <v>0</v>
      </c>
      <c r="Z932" t="str">
        <f>IF(Table1[[#This Row],[School Days to Complete Initial Evaluation Converted]]&lt;36,"OnTime",IF(Table1[[#This Row],[School Days to Complete Initial Evaluation Converted]]&gt;50,"16+ Sch Days","1-15 Sch Days"))</f>
        <v>OnTime</v>
      </c>
    </row>
    <row r="933" spans="1:26">
      <c r="A933" s="26"/>
      <c r="B933" s="26"/>
      <c r="C933" s="26"/>
      <c r="D933" s="26"/>
      <c r="E933" s="26"/>
      <c r="F933" s="26"/>
      <c r="G933" s="26"/>
      <c r="H933" s="26"/>
      <c r="I933" s="26"/>
      <c r="J933" s="26"/>
      <c r="K933" s="26"/>
      <c r="L933" s="26"/>
      <c r="M933" s="26"/>
      <c r="N933" s="26"/>
      <c r="O933" s="26"/>
      <c r="P933" s="26"/>
      <c r="Q933" s="26"/>
      <c r="R933" s="26"/>
      <c r="S933" s="26"/>
      <c r="T933" s="26"/>
      <c r="U933" s="26"/>
      <c r="V933" s="36">
        <f t="shared" si="14"/>
        <v>1096</v>
      </c>
      <c r="W93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33" t="str">
        <f>IF(Table1[[#This Row],[Days Past 3rd Birthday Calculated]]&lt;1,"OnTime",IF(Table1[[#This Row],[Days Past 3rd Birthday Calculated]]&lt;16,"1-15 Cal Days",IF(Table1[[#This Row],[Days Past 3rd Birthday Calculated]]&gt;29,"30+ Cal Days","16-29 Cal Days")))</f>
        <v>OnTime</v>
      </c>
      <c r="Y933" s="37">
        <f>_xlfn.NUMBERVALUE(Table1[[#This Row],[School Days to Complete Initial Evaluation (U08)]])</f>
        <v>0</v>
      </c>
      <c r="Z933" t="str">
        <f>IF(Table1[[#This Row],[School Days to Complete Initial Evaluation Converted]]&lt;36,"OnTime",IF(Table1[[#This Row],[School Days to Complete Initial Evaluation Converted]]&gt;50,"16+ Sch Days","1-15 Sch Days"))</f>
        <v>OnTime</v>
      </c>
    </row>
    <row r="934" spans="1:26">
      <c r="A934" s="26"/>
      <c r="B934" s="26"/>
      <c r="C934" s="26"/>
      <c r="D934" s="26"/>
      <c r="E934" s="26"/>
      <c r="F934" s="26"/>
      <c r="G934" s="26"/>
      <c r="H934" s="26"/>
      <c r="I934" s="26"/>
      <c r="J934" s="26"/>
      <c r="K934" s="26"/>
      <c r="L934" s="26"/>
      <c r="M934" s="26"/>
      <c r="N934" s="26"/>
      <c r="O934" s="26"/>
      <c r="P934" s="26"/>
      <c r="Q934" s="26"/>
      <c r="R934" s="26"/>
      <c r="S934" s="26"/>
      <c r="T934" s="26"/>
      <c r="U934" s="26"/>
      <c r="V934" s="36">
        <f t="shared" si="14"/>
        <v>1096</v>
      </c>
      <c r="W93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34" t="str">
        <f>IF(Table1[[#This Row],[Days Past 3rd Birthday Calculated]]&lt;1,"OnTime",IF(Table1[[#This Row],[Days Past 3rd Birthday Calculated]]&lt;16,"1-15 Cal Days",IF(Table1[[#This Row],[Days Past 3rd Birthday Calculated]]&gt;29,"30+ Cal Days","16-29 Cal Days")))</f>
        <v>OnTime</v>
      </c>
      <c r="Y934" s="37">
        <f>_xlfn.NUMBERVALUE(Table1[[#This Row],[School Days to Complete Initial Evaluation (U08)]])</f>
        <v>0</v>
      </c>
      <c r="Z934" t="str">
        <f>IF(Table1[[#This Row],[School Days to Complete Initial Evaluation Converted]]&lt;36,"OnTime",IF(Table1[[#This Row],[School Days to Complete Initial Evaluation Converted]]&gt;50,"16+ Sch Days","1-15 Sch Days"))</f>
        <v>OnTime</v>
      </c>
    </row>
    <row r="935" spans="1:26">
      <c r="A935" s="26"/>
      <c r="B935" s="26"/>
      <c r="C935" s="26"/>
      <c r="D935" s="26"/>
      <c r="E935" s="26"/>
      <c r="F935" s="26"/>
      <c r="G935" s="26"/>
      <c r="H935" s="26"/>
      <c r="I935" s="26"/>
      <c r="J935" s="26"/>
      <c r="K935" s="26"/>
      <c r="L935" s="26"/>
      <c r="M935" s="26"/>
      <c r="N935" s="26"/>
      <c r="O935" s="26"/>
      <c r="P935" s="26"/>
      <c r="Q935" s="26"/>
      <c r="R935" s="26"/>
      <c r="S935" s="26"/>
      <c r="T935" s="26"/>
      <c r="U935" s="26"/>
      <c r="V935" s="36">
        <f t="shared" si="14"/>
        <v>1096</v>
      </c>
      <c r="W93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35" t="str">
        <f>IF(Table1[[#This Row],[Days Past 3rd Birthday Calculated]]&lt;1,"OnTime",IF(Table1[[#This Row],[Days Past 3rd Birthday Calculated]]&lt;16,"1-15 Cal Days",IF(Table1[[#This Row],[Days Past 3rd Birthday Calculated]]&gt;29,"30+ Cal Days","16-29 Cal Days")))</f>
        <v>OnTime</v>
      </c>
      <c r="Y935" s="37">
        <f>_xlfn.NUMBERVALUE(Table1[[#This Row],[School Days to Complete Initial Evaluation (U08)]])</f>
        <v>0</v>
      </c>
      <c r="Z935" t="str">
        <f>IF(Table1[[#This Row],[School Days to Complete Initial Evaluation Converted]]&lt;36,"OnTime",IF(Table1[[#This Row],[School Days to Complete Initial Evaluation Converted]]&gt;50,"16+ Sch Days","1-15 Sch Days"))</f>
        <v>OnTime</v>
      </c>
    </row>
    <row r="936" spans="1:26">
      <c r="A936" s="26"/>
      <c r="B936" s="26"/>
      <c r="C936" s="26"/>
      <c r="D936" s="26"/>
      <c r="E936" s="26"/>
      <c r="F936" s="26"/>
      <c r="G936" s="26"/>
      <c r="H936" s="26"/>
      <c r="I936" s="26"/>
      <c r="J936" s="26"/>
      <c r="K936" s="26"/>
      <c r="L936" s="26"/>
      <c r="M936" s="26"/>
      <c r="N936" s="26"/>
      <c r="O936" s="26"/>
      <c r="P936" s="26"/>
      <c r="Q936" s="26"/>
      <c r="R936" s="26"/>
      <c r="S936" s="26"/>
      <c r="T936" s="26"/>
      <c r="U936" s="26"/>
      <c r="V936" s="36">
        <f t="shared" si="14"/>
        <v>1096</v>
      </c>
      <c r="W93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36" t="str">
        <f>IF(Table1[[#This Row],[Days Past 3rd Birthday Calculated]]&lt;1,"OnTime",IF(Table1[[#This Row],[Days Past 3rd Birthday Calculated]]&lt;16,"1-15 Cal Days",IF(Table1[[#This Row],[Days Past 3rd Birthday Calculated]]&gt;29,"30+ Cal Days","16-29 Cal Days")))</f>
        <v>OnTime</v>
      </c>
      <c r="Y936" s="37">
        <f>_xlfn.NUMBERVALUE(Table1[[#This Row],[School Days to Complete Initial Evaluation (U08)]])</f>
        <v>0</v>
      </c>
      <c r="Z936" t="str">
        <f>IF(Table1[[#This Row],[School Days to Complete Initial Evaluation Converted]]&lt;36,"OnTime",IF(Table1[[#This Row],[School Days to Complete Initial Evaluation Converted]]&gt;50,"16+ Sch Days","1-15 Sch Days"))</f>
        <v>OnTime</v>
      </c>
    </row>
    <row r="937" spans="1:26">
      <c r="A937" s="26"/>
      <c r="B937" s="26"/>
      <c r="C937" s="26"/>
      <c r="D937" s="26"/>
      <c r="E937" s="26"/>
      <c r="F937" s="26"/>
      <c r="G937" s="26"/>
      <c r="H937" s="26"/>
      <c r="I937" s="26"/>
      <c r="J937" s="26"/>
      <c r="K937" s="26"/>
      <c r="L937" s="26"/>
      <c r="M937" s="26"/>
      <c r="N937" s="26"/>
      <c r="O937" s="26"/>
      <c r="P937" s="26"/>
      <c r="Q937" s="26"/>
      <c r="R937" s="26"/>
      <c r="S937" s="26"/>
      <c r="T937" s="26"/>
      <c r="U937" s="26"/>
      <c r="V937" s="36">
        <f t="shared" si="14"/>
        <v>1096</v>
      </c>
      <c r="W93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37" t="str">
        <f>IF(Table1[[#This Row],[Days Past 3rd Birthday Calculated]]&lt;1,"OnTime",IF(Table1[[#This Row],[Days Past 3rd Birthday Calculated]]&lt;16,"1-15 Cal Days",IF(Table1[[#This Row],[Days Past 3rd Birthday Calculated]]&gt;29,"30+ Cal Days","16-29 Cal Days")))</f>
        <v>OnTime</v>
      </c>
      <c r="Y937" s="37">
        <f>_xlfn.NUMBERVALUE(Table1[[#This Row],[School Days to Complete Initial Evaluation (U08)]])</f>
        <v>0</v>
      </c>
      <c r="Z937" t="str">
        <f>IF(Table1[[#This Row],[School Days to Complete Initial Evaluation Converted]]&lt;36,"OnTime",IF(Table1[[#This Row],[School Days to Complete Initial Evaluation Converted]]&gt;50,"16+ Sch Days","1-15 Sch Days"))</f>
        <v>OnTime</v>
      </c>
    </row>
    <row r="938" spans="1:26">
      <c r="A938" s="26"/>
      <c r="B938" s="26"/>
      <c r="C938" s="26"/>
      <c r="D938" s="26"/>
      <c r="E938" s="26"/>
      <c r="F938" s="26"/>
      <c r="G938" s="26"/>
      <c r="H938" s="26"/>
      <c r="I938" s="26"/>
      <c r="J938" s="26"/>
      <c r="K938" s="26"/>
      <c r="L938" s="26"/>
      <c r="M938" s="26"/>
      <c r="N938" s="26"/>
      <c r="O938" s="26"/>
      <c r="P938" s="26"/>
      <c r="Q938" s="26"/>
      <c r="R938" s="26"/>
      <c r="S938" s="26"/>
      <c r="T938" s="26"/>
      <c r="U938" s="26"/>
      <c r="V938" s="36">
        <f t="shared" si="14"/>
        <v>1096</v>
      </c>
      <c r="W93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38" t="str">
        <f>IF(Table1[[#This Row],[Days Past 3rd Birthday Calculated]]&lt;1,"OnTime",IF(Table1[[#This Row],[Days Past 3rd Birthday Calculated]]&lt;16,"1-15 Cal Days",IF(Table1[[#This Row],[Days Past 3rd Birthday Calculated]]&gt;29,"30+ Cal Days","16-29 Cal Days")))</f>
        <v>OnTime</v>
      </c>
      <c r="Y938" s="37">
        <f>_xlfn.NUMBERVALUE(Table1[[#This Row],[School Days to Complete Initial Evaluation (U08)]])</f>
        <v>0</v>
      </c>
      <c r="Z938" t="str">
        <f>IF(Table1[[#This Row],[School Days to Complete Initial Evaluation Converted]]&lt;36,"OnTime",IF(Table1[[#This Row],[School Days to Complete Initial Evaluation Converted]]&gt;50,"16+ Sch Days","1-15 Sch Days"))</f>
        <v>OnTime</v>
      </c>
    </row>
    <row r="939" spans="1:26">
      <c r="A939" s="26"/>
      <c r="B939" s="26"/>
      <c r="C939" s="26"/>
      <c r="D939" s="26"/>
      <c r="E939" s="26"/>
      <c r="F939" s="26"/>
      <c r="G939" s="26"/>
      <c r="H939" s="26"/>
      <c r="I939" s="26"/>
      <c r="J939" s="26"/>
      <c r="K939" s="26"/>
      <c r="L939" s="26"/>
      <c r="M939" s="26"/>
      <c r="N939" s="26"/>
      <c r="O939" s="26"/>
      <c r="P939" s="26"/>
      <c r="Q939" s="26"/>
      <c r="R939" s="26"/>
      <c r="S939" s="26"/>
      <c r="T939" s="26"/>
      <c r="U939" s="26"/>
      <c r="V939" s="36">
        <f t="shared" si="14"/>
        <v>1096</v>
      </c>
      <c r="W93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39" t="str">
        <f>IF(Table1[[#This Row],[Days Past 3rd Birthday Calculated]]&lt;1,"OnTime",IF(Table1[[#This Row],[Days Past 3rd Birthday Calculated]]&lt;16,"1-15 Cal Days",IF(Table1[[#This Row],[Days Past 3rd Birthday Calculated]]&gt;29,"30+ Cal Days","16-29 Cal Days")))</f>
        <v>OnTime</v>
      </c>
      <c r="Y939" s="37">
        <f>_xlfn.NUMBERVALUE(Table1[[#This Row],[School Days to Complete Initial Evaluation (U08)]])</f>
        <v>0</v>
      </c>
      <c r="Z939" t="str">
        <f>IF(Table1[[#This Row],[School Days to Complete Initial Evaluation Converted]]&lt;36,"OnTime",IF(Table1[[#This Row],[School Days to Complete Initial Evaluation Converted]]&gt;50,"16+ Sch Days","1-15 Sch Days"))</f>
        <v>OnTime</v>
      </c>
    </row>
    <row r="940" spans="1:26">
      <c r="A940" s="26"/>
      <c r="B940" s="26"/>
      <c r="C940" s="26"/>
      <c r="D940" s="26"/>
      <c r="E940" s="26"/>
      <c r="F940" s="26"/>
      <c r="G940" s="26"/>
      <c r="H940" s="26"/>
      <c r="I940" s="26"/>
      <c r="J940" s="26"/>
      <c r="K940" s="26"/>
      <c r="L940" s="26"/>
      <c r="M940" s="26"/>
      <c r="N940" s="26"/>
      <c r="O940" s="26"/>
      <c r="P940" s="26"/>
      <c r="Q940" s="26"/>
      <c r="R940" s="26"/>
      <c r="S940" s="26"/>
      <c r="T940" s="26"/>
      <c r="U940" s="26"/>
      <c r="V940" s="36">
        <f t="shared" si="14"/>
        <v>1096</v>
      </c>
      <c r="W94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40" t="str">
        <f>IF(Table1[[#This Row],[Days Past 3rd Birthday Calculated]]&lt;1,"OnTime",IF(Table1[[#This Row],[Days Past 3rd Birthday Calculated]]&lt;16,"1-15 Cal Days",IF(Table1[[#This Row],[Days Past 3rd Birthday Calculated]]&gt;29,"30+ Cal Days","16-29 Cal Days")))</f>
        <v>OnTime</v>
      </c>
      <c r="Y940" s="37">
        <f>_xlfn.NUMBERVALUE(Table1[[#This Row],[School Days to Complete Initial Evaluation (U08)]])</f>
        <v>0</v>
      </c>
      <c r="Z940" t="str">
        <f>IF(Table1[[#This Row],[School Days to Complete Initial Evaluation Converted]]&lt;36,"OnTime",IF(Table1[[#This Row],[School Days to Complete Initial Evaluation Converted]]&gt;50,"16+ Sch Days","1-15 Sch Days"))</f>
        <v>OnTime</v>
      </c>
    </row>
    <row r="941" spans="1:26">
      <c r="A941" s="26"/>
      <c r="B941" s="26"/>
      <c r="C941" s="26"/>
      <c r="D941" s="26"/>
      <c r="E941" s="26"/>
      <c r="F941" s="26"/>
      <c r="G941" s="26"/>
      <c r="H941" s="26"/>
      <c r="I941" s="26"/>
      <c r="J941" s="26"/>
      <c r="K941" s="26"/>
      <c r="L941" s="26"/>
      <c r="M941" s="26"/>
      <c r="N941" s="26"/>
      <c r="O941" s="26"/>
      <c r="P941" s="26"/>
      <c r="Q941" s="26"/>
      <c r="R941" s="26"/>
      <c r="S941" s="26"/>
      <c r="T941" s="26"/>
      <c r="U941" s="26"/>
      <c r="V941" s="36">
        <f t="shared" si="14"/>
        <v>1096</v>
      </c>
      <c r="W94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41" t="str">
        <f>IF(Table1[[#This Row],[Days Past 3rd Birthday Calculated]]&lt;1,"OnTime",IF(Table1[[#This Row],[Days Past 3rd Birthday Calculated]]&lt;16,"1-15 Cal Days",IF(Table1[[#This Row],[Days Past 3rd Birthday Calculated]]&gt;29,"30+ Cal Days","16-29 Cal Days")))</f>
        <v>OnTime</v>
      </c>
      <c r="Y941" s="37">
        <f>_xlfn.NUMBERVALUE(Table1[[#This Row],[School Days to Complete Initial Evaluation (U08)]])</f>
        <v>0</v>
      </c>
      <c r="Z941" t="str">
        <f>IF(Table1[[#This Row],[School Days to Complete Initial Evaluation Converted]]&lt;36,"OnTime",IF(Table1[[#This Row],[School Days to Complete Initial Evaluation Converted]]&gt;50,"16+ Sch Days","1-15 Sch Days"))</f>
        <v>OnTime</v>
      </c>
    </row>
    <row r="942" spans="1:26">
      <c r="A942" s="26"/>
      <c r="B942" s="26"/>
      <c r="C942" s="26"/>
      <c r="D942" s="26"/>
      <c r="E942" s="26"/>
      <c r="F942" s="26"/>
      <c r="G942" s="26"/>
      <c r="H942" s="26"/>
      <c r="I942" s="26"/>
      <c r="J942" s="26"/>
      <c r="K942" s="26"/>
      <c r="L942" s="26"/>
      <c r="M942" s="26"/>
      <c r="N942" s="26"/>
      <c r="O942" s="26"/>
      <c r="P942" s="26"/>
      <c r="Q942" s="26"/>
      <c r="R942" s="26"/>
      <c r="S942" s="26"/>
      <c r="T942" s="26"/>
      <c r="U942" s="26"/>
      <c r="V942" s="36">
        <f t="shared" si="14"/>
        <v>1096</v>
      </c>
      <c r="W94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42" t="str">
        <f>IF(Table1[[#This Row],[Days Past 3rd Birthday Calculated]]&lt;1,"OnTime",IF(Table1[[#This Row],[Days Past 3rd Birthday Calculated]]&lt;16,"1-15 Cal Days",IF(Table1[[#This Row],[Days Past 3rd Birthday Calculated]]&gt;29,"30+ Cal Days","16-29 Cal Days")))</f>
        <v>OnTime</v>
      </c>
      <c r="Y942" s="37">
        <f>_xlfn.NUMBERVALUE(Table1[[#This Row],[School Days to Complete Initial Evaluation (U08)]])</f>
        <v>0</v>
      </c>
      <c r="Z942" t="str">
        <f>IF(Table1[[#This Row],[School Days to Complete Initial Evaluation Converted]]&lt;36,"OnTime",IF(Table1[[#This Row],[School Days to Complete Initial Evaluation Converted]]&gt;50,"16+ Sch Days","1-15 Sch Days"))</f>
        <v>OnTime</v>
      </c>
    </row>
    <row r="943" spans="1:26">
      <c r="A943" s="26"/>
      <c r="B943" s="26"/>
      <c r="C943" s="26"/>
      <c r="D943" s="26"/>
      <c r="E943" s="26"/>
      <c r="F943" s="26"/>
      <c r="G943" s="26"/>
      <c r="H943" s="26"/>
      <c r="I943" s="26"/>
      <c r="J943" s="26"/>
      <c r="K943" s="26"/>
      <c r="L943" s="26"/>
      <c r="M943" s="26"/>
      <c r="N943" s="26"/>
      <c r="O943" s="26"/>
      <c r="P943" s="26"/>
      <c r="Q943" s="26"/>
      <c r="R943" s="26"/>
      <c r="S943" s="26"/>
      <c r="T943" s="26"/>
      <c r="U943" s="26"/>
      <c r="V943" s="36">
        <f t="shared" si="14"/>
        <v>1096</v>
      </c>
      <c r="W94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43" t="str">
        <f>IF(Table1[[#This Row],[Days Past 3rd Birthday Calculated]]&lt;1,"OnTime",IF(Table1[[#This Row],[Days Past 3rd Birthday Calculated]]&lt;16,"1-15 Cal Days",IF(Table1[[#This Row],[Days Past 3rd Birthday Calculated]]&gt;29,"30+ Cal Days","16-29 Cal Days")))</f>
        <v>OnTime</v>
      </c>
      <c r="Y943" s="37">
        <f>_xlfn.NUMBERVALUE(Table1[[#This Row],[School Days to Complete Initial Evaluation (U08)]])</f>
        <v>0</v>
      </c>
      <c r="Z943" t="str">
        <f>IF(Table1[[#This Row],[School Days to Complete Initial Evaluation Converted]]&lt;36,"OnTime",IF(Table1[[#This Row],[School Days to Complete Initial Evaluation Converted]]&gt;50,"16+ Sch Days","1-15 Sch Days"))</f>
        <v>OnTime</v>
      </c>
    </row>
    <row r="944" spans="1:26">
      <c r="A944" s="26"/>
      <c r="B944" s="26"/>
      <c r="C944" s="26"/>
      <c r="D944" s="26"/>
      <c r="E944" s="26"/>
      <c r="F944" s="26"/>
      <c r="G944" s="26"/>
      <c r="H944" s="26"/>
      <c r="I944" s="26"/>
      <c r="J944" s="26"/>
      <c r="K944" s="26"/>
      <c r="L944" s="26"/>
      <c r="M944" s="26"/>
      <c r="N944" s="26"/>
      <c r="O944" s="26"/>
      <c r="P944" s="26"/>
      <c r="Q944" s="26"/>
      <c r="R944" s="26"/>
      <c r="S944" s="26"/>
      <c r="T944" s="26"/>
      <c r="U944" s="26"/>
      <c r="V944" s="36">
        <f t="shared" si="14"/>
        <v>1096</v>
      </c>
      <c r="W94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44" t="str">
        <f>IF(Table1[[#This Row],[Days Past 3rd Birthday Calculated]]&lt;1,"OnTime",IF(Table1[[#This Row],[Days Past 3rd Birthday Calculated]]&lt;16,"1-15 Cal Days",IF(Table1[[#This Row],[Days Past 3rd Birthday Calculated]]&gt;29,"30+ Cal Days","16-29 Cal Days")))</f>
        <v>OnTime</v>
      </c>
      <c r="Y944" s="37">
        <f>_xlfn.NUMBERVALUE(Table1[[#This Row],[School Days to Complete Initial Evaluation (U08)]])</f>
        <v>0</v>
      </c>
      <c r="Z944" t="str">
        <f>IF(Table1[[#This Row],[School Days to Complete Initial Evaluation Converted]]&lt;36,"OnTime",IF(Table1[[#This Row],[School Days to Complete Initial Evaluation Converted]]&gt;50,"16+ Sch Days","1-15 Sch Days"))</f>
        <v>OnTime</v>
      </c>
    </row>
    <row r="945" spans="1:26">
      <c r="A945" s="26"/>
      <c r="B945" s="26"/>
      <c r="C945" s="26"/>
      <c r="D945" s="26"/>
      <c r="E945" s="26"/>
      <c r="F945" s="26"/>
      <c r="G945" s="26"/>
      <c r="H945" s="26"/>
      <c r="I945" s="26"/>
      <c r="J945" s="26"/>
      <c r="K945" s="26"/>
      <c r="L945" s="26"/>
      <c r="M945" s="26"/>
      <c r="N945" s="26"/>
      <c r="O945" s="26"/>
      <c r="P945" s="26"/>
      <c r="Q945" s="26"/>
      <c r="R945" s="26"/>
      <c r="S945" s="26"/>
      <c r="T945" s="26"/>
      <c r="U945" s="26"/>
      <c r="V945" s="36">
        <f t="shared" si="14"/>
        <v>1096</v>
      </c>
      <c r="W94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45" t="str">
        <f>IF(Table1[[#This Row],[Days Past 3rd Birthday Calculated]]&lt;1,"OnTime",IF(Table1[[#This Row],[Days Past 3rd Birthday Calculated]]&lt;16,"1-15 Cal Days",IF(Table1[[#This Row],[Days Past 3rd Birthday Calculated]]&gt;29,"30+ Cal Days","16-29 Cal Days")))</f>
        <v>OnTime</v>
      </c>
      <c r="Y945" s="37">
        <f>_xlfn.NUMBERVALUE(Table1[[#This Row],[School Days to Complete Initial Evaluation (U08)]])</f>
        <v>0</v>
      </c>
      <c r="Z945" t="str">
        <f>IF(Table1[[#This Row],[School Days to Complete Initial Evaluation Converted]]&lt;36,"OnTime",IF(Table1[[#This Row],[School Days to Complete Initial Evaluation Converted]]&gt;50,"16+ Sch Days","1-15 Sch Days"))</f>
        <v>OnTime</v>
      </c>
    </row>
    <row r="946" spans="1:26">
      <c r="A946" s="26"/>
      <c r="B946" s="26"/>
      <c r="C946" s="26"/>
      <c r="D946" s="26"/>
      <c r="E946" s="26"/>
      <c r="F946" s="26"/>
      <c r="G946" s="26"/>
      <c r="H946" s="26"/>
      <c r="I946" s="26"/>
      <c r="J946" s="26"/>
      <c r="K946" s="26"/>
      <c r="L946" s="26"/>
      <c r="M946" s="26"/>
      <c r="N946" s="26"/>
      <c r="O946" s="26"/>
      <c r="P946" s="26"/>
      <c r="Q946" s="26"/>
      <c r="R946" s="26"/>
      <c r="S946" s="26"/>
      <c r="T946" s="26"/>
      <c r="U946" s="26"/>
      <c r="V946" s="36">
        <f t="shared" si="14"/>
        <v>1096</v>
      </c>
      <c r="W94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46" t="str">
        <f>IF(Table1[[#This Row],[Days Past 3rd Birthday Calculated]]&lt;1,"OnTime",IF(Table1[[#This Row],[Days Past 3rd Birthday Calculated]]&lt;16,"1-15 Cal Days",IF(Table1[[#This Row],[Days Past 3rd Birthday Calculated]]&gt;29,"30+ Cal Days","16-29 Cal Days")))</f>
        <v>OnTime</v>
      </c>
      <c r="Y946" s="37">
        <f>_xlfn.NUMBERVALUE(Table1[[#This Row],[School Days to Complete Initial Evaluation (U08)]])</f>
        <v>0</v>
      </c>
      <c r="Z946" t="str">
        <f>IF(Table1[[#This Row],[School Days to Complete Initial Evaluation Converted]]&lt;36,"OnTime",IF(Table1[[#This Row],[School Days to Complete Initial Evaluation Converted]]&gt;50,"16+ Sch Days","1-15 Sch Days"))</f>
        <v>OnTime</v>
      </c>
    </row>
    <row r="947" spans="1:26">
      <c r="A947" s="26"/>
      <c r="B947" s="26"/>
      <c r="C947" s="26"/>
      <c r="D947" s="26"/>
      <c r="E947" s="26"/>
      <c r="F947" s="26"/>
      <c r="G947" s="26"/>
      <c r="H947" s="26"/>
      <c r="I947" s="26"/>
      <c r="J947" s="26"/>
      <c r="K947" s="26"/>
      <c r="L947" s="26"/>
      <c r="M947" s="26"/>
      <c r="N947" s="26"/>
      <c r="O947" s="26"/>
      <c r="P947" s="26"/>
      <c r="Q947" s="26"/>
      <c r="R947" s="26"/>
      <c r="S947" s="26"/>
      <c r="T947" s="26"/>
      <c r="U947" s="26"/>
      <c r="V947" s="36">
        <f t="shared" si="14"/>
        <v>1096</v>
      </c>
      <c r="W94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47" t="str">
        <f>IF(Table1[[#This Row],[Days Past 3rd Birthday Calculated]]&lt;1,"OnTime",IF(Table1[[#This Row],[Days Past 3rd Birthday Calculated]]&lt;16,"1-15 Cal Days",IF(Table1[[#This Row],[Days Past 3rd Birthday Calculated]]&gt;29,"30+ Cal Days","16-29 Cal Days")))</f>
        <v>OnTime</v>
      </c>
      <c r="Y947" s="37">
        <f>_xlfn.NUMBERVALUE(Table1[[#This Row],[School Days to Complete Initial Evaluation (U08)]])</f>
        <v>0</v>
      </c>
      <c r="Z947" t="str">
        <f>IF(Table1[[#This Row],[School Days to Complete Initial Evaluation Converted]]&lt;36,"OnTime",IF(Table1[[#This Row],[School Days to Complete Initial Evaluation Converted]]&gt;50,"16+ Sch Days","1-15 Sch Days"))</f>
        <v>OnTime</v>
      </c>
    </row>
    <row r="948" spans="1:26">
      <c r="A948" s="26"/>
      <c r="B948" s="26"/>
      <c r="C948" s="26"/>
      <c r="D948" s="26"/>
      <c r="E948" s="26"/>
      <c r="F948" s="26"/>
      <c r="G948" s="26"/>
      <c r="H948" s="26"/>
      <c r="I948" s="26"/>
      <c r="J948" s="26"/>
      <c r="K948" s="26"/>
      <c r="L948" s="26"/>
      <c r="M948" s="26"/>
      <c r="N948" s="26"/>
      <c r="O948" s="26"/>
      <c r="P948" s="26"/>
      <c r="Q948" s="26"/>
      <c r="R948" s="26"/>
      <c r="S948" s="26"/>
      <c r="T948" s="26"/>
      <c r="U948" s="26"/>
      <c r="V948" s="36">
        <f t="shared" si="14"/>
        <v>1096</v>
      </c>
      <c r="W94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48" t="str">
        <f>IF(Table1[[#This Row],[Days Past 3rd Birthday Calculated]]&lt;1,"OnTime",IF(Table1[[#This Row],[Days Past 3rd Birthday Calculated]]&lt;16,"1-15 Cal Days",IF(Table1[[#This Row],[Days Past 3rd Birthday Calculated]]&gt;29,"30+ Cal Days","16-29 Cal Days")))</f>
        <v>OnTime</v>
      </c>
      <c r="Y948" s="37">
        <f>_xlfn.NUMBERVALUE(Table1[[#This Row],[School Days to Complete Initial Evaluation (U08)]])</f>
        <v>0</v>
      </c>
      <c r="Z948" t="str">
        <f>IF(Table1[[#This Row],[School Days to Complete Initial Evaluation Converted]]&lt;36,"OnTime",IF(Table1[[#This Row],[School Days to Complete Initial Evaluation Converted]]&gt;50,"16+ Sch Days","1-15 Sch Days"))</f>
        <v>OnTime</v>
      </c>
    </row>
    <row r="949" spans="1:26">
      <c r="A949" s="26"/>
      <c r="B949" s="26"/>
      <c r="C949" s="26"/>
      <c r="D949" s="26"/>
      <c r="E949" s="26"/>
      <c r="F949" s="26"/>
      <c r="G949" s="26"/>
      <c r="H949" s="26"/>
      <c r="I949" s="26"/>
      <c r="J949" s="26"/>
      <c r="K949" s="26"/>
      <c r="L949" s="26"/>
      <c r="M949" s="26"/>
      <c r="N949" s="26"/>
      <c r="O949" s="26"/>
      <c r="P949" s="26"/>
      <c r="Q949" s="26"/>
      <c r="R949" s="26"/>
      <c r="S949" s="26"/>
      <c r="T949" s="26"/>
      <c r="U949" s="26"/>
      <c r="V949" s="36">
        <f t="shared" si="14"/>
        <v>1096</v>
      </c>
      <c r="W94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49" t="str">
        <f>IF(Table1[[#This Row],[Days Past 3rd Birthday Calculated]]&lt;1,"OnTime",IF(Table1[[#This Row],[Days Past 3rd Birthday Calculated]]&lt;16,"1-15 Cal Days",IF(Table1[[#This Row],[Days Past 3rd Birthday Calculated]]&gt;29,"30+ Cal Days","16-29 Cal Days")))</f>
        <v>OnTime</v>
      </c>
      <c r="Y949" s="37">
        <f>_xlfn.NUMBERVALUE(Table1[[#This Row],[School Days to Complete Initial Evaluation (U08)]])</f>
        <v>0</v>
      </c>
      <c r="Z949" t="str">
        <f>IF(Table1[[#This Row],[School Days to Complete Initial Evaluation Converted]]&lt;36,"OnTime",IF(Table1[[#This Row],[School Days to Complete Initial Evaluation Converted]]&gt;50,"16+ Sch Days","1-15 Sch Days"))</f>
        <v>OnTime</v>
      </c>
    </row>
    <row r="950" spans="1:26">
      <c r="A950" s="26"/>
      <c r="B950" s="26"/>
      <c r="C950" s="26"/>
      <c r="D950" s="26"/>
      <c r="E950" s="26"/>
      <c r="F950" s="26"/>
      <c r="G950" s="26"/>
      <c r="H950" s="26"/>
      <c r="I950" s="26"/>
      <c r="J950" s="26"/>
      <c r="K950" s="26"/>
      <c r="L950" s="26"/>
      <c r="M950" s="26"/>
      <c r="N950" s="26"/>
      <c r="O950" s="26"/>
      <c r="P950" s="26"/>
      <c r="Q950" s="26"/>
      <c r="R950" s="26"/>
      <c r="S950" s="26"/>
      <c r="T950" s="26"/>
      <c r="U950" s="26"/>
      <c r="V950" s="36">
        <f t="shared" si="14"/>
        <v>1096</v>
      </c>
      <c r="W95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50" t="str">
        <f>IF(Table1[[#This Row],[Days Past 3rd Birthday Calculated]]&lt;1,"OnTime",IF(Table1[[#This Row],[Days Past 3rd Birthday Calculated]]&lt;16,"1-15 Cal Days",IF(Table1[[#This Row],[Days Past 3rd Birthday Calculated]]&gt;29,"30+ Cal Days","16-29 Cal Days")))</f>
        <v>OnTime</v>
      </c>
      <c r="Y950" s="37">
        <f>_xlfn.NUMBERVALUE(Table1[[#This Row],[School Days to Complete Initial Evaluation (U08)]])</f>
        <v>0</v>
      </c>
      <c r="Z950" t="str">
        <f>IF(Table1[[#This Row],[School Days to Complete Initial Evaluation Converted]]&lt;36,"OnTime",IF(Table1[[#This Row],[School Days to Complete Initial Evaluation Converted]]&gt;50,"16+ Sch Days","1-15 Sch Days"))</f>
        <v>OnTime</v>
      </c>
    </row>
    <row r="951" spans="1:26">
      <c r="A951" s="26"/>
      <c r="B951" s="26"/>
      <c r="C951" s="26"/>
      <c r="D951" s="26"/>
      <c r="E951" s="26"/>
      <c r="F951" s="26"/>
      <c r="G951" s="26"/>
      <c r="H951" s="26"/>
      <c r="I951" s="26"/>
      <c r="J951" s="26"/>
      <c r="K951" s="26"/>
      <c r="L951" s="26"/>
      <c r="M951" s="26"/>
      <c r="N951" s="26"/>
      <c r="O951" s="26"/>
      <c r="P951" s="26"/>
      <c r="Q951" s="26"/>
      <c r="R951" s="26"/>
      <c r="S951" s="26"/>
      <c r="T951" s="26"/>
      <c r="U951" s="26"/>
      <c r="V951" s="36">
        <f t="shared" si="14"/>
        <v>1096</v>
      </c>
      <c r="W95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51" t="str">
        <f>IF(Table1[[#This Row],[Days Past 3rd Birthday Calculated]]&lt;1,"OnTime",IF(Table1[[#This Row],[Days Past 3rd Birthday Calculated]]&lt;16,"1-15 Cal Days",IF(Table1[[#This Row],[Days Past 3rd Birthday Calculated]]&gt;29,"30+ Cal Days","16-29 Cal Days")))</f>
        <v>OnTime</v>
      </c>
      <c r="Y951" s="37">
        <f>_xlfn.NUMBERVALUE(Table1[[#This Row],[School Days to Complete Initial Evaluation (U08)]])</f>
        <v>0</v>
      </c>
      <c r="Z951" t="str">
        <f>IF(Table1[[#This Row],[School Days to Complete Initial Evaluation Converted]]&lt;36,"OnTime",IF(Table1[[#This Row],[School Days to Complete Initial Evaluation Converted]]&gt;50,"16+ Sch Days","1-15 Sch Days"))</f>
        <v>OnTime</v>
      </c>
    </row>
    <row r="952" spans="1:26">
      <c r="A952" s="26"/>
      <c r="B952" s="26"/>
      <c r="C952" s="26"/>
      <c r="D952" s="26"/>
      <c r="E952" s="26"/>
      <c r="F952" s="26"/>
      <c r="G952" s="26"/>
      <c r="H952" s="26"/>
      <c r="I952" s="26"/>
      <c r="J952" s="26"/>
      <c r="K952" s="26"/>
      <c r="L952" s="26"/>
      <c r="M952" s="26"/>
      <c r="N952" s="26"/>
      <c r="O952" s="26"/>
      <c r="P952" s="26"/>
      <c r="Q952" s="26"/>
      <c r="R952" s="26"/>
      <c r="S952" s="26"/>
      <c r="T952" s="26"/>
      <c r="U952" s="26"/>
      <c r="V952" s="36">
        <f t="shared" si="14"/>
        <v>1096</v>
      </c>
      <c r="W95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52" t="str">
        <f>IF(Table1[[#This Row],[Days Past 3rd Birthday Calculated]]&lt;1,"OnTime",IF(Table1[[#This Row],[Days Past 3rd Birthday Calculated]]&lt;16,"1-15 Cal Days",IF(Table1[[#This Row],[Days Past 3rd Birthday Calculated]]&gt;29,"30+ Cal Days","16-29 Cal Days")))</f>
        <v>OnTime</v>
      </c>
      <c r="Y952" s="37">
        <f>_xlfn.NUMBERVALUE(Table1[[#This Row],[School Days to Complete Initial Evaluation (U08)]])</f>
        <v>0</v>
      </c>
      <c r="Z952" t="str">
        <f>IF(Table1[[#This Row],[School Days to Complete Initial Evaluation Converted]]&lt;36,"OnTime",IF(Table1[[#This Row],[School Days to Complete Initial Evaluation Converted]]&gt;50,"16+ Sch Days","1-15 Sch Days"))</f>
        <v>OnTime</v>
      </c>
    </row>
    <row r="953" spans="1:26">
      <c r="A953" s="26"/>
      <c r="B953" s="26"/>
      <c r="C953" s="26"/>
      <c r="D953" s="26"/>
      <c r="E953" s="26"/>
      <c r="F953" s="26"/>
      <c r="G953" s="26"/>
      <c r="H953" s="26"/>
      <c r="I953" s="26"/>
      <c r="J953" s="26"/>
      <c r="K953" s="26"/>
      <c r="L953" s="26"/>
      <c r="M953" s="26"/>
      <c r="N953" s="26"/>
      <c r="O953" s="26"/>
      <c r="P953" s="26"/>
      <c r="Q953" s="26"/>
      <c r="R953" s="26"/>
      <c r="S953" s="26"/>
      <c r="T953" s="26"/>
      <c r="U953" s="26"/>
      <c r="V953" s="36">
        <f t="shared" si="14"/>
        <v>1096</v>
      </c>
      <c r="W95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53" t="str">
        <f>IF(Table1[[#This Row],[Days Past 3rd Birthday Calculated]]&lt;1,"OnTime",IF(Table1[[#This Row],[Days Past 3rd Birthday Calculated]]&lt;16,"1-15 Cal Days",IF(Table1[[#This Row],[Days Past 3rd Birthday Calculated]]&gt;29,"30+ Cal Days","16-29 Cal Days")))</f>
        <v>OnTime</v>
      </c>
      <c r="Y953" s="37">
        <f>_xlfn.NUMBERVALUE(Table1[[#This Row],[School Days to Complete Initial Evaluation (U08)]])</f>
        <v>0</v>
      </c>
      <c r="Z953" t="str">
        <f>IF(Table1[[#This Row],[School Days to Complete Initial Evaluation Converted]]&lt;36,"OnTime",IF(Table1[[#This Row],[School Days to Complete Initial Evaluation Converted]]&gt;50,"16+ Sch Days","1-15 Sch Days"))</f>
        <v>OnTime</v>
      </c>
    </row>
    <row r="954" spans="1:26">
      <c r="A954" s="26"/>
      <c r="B954" s="26"/>
      <c r="C954" s="26"/>
      <c r="D954" s="26"/>
      <c r="E954" s="26"/>
      <c r="F954" s="26"/>
      <c r="G954" s="26"/>
      <c r="H954" s="26"/>
      <c r="I954" s="26"/>
      <c r="J954" s="26"/>
      <c r="K954" s="26"/>
      <c r="L954" s="26"/>
      <c r="M954" s="26"/>
      <c r="N954" s="26"/>
      <c r="O954" s="26"/>
      <c r="P954" s="26"/>
      <c r="Q954" s="26"/>
      <c r="R954" s="26"/>
      <c r="S954" s="26"/>
      <c r="T954" s="26"/>
      <c r="U954" s="26"/>
      <c r="V954" s="36">
        <f t="shared" si="14"/>
        <v>1096</v>
      </c>
      <c r="W95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54" t="str">
        <f>IF(Table1[[#This Row],[Days Past 3rd Birthday Calculated]]&lt;1,"OnTime",IF(Table1[[#This Row],[Days Past 3rd Birthday Calculated]]&lt;16,"1-15 Cal Days",IF(Table1[[#This Row],[Days Past 3rd Birthday Calculated]]&gt;29,"30+ Cal Days","16-29 Cal Days")))</f>
        <v>OnTime</v>
      </c>
      <c r="Y954" s="37">
        <f>_xlfn.NUMBERVALUE(Table1[[#This Row],[School Days to Complete Initial Evaluation (U08)]])</f>
        <v>0</v>
      </c>
      <c r="Z954" t="str">
        <f>IF(Table1[[#This Row],[School Days to Complete Initial Evaluation Converted]]&lt;36,"OnTime",IF(Table1[[#This Row],[School Days to Complete Initial Evaluation Converted]]&gt;50,"16+ Sch Days","1-15 Sch Days"))</f>
        <v>OnTime</v>
      </c>
    </row>
    <row r="955" spans="1:26">
      <c r="A955" s="26"/>
      <c r="B955" s="26"/>
      <c r="C955" s="26"/>
      <c r="D955" s="26"/>
      <c r="E955" s="26"/>
      <c r="F955" s="26"/>
      <c r="G955" s="26"/>
      <c r="H955" s="26"/>
      <c r="I955" s="26"/>
      <c r="J955" s="26"/>
      <c r="K955" s="26"/>
      <c r="L955" s="26"/>
      <c r="M955" s="26"/>
      <c r="N955" s="26"/>
      <c r="O955" s="26"/>
      <c r="P955" s="26"/>
      <c r="Q955" s="26"/>
      <c r="R955" s="26"/>
      <c r="S955" s="26"/>
      <c r="T955" s="26"/>
      <c r="U955" s="26"/>
      <c r="V955" s="36">
        <f t="shared" si="14"/>
        <v>1096</v>
      </c>
      <c r="W95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55" t="str">
        <f>IF(Table1[[#This Row],[Days Past 3rd Birthday Calculated]]&lt;1,"OnTime",IF(Table1[[#This Row],[Days Past 3rd Birthday Calculated]]&lt;16,"1-15 Cal Days",IF(Table1[[#This Row],[Days Past 3rd Birthday Calculated]]&gt;29,"30+ Cal Days","16-29 Cal Days")))</f>
        <v>OnTime</v>
      </c>
      <c r="Y955" s="37">
        <f>_xlfn.NUMBERVALUE(Table1[[#This Row],[School Days to Complete Initial Evaluation (U08)]])</f>
        <v>0</v>
      </c>
      <c r="Z955" t="str">
        <f>IF(Table1[[#This Row],[School Days to Complete Initial Evaluation Converted]]&lt;36,"OnTime",IF(Table1[[#This Row],[School Days to Complete Initial Evaluation Converted]]&gt;50,"16+ Sch Days","1-15 Sch Days"))</f>
        <v>OnTime</v>
      </c>
    </row>
    <row r="956" spans="1:26">
      <c r="A956" s="26"/>
      <c r="B956" s="26"/>
      <c r="C956" s="26"/>
      <c r="D956" s="26"/>
      <c r="E956" s="26"/>
      <c r="F956" s="26"/>
      <c r="G956" s="26"/>
      <c r="H956" s="26"/>
      <c r="I956" s="26"/>
      <c r="J956" s="26"/>
      <c r="K956" s="26"/>
      <c r="L956" s="26"/>
      <c r="M956" s="26"/>
      <c r="N956" s="26"/>
      <c r="O956" s="26"/>
      <c r="P956" s="26"/>
      <c r="Q956" s="26"/>
      <c r="R956" s="26"/>
      <c r="S956" s="26"/>
      <c r="T956" s="26"/>
      <c r="U956" s="26"/>
      <c r="V956" s="36">
        <f t="shared" si="14"/>
        <v>1096</v>
      </c>
      <c r="W95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56" t="str">
        <f>IF(Table1[[#This Row],[Days Past 3rd Birthday Calculated]]&lt;1,"OnTime",IF(Table1[[#This Row],[Days Past 3rd Birthday Calculated]]&lt;16,"1-15 Cal Days",IF(Table1[[#This Row],[Days Past 3rd Birthday Calculated]]&gt;29,"30+ Cal Days","16-29 Cal Days")))</f>
        <v>OnTime</v>
      </c>
      <c r="Y956" s="37">
        <f>_xlfn.NUMBERVALUE(Table1[[#This Row],[School Days to Complete Initial Evaluation (U08)]])</f>
        <v>0</v>
      </c>
      <c r="Z956" t="str">
        <f>IF(Table1[[#This Row],[School Days to Complete Initial Evaluation Converted]]&lt;36,"OnTime",IF(Table1[[#This Row],[School Days to Complete Initial Evaluation Converted]]&gt;50,"16+ Sch Days","1-15 Sch Days"))</f>
        <v>OnTime</v>
      </c>
    </row>
    <row r="957" spans="1:26">
      <c r="A957" s="26"/>
      <c r="B957" s="26"/>
      <c r="C957" s="26"/>
      <c r="D957" s="26"/>
      <c r="E957" s="26"/>
      <c r="F957" s="26"/>
      <c r="G957" s="26"/>
      <c r="H957" s="26"/>
      <c r="I957" s="26"/>
      <c r="J957" s="26"/>
      <c r="K957" s="26"/>
      <c r="L957" s="26"/>
      <c r="M957" s="26"/>
      <c r="N957" s="26"/>
      <c r="O957" s="26"/>
      <c r="P957" s="26"/>
      <c r="Q957" s="26"/>
      <c r="R957" s="26"/>
      <c r="S957" s="26"/>
      <c r="T957" s="26"/>
      <c r="U957" s="26"/>
      <c r="V957" s="36">
        <f t="shared" si="14"/>
        <v>1096</v>
      </c>
      <c r="W95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57" t="str">
        <f>IF(Table1[[#This Row],[Days Past 3rd Birthday Calculated]]&lt;1,"OnTime",IF(Table1[[#This Row],[Days Past 3rd Birthday Calculated]]&lt;16,"1-15 Cal Days",IF(Table1[[#This Row],[Days Past 3rd Birthday Calculated]]&gt;29,"30+ Cal Days","16-29 Cal Days")))</f>
        <v>OnTime</v>
      </c>
      <c r="Y957" s="37">
        <f>_xlfn.NUMBERVALUE(Table1[[#This Row],[School Days to Complete Initial Evaluation (U08)]])</f>
        <v>0</v>
      </c>
      <c r="Z957" t="str">
        <f>IF(Table1[[#This Row],[School Days to Complete Initial Evaluation Converted]]&lt;36,"OnTime",IF(Table1[[#This Row],[School Days to Complete Initial Evaluation Converted]]&gt;50,"16+ Sch Days","1-15 Sch Days"))</f>
        <v>OnTime</v>
      </c>
    </row>
    <row r="958" spans="1:26">
      <c r="A958" s="26"/>
      <c r="B958" s="26"/>
      <c r="C958" s="26"/>
      <c r="D958" s="26"/>
      <c r="E958" s="26"/>
      <c r="F958" s="26"/>
      <c r="G958" s="26"/>
      <c r="H958" s="26"/>
      <c r="I958" s="26"/>
      <c r="J958" s="26"/>
      <c r="K958" s="26"/>
      <c r="L958" s="26"/>
      <c r="M958" s="26"/>
      <c r="N958" s="26"/>
      <c r="O958" s="26"/>
      <c r="P958" s="26"/>
      <c r="Q958" s="26"/>
      <c r="R958" s="26"/>
      <c r="S958" s="26"/>
      <c r="T958" s="26"/>
      <c r="U958" s="26"/>
      <c r="V958" s="36">
        <f t="shared" si="14"/>
        <v>1096</v>
      </c>
      <c r="W95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58" t="str">
        <f>IF(Table1[[#This Row],[Days Past 3rd Birthday Calculated]]&lt;1,"OnTime",IF(Table1[[#This Row],[Days Past 3rd Birthday Calculated]]&lt;16,"1-15 Cal Days",IF(Table1[[#This Row],[Days Past 3rd Birthday Calculated]]&gt;29,"30+ Cal Days","16-29 Cal Days")))</f>
        <v>OnTime</v>
      </c>
      <c r="Y958" s="37">
        <f>_xlfn.NUMBERVALUE(Table1[[#This Row],[School Days to Complete Initial Evaluation (U08)]])</f>
        <v>0</v>
      </c>
      <c r="Z958" t="str">
        <f>IF(Table1[[#This Row],[School Days to Complete Initial Evaluation Converted]]&lt;36,"OnTime",IF(Table1[[#This Row],[School Days to Complete Initial Evaluation Converted]]&gt;50,"16+ Sch Days","1-15 Sch Days"))</f>
        <v>OnTime</v>
      </c>
    </row>
    <row r="959" spans="1:26">
      <c r="A959" s="26"/>
      <c r="B959" s="26"/>
      <c r="C959" s="26"/>
      <c r="D959" s="26"/>
      <c r="E959" s="26"/>
      <c r="F959" s="26"/>
      <c r="G959" s="26"/>
      <c r="H959" s="26"/>
      <c r="I959" s="26"/>
      <c r="J959" s="26"/>
      <c r="K959" s="26"/>
      <c r="L959" s="26"/>
      <c r="M959" s="26"/>
      <c r="N959" s="26"/>
      <c r="O959" s="26"/>
      <c r="P959" s="26"/>
      <c r="Q959" s="26"/>
      <c r="R959" s="26"/>
      <c r="S959" s="26"/>
      <c r="T959" s="26"/>
      <c r="U959" s="26"/>
      <c r="V959" s="36">
        <f t="shared" si="14"/>
        <v>1096</v>
      </c>
      <c r="W95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59" t="str">
        <f>IF(Table1[[#This Row],[Days Past 3rd Birthday Calculated]]&lt;1,"OnTime",IF(Table1[[#This Row],[Days Past 3rd Birthday Calculated]]&lt;16,"1-15 Cal Days",IF(Table1[[#This Row],[Days Past 3rd Birthday Calculated]]&gt;29,"30+ Cal Days","16-29 Cal Days")))</f>
        <v>OnTime</v>
      </c>
      <c r="Y959" s="37">
        <f>_xlfn.NUMBERVALUE(Table1[[#This Row],[School Days to Complete Initial Evaluation (U08)]])</f>
        <v>0</v>
      </c>
      <c r="Z959" t="str">
        <f>IF(Table1[[#This Row],[School Days to Complete Initial Evaluation Converted]]&lt;36,"OnTime",IF(Table1[[#This Row],[School Days to Complete Initial Evaluation Converted]]&gt;50,"16+ Sch Days","1-15 Sch Days"))</f>
        <v>OnTime</v>
      </c>
    </row>
    <row r="960" spans="1:26">
      <c r="A960" s="26"/>
      <c r="B960" s="26"/>
      <c r="C960" s="26"/>
      <c r="D960" s="26"/>
      <c r="E960" s="26"/>
      <c r="F960" s="26"/>
      <c r="G960" s="26"/>
      <c r="H960" s="26"/>
      <c r="I960" s="26"/>
      <c r="J960" s="26"/>
      <c r="K960" s="26"/>
      <c r="L960" s="26"/>
      <c r="M960" s="26"/>
      <c r="N960" s="26"/>
      <c r="O960" s="26"/>
      <c r="P960" s="26"/>
      <c r="Q960" s="26"/>
      <c r="R960" s="26"/>
      <c r="S960" s="26"/>
      <c r="T960" s="26"/>
      <c r="U960" s="26"/>
      <c r="V960" s="36">
        <f t="shared" si="14"/>
        <v>1096</v>
      </c>
      <c r="W96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60" t="str">
        <f>IF(Table1[[#This Row],[Days Past 3rd Birthday Calculated]]&lt;1,"OnTime",IF(Table1[[#This Row],[Days Past 3rd Birthday Calculated]]&lt;16,"1-15 Cal Days",IF(Table1[[#This Row],[Days Past 3rd Birthday Calculated]]&gt;29,"30+ Cal Days","16-29 Cal Days")))</f>
        <v>OnTime</v>
      </c>
      <c r="Y960" s="37">
        <f>_xlfn.NUMBERVALUE(Table1[[#This Row],[School Days to Complete Initial Evaluation (U08)]])</f>
        <v>0</v>
      </c>
      <c r="Z960" t="str">
        <f>IF(Table1[[#This Row],[School Days to Complete Initial Evaluation Converted]]&lt;36,"OnTime",IF(Table1[[#This Row],[School Days to Complete Initial Evaluation Converted]]&gt;50,"16+ Sch Days","1-15 Sch Days"))</f>
        <v>OnTime</v>
      </c>
    </row>
    <row r="961" spans="1:26">
      <c r="A961" s="26"/>
      <c r="B961" s="26"/>
      <c r="C961" s="26"/>
      <c r="D961" s="26"/>
      <c r="E961" s="26"/>
      <c r="F961" s="26"/>
      <c r="G961" s="26"/>
      <c r="H961" s="26"/>
      <c r="I961" s="26"/>
      <c r="J961" s="26"/>
      <c r="K961" s="26"/>
      <c r="L961" s="26"/>
      <c r="M961" s="26"/>
      <c r="N961" s="26"/>
      <c r="O961" s="26"/>
      <c r="P961" s="26"/>
      <c r="Q961" s="26"/>
      <c r="R961" s="26"/>
      <c r="S961" s="26"/>
      <c r="T961" s="26"/>
      <c r="U961" s="26"/>
      <c r="V961" s="36">
        <f t="shared" si="14"/>
        <v>1096</v>
      </c>
      <c r="W96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61" t="str">
        <f>IF(Table1[[#This Row],[Days Past 3rd Birthday Calculated]]&lt;1,"OnTime",IF(Table1[[#This Row],[Days Past 3rd Birthday Calculated]]&lt;16,"1-15 Cal Days",IF(Table1[[#This Row],[Days Past 3rd Birthday Calculated]]&gt;29,"30+ Cal Days","16-29 Cal Days")))</f>
        <v>OnTime</v>
      </c>
      <c r="Y961" s="37">
        <f>_xlfn.NUMBERVALUE(Table1[[#This Row],[School Days to Complete Initial Evaluation (U08)]])</f>
        <v>0</v>
      </c>
      <c r="Z961" t="str">
        <f>IF(Table1[[#This Row],[School Days to Complete Initial Evaluation Converted]]&lt;36,"OnTime",IF(Table1[[#This Row],[School Days to Complete Initial Evaluation Converted]]&gt;50,"16+ Sch Days","1-15 Sch Days"))</f>
        <v>OnTime</v>
      </c>
    </row>
    <row r="962" spans="1:26">
      <c r="A962" s="26"/>
      <c r="B962" s="26"/>
      <c r="C962" s="26"/>
      <c r="D962" s="26"/>
      <c r="E962" s="26"/>
      <c r="F962" s="26"/>
      <c r="G962" s="26"/>
      <c r="H962" s="26"/>
      <c r="I962" s="26"/>
      <c r="J962" s="26"/>
      <c r="K962" s="26"/>
      <c r="L962" s="26"/>
      <c r="M962" s="26"/>
      <c r="N962" s="26"/>
      <c r="O962" s="26"/>
      <c r="P962" s="26"/>
      <c r="Q962" s="26"/>
      <c r="R962" s="26"/>
      <c r="S962" s="26"/>
      <c r="T962" s="26"/>
      <c r="U962" s="26"/>
      <c r="V962" s="36">
        <f t="shared" ref="V962:V1025" si="15">EDATE(Q962,36)</f>
        <v>1096</v>
      </c>
      <c r="W96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62" t="str">
        <f>IF(Table1[[#This Row],[Days Past 3rd Birthday Calculated]]&lt;1,"OnTime",IF(Table1[[#This Row],[Days Past 3rd Birthday Calculated]]&lt;16,"1-15 Cal Days",IF(Table1[[#This Row],[Days Past 3rd Birthday Calculated]]&gt;29,"30+ Cal Days","16-29 Cal Days")))</f>
        <v>OnTime</v>
      </c>
      <c r="Y962" s="37">
        <f>_xlfn.NUMBERVALUE(Table1[[#This Row],[School Days to Complete Initial Evaluation (U08)]])</f>
        <v>0</v>
      </c>
      <c r="Z962" t="str">
        <f>IF(Table1[[#This Row],[School Days to Complete Initial Evaluation Converted]]&lt;36,"OnTime",IF(Table1[[#This Row],[School Days to Complete Initial Evaluation Converted]]&gt;50,"16+ Sch Days","1-15 Sch Days"))</f>
        <v>OnTime</v>
      </c>
    </row>
    <row r="963" spans="1:26">
      <c r="A963" s="26"/>
      <c r="B963" s="26"/>
      <c r="C963" s="26"/>
      <c r="D963" s="26"/>
      <c r="E963" s="26"/>
      <c r="F963" s="26"/>
      <c r="G963" s="26"/>
      <c r="H963" s="26"/>
      <c r="I963" s="26"/>
      <c r="J963" s="26"/>
      <c r="K963" s="26"/>
      <c r="L963" s="26"/>
      <c r="M963" s="26"/>
      <c r="N963" s="26"/>
      <c r="O963" s="26"/>
      <c r="P963" s="26"/>
      <c r="Q963" s="26"/>
      <c r="R963" s="26"/>
      <c r="S963" s="26"/>
      <c r="T963" s="26"/>
      <c r="U963" s="26"/>
      <c r="V963" s="36">
        <f t="shared" si="15"/>
        <v>1096</v>
      </c>
      <c r="W96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63" t="str">
        <f>IF(Table1[[#This Row],[Days Past 3rd Birthday Calculated]]&lt;1,"OnTime",IF(Table1[[#This Row],[Days Past 3rd Birthday Calculated]]&lt;16,"1-15 Cal Days",IF(Table1[[#This Row],[Days Past 3rd Birthday Calculated]]&gt;29,"30+ Cal Days","16-29 Cal Days")))</f>
        <v>OnTime</v>
      </c>
      <c r="Y963" s="37">
        <f>_xlfn.NUMBERVALUE(Table1[[#This Row],[School Days to Complete Initial Evaluation (U08)]])</f>
        <v>0</v>
      </c>
      <c r="Z963" t="str">
        <f>IF(Table1[[#This Row],[School Days to Complete Initial Evaluation Converted]]&lt;36,"OnTime",IF(Table1[[#This Row],[School Days to Complete Initial Evaluation Converted]]&gt;50,"16+ Sch Days","1-15 Sch Days"))</f>
        <v>OnTime</v>
      </c>
    </row>
    <row r="964" spans="1:26">
      <c r="A964" s="26"/>
      <c r="B964" s="26"/>
      <c r="C964" s="26"/>
      <c r="D964" s="26"/>
      <c r="E964" s="26"/>
      <c r="F964" s="26"/>
      <c r="G964" s="26"/>
      <c r="H964" s="26"/>
      <c r="I964" s="26"/>
      <c r="J964" s="26"/>
      <c r="K964" s="26"/>
      <c r="L964" s="26"/>
      <c r="M964" s="26"/>
      <c r="N964" s="26"/>
      <c r="O964" s="26"/>
      <c r="P964" s="26"/>
      <c r="Q964" s="26"/>
      <c r="R964" s="26"/>
      <c r="S964" s="26"/>
      <c r="T964" s="26"/>
      <c r="U964" s="26"/>
      <c r="V964" s="36">
        <f t="shared" si="15"/>
        <v>1096</v>
      </c>
      <c r="W96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64" t="str">
        <f>IF(Table1[[#This Row],[Days Past 3rd Birthday Calculated]]&lt;1,"OnTime",IF(Table1[[#This Row],[Days Past 3rd Birthday Calculated]]&lt;16,"1-15 Cal Days",IF(Table1[[#This Row],[Days Past 3rd Birthday Calculated]]&gt;29,"30+ Cal Days","16-29 Cal Days")))</f>
        <v>OnTime</v>
      </c>
      <c r="Y964" s="37">
        <f>_xlfn.NUMBERVALUE(Table1[[#This Row],[School Days to Complete Initial Evaluation (U08)]])</f>
        <v>0</v>
      </c>
      <c r="Z964" t="str">
        <f>IF(Table1[[#This Row],[School Days to Complete Initial Evaluation Converted]]&lt;36,"OnTime",IF(Table1[[#This Row],[School Days to Complete Initial Evaluation Converted]]&gt;50,"16+ Sch Days","1-15 Sch Days"))</f>
        <v>OnTime</v>
      </c>
    </row>
    <row r="965" spans="1:26">
      <c r="A965" s="26"/>
      <c r="B965" s="26"/>
      <c r="C965" s="26"/>
      <c r="D965" s="26"/>
      <c r="E965" s="26"/>
      <c r="F965" s="26"/>
      <c r="G965" s="26"/>
      <c r="H965" s="26"/>
      <c r="I965" s="26"/>
      <c r="J965" s="26"/>
      <c r="K965" s="26"/>
      <c r="L965" s="26"/>
      <c r="M965" s="26"/>
      <c r="N965" s="26"/>
      <c r="O965" s="26"/>
      <c r="P965" s="26"/>
      <c r="Q965" s="26"/>
      <c r="R965" s="26"/>
      <c r="S965" s="26"/>
      <c r="T965" s="26"/>
      <c r="U965" s="26"/>
      <c r="V965" s="36">
        <f t="shared" si="15"/>
        <v>1096</v>
      </c>
      <c r="W96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65" t="str">
        <f>IF(Table1[[#This Row],[Days Past 3rd Birthday Calculated]]&lt;1,"OnTime",IF(Table1[[#This Row],[Days Past 3rd Birthday Calculated]]&lt;16,"1-15 Cal Days",IF(Table1[[#This Row],[Days Past 3rd Birthday Calculated]]&gt;29,"30+ Cal Days","16-29 Cal Days")))</f>
        <v>OnTime</v>
      </c>
      <c r="Y965" s="37">
        <f>_xlfn.NUMBERVALUE(Table1[[#This Row],[School Days to Complete Initial Evaluation (U08)]])</f>
        <v>0</v>
      </c>
      <c r="Z965" t="str">
        <f>IF(Table1[[#This Row],[School Days to Complete Initial Evaluation Converted]]&lt;36,"OnTime",IF(Table1[[#This Row],[School Days to Complete Initial Evaluation Converted]]&gt;50,"16+ Sch Days","1-15 Sch Days"))</f>
        <v>OnTime</v>
      </c>
    </row>
    <row r="966" spans="1:26">
      <c r="A966" s="26"/>
      <c r="B966" s="26"/>
      <c r="C966" s="26"/>
      <c r="D966" s="26"/>
      <c r="E966" s="26"/>
      <c r="F966" s="26"/>
      <c r="G966" s="26"/>
      <c r="H966" s="26"/>
      <c r="I966" s="26"/>
      <c r="J966" s="26"/>
      <c r="K966" s="26"/>
      <c r="L966" s="26"/>
      <c r="M966" s="26"/>
      <c r="N966" s="26"/>
      <c r="O966" s="26"/>
      <c r="P966" s="26"/>
      <c r="Q966" s="26"/>
      <c r="R966" s="26"/>
      <c r="S966" s="26"/>
      <c r="T966" s="26"/>
      <c r="U966" s="26"/>
      <c r="V966" s="36">
        <f t="shared" si="15"/>
        <v>1096</v>
      </c>
      <c r="W96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66" t="str">
        <f>IF(Table1[[#This Row],[Days Past 3rd Birthday Calculated]]&lt;1,"OnTime",IF(Table1[[#This Row],[Days Past 3rd Birthday Calculated]]&lt;16,"1-15 Cal Days",IF(Table1[[#This Row],[Days Past 3rd Birthday Calculated]]&gt;29,"30+ Cal Days","16-29 Cal Days")))</f>
        <v>OnTime</v>
      </c>
      <c r="Y966" s="37">
        <f>_xlfn.NUMBERVALUE(Table1[[#This Row],[School Days to Complete Initial Evaluation (U08)]])</f>
        <v>0</v>
      </c>
      <c r="Z966" t="str">
        <f>IF(Table1[[#This Row],[School Days to Complete Initial Evaluation Converted]]&lt;36,"OnTime",IF(Table1[[#This Row],[School Days to Complete Initial Evaluation Converted]]&gt;50,"16+ Sch Days","1-15 Sch Days"))</f>
        <v>OnTime</v>
      </c>
    </row>
    <row r="967" spans="1:26">
      <c r="A967" s="26"/>
      <c r="B967" s="26"/>
      <c r="C967" s="26"/>
      <c r="D967" s="26"/>
      <c r="E967" s="26"/>
      <c r="F967" s="26"/>
      <c r="G967" s="26"/>
      <c r="H967" s="26"/>
      <c r="I967" s="26"/>
      <c r="J967" s="26"/>
      <c r="K967" s="26"/>
      <c r="L967" s="26"/>
      <c r="M967" s="26"/>
      <c r="N967" s="26"/>
      <c r="O967" s="26"/>
      <c r="P967" s="26"/>
      <c r="Q967" s="26"/>
      <c r="R967" s="26"/>
      <c r="S967" s="26"/>
      <c r="T967" s="26"/>
      <c r="U967" s="26"/>
      <c r="V967" s="36">
        <f t="shared" si="15"/>
        <v>1096</v>
      </c>
      <c r="W96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67" t="str">
        <f>IF(Table1[[#This Row],[Days Past 3rd Birthday Calculated]]&lt;1,"OnTime",IF(Table1[[#This Row],[Days Past 3rd Birthday Calculated]]&lt;16,"1-15 Cal Days",IF(Table1[[#This Row],[Days Past 3rd Birthday Calculated]]&gt;29,"30+ Cal Days","16-29 Cal Days")))</f>
        <v>OnTime</v>
      </c>
      <c r="Y967" s="37">
        <f>_xlfn.NUMBERVALUE(Table1[[#This Row],[School Days to Complete Initial Evaluation (U08)]])</f>
        <v>0</v>
      </c>
      <c r="Z967" t="str">
        <f>IF(Table1[[#This Row],[School Days to Complete Initial Evaluation Converted]]&lt;36,"OnTime",IF(Table1[[#This Row],[School Days to Complete Initial Evaluation Converted]]&gt;50,"16+ Sch Days","1-15 Sch Days"))</f>
        <v>OnTime</v>
      </c>
    </row>
    <row r="968" spans="1:26">
      <c r="A968" s="26"/>
      <c r="B968" s="26"/>
      <c r="C968" s="26"/>
      <c r="D968" s="26"/>
      <c r="E968" s="26"/>
      <c r="F968" s="26"/>
      <c r="G968" s="26"/>
      <c r="H968" s="26"/>
      <c r="I968" s="26"/>
      <c r="J968" s="26"/>
      <c r="K968" s="26"/>
      <c r="L968" s="26"/>
      <c r="M968" s="26"/>
      <c r="N968" s="26"/>
      <c r="O968" s="26"/>
      <c r="P968" s="26"/>
      <c r="Q968" s="26"/>
      <c r="R968" s="26"/>
      <c r="S968" s="26"/>
      <c r="T968" s="26"/>
      <c r="U968" s="26"/>
      <c r="V968" s="36">
        <f t="shared" si="15"/>
        <v>1096</v>
      </c>
      <c r="W96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68" t="str">
        <f>IF(Table1[[#This Row],[Days Past 3rd Birthday Calculated]]&lt;1,"OnTime",IF(Table1[[#This Row],[Days Past 3rd Birthday Calculated]]&lt;16,"1-15 Cal Days",IF(Table1[[#This Row],[Days Past 3rd Birthday Calculated]]&gt;29,"30+ Cal Days","16-29 Cal Days")))</f>
        <v>OnTime</v>
      </c>
      <c r="Y968" s="37">
        <f>_xlfn.NUMBERVALUE(Table1[[#This Row],[School Days to Complete Initial Evaluation (U08)]])</f>
        <v>0</v>
      </c>
      <c r="Z968" t="str">
        <f>IF(Table1[[#This Row],[School Days to Complete Initial Evaluation Converted]]&lt;36,"OnTime",IF(Table1[[#This Row],[School Days to Complete Initial Evaluation Converted]]&gt;50,"16+ Sch Days","1-15 Sch Days"))</f>
        <v>OnTime</v>
      </c>
    </row>
    <row r="969" spans="1:26">
      <c r="A969" s="26"/>
      <c r="B969" s="26"/>
      <c r="C969" s="26"/>
      <c r="D969" s="26"/>
      <c r="E969" s="26"/>
      <c r="F969" s="26"/>
      <c r="G969" s="26"/>
      <c r="H969" s="26"/>
      <c r="I969" s="26"/>
      <c r="J969" s="26"/>
      <c r="K969" s="26"/>
      <c r="L969" s="26"/>
      <c r="M969" s="26"/>
      <c r="N969" s="26"/>
      <c r="O969" s="26"/>
      <c r="P969" s="26"/>
      <c r="Q969" s="26"/>
      <c r="R969" s="26"/>
      <c r="S969" s="26"/>
      <c r="T969" s="26"/>
      <c r="U969" s="26"/>
      <c r="V969" s="36">
        <f t="shared" si="15"/>
        <v>1096</v>
      </c>
      <c r="W96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69" t="str">
        <f>IF(Table1[[#This Row],[Days Past 3rd Birthday Calculated]]&lt;1,"OnTime",IF(Table1[[#This Row],[Days Past 3rd Birthday Calculated]]&lt;16,"1-15 Cal Days",IF(Table1[[#This Row],[Days Past 3rd Birthday Calculated]]&gt;29,"30+ Cal Days","16-29 Cal Days")))</f>
        <v>OnTime</v>
      </c>
      <c r="Y969" s="37">
        <f>_xlfn.NUMBERVALUE(Table1[[#This Row],[School Days to Complete Initial Evaluation (U08)]])</f>
        <v>0</v>
      </c>
      <c r="Z969" t="str">
        <f>IF(Table1[[#This Row],[School Days to Complete Initial Evaluation Converted]]&lt;36,"OnTime",IF(Table1[[#This Row],[School Days to Complete Initial Evaluation Converted]]&gt;50,"16+ Sch Days","1-15 Sch Days"))</f>
        <v>OnTime</v>
      </c>
    </row>
    <row r="970" spans="1:26">
      <c r="A970" s="26"/>
      <c r="B970" s="26"/>
      <c r="C970" s="26"/>
      <c r="D970" s="26"/>
      <c r="E970" s="26"/>
      <c r="F970" s="26"/>
      <c r="G970" s="26"/>
      <c r="H970" s="26"/>
      <c r="I970" s="26"/>
      <c r="J970" s="26"/>
      <c r="K970" s="26"/>
      <c r="L970" s="26"/>
      <c r="M970" s="26"/>
      <c r="N970" s="26"/>
      <c r="O970" s="26"/>
      <c r="P970" s="26"/>
      <c r="Q970" s="26"/>
      <c r="R970" s="26"/>
      <c r="S970" s="26"/>
      <c r="T970" s="26"/>
      <c r="U970" s="26"/>
      <c r="V970" s="36">
        <f t="shared" si="15"/>
        <v>1096</v>
      </c>
      <c r="W97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70" t="str">
        <f>IF(Table1[[#This Row],[Days Past 3rd Birthday Calculated]]&lt;1,"OnTime",IF(Table1[[#This Row],[Days Past 3rd Birthday Calculated]]&lt;16,"1-15 Cal Days",IF(Table1[[#This Row],[Days Past 3rd Birthday Calculated]]&gt;29,"30+ Cal Days","16-29 Cal Days")))</f>
        <v>OnTime</v>
      </c>
      <c r="Y970" s="37">
        <f>_xlfn.NUMBERVALUE(Table1[[#This Row],[School Days to Complete Initial Evaluation (U08)]])</f>
        <v>0</v>
      </c>
      <c r="Z970" t="str">
        <f>IF(Table1[[#This Row],[School Days to Complete Initial Evaluation Converted]]&lt;36,"OnTime",IF(Table1[[#This Row],[School Days to Complete Initial Evaluation Converted]]&gt;50,"16+ Sch Days","1-15 Sch Days"))</f>
        <v>OnTime</v>
      </c>
    </row>
    <row r="971" spans="1:26">
      <c r="A971" s="26"/>
      <c r="B971" s="26"/>
      <c r="C971" s="26"/>
      <c r="D971" s="26"/>
      <c r="E971" s="26"/>
      <c r="F971" s="26"/>
      <c r="G971" s="26"/>
      <c r="H971" s="26"/>
      <c r="I971" s="26"/>
      <c r="J971" s="26"/>
      <c r="K971" s="26"/>
      <c r="L971" s="26"/>
      <c r="M971" s="26"/>
      <c r="N971" s="26"/>
      <c r="O971" s="26"/>
      <c r="P971" s="26"/>
      <c r="Q971" s="26"/>
      <c r="R971" s="26"/>
      <c r="S971" s="26"/>
      <c r="T971" s="26"/>
      <c r="U971" s="26"/>
      <c r="V971" s="36">
        <f t="shared" si="15"/>
        <v>1096</v>
      </c>
      <c r="W97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71" t="str">
        <f>IF(Table1[[#This Row],[Days Past 3rd Birthday Calculated]]&lt;1,"OnTime",IF(Table1[[#This Row],[Days Past 3rd Birthday Calculated]]&lt;16,"1-15 Cal Days",IF(Table1[[#This Row],[Days Past 3rd Birthday Calculated]]&gt;29,"30+ Cal Days","16-29 Cal Days")))</f>
        <v>OnTime</v>
      </c>
      <c r="Y971" s="37">
        <f>_xlfn.NUMBERVALUE(Table1[[#This Row],[School Days to Complete Initial Evaluation (U08)]])</f>
        <v>0</v>
      </c>
      <c r="Z971" t="str">
        <f>IF(Table1[[#This Row],[School Days to Complete Initial Evaluation Converted]]&lt;36,"OnTime",IF(Table1[[#This Row],[School Days to Complete Initial Evaluation Converted]]&gt;50,"16+ Sch Days","1-15 Sch Days"))</f>
        <v>OnTime</v>
      </c>
    </row>
    <row r="972" spans="1:26">
      <c r="A972" s="26"/>
      <c r="B972" s="26"/>
      <c r="C972" s="26"/>
      <c r="D972" s="26"/>
      <c r="E972" s="26"/>
      <c r="F972" s="26"/>
      <c r="G972" s="26"/>
      <c r="H972" s="26"/>
      <c r="I972" s="26"/>
      <c r="J972" s="26"/>
      <c r="K972" s="26"/>
      <c r="L972" s="26"/>
      <c r="M972" s="26"/>
      <c r="N972" s="26"/>
      <c r="O972" s="26"/>
      <c r="P972" s="26"/>
      <c r="Q972" s="26"/>
      <c r="R972" s="26"/>
      <c r="S972" s="26"/>
      <c r="T972" s="26"/>
      <c r="U972" s="26"/>
      <c r="V972" s="36">
        <f t="shared" si="15"/>
        <v>1096</v>
      </c>
      <c r="W97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72" t="str">
        <f>IF(Table1[[#This Row],[Days Past 3rd Birthday Calculated]]&lt;1,"OnTime",IF(Table1[[#This Row],[Days Past 3rd Birthday Calculated]]&lt;16,"1-15 Cal Days",IF(Table1[[#This Row],[Days Past 3rd Birthday Calculated]]&gt;29,"30+ Cal Days","16-29 Cal Days")))</f>
        <v>OnTime</v>
      </c>
      <c r="Y972" s="37">
        <f>_xlfn.NUMBERVALUE(Table1[[#This Row],[School Days to Complete Initial Evaluation (U08)]])</f>
        <v>0</v>
      </c>
      <c r="Z972" t="str">
        <f>IF(Table1[[#This Row],[School Days to Complete Initial Evaluation Converted]]&lt;36,"OnTime",IF(Table1[[#This Row],[School Days to Complete Initial Evaluation Converted]]&gt;50,"16+ Sch Days","1-15 Sch Days"))</f>
        <v>OnTime</v>
      </c>
    </row>
    <row r="973" spans="1:26">
      <c r="A973" s="26"/>
      <c r="B973" s="26"/>
      <c r="C973" s="26"/>
      <c r="D973" s="26"/>
      <c r="E973" s="26"/>
      <c r="F973" s="26"/>
      <c r="G973" s="26"/>
      <c r="H973" s="26"/>
      <c r="I973" s="26"/>
      <c r="J973" s="26"/>
      <c r="K973" s="26"/>
      <c r="L973" s="26"/>
      <c r="M973" s="26"/>
      <c r="N973" s="26"/>
      <c r="O973" s="26"/>
      <c r="P973" s="26"/>
      <c r="Q973" s="26"/>
      <c r="R973" s="26"/>
      <c r="S973" s="26"/>
      <c r="T973" s="26"/>
      <c r="U973" s="26"/>
      <c r="V973" s="36">
        <f t="shared" si="15"/>
        <v>1096</v>
      </c>
      <c r="W97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73" t="str">
        <f>IF(Table1[[#This Row],[Days Past 3rd Birthday Calculated]]&lt;1,"OnTime",IF(Table1[[#This Row],[Days Past 3rd Birthday Calculated]]&lt;16,"1-15 Cal Days",IF(Table1[[#This Row],[Days Past 3rd Birthday Calculated]]&gt;29,"30+ Cal Days","16-29 Cal Days")))</f>
        <v>OnTime</v>
      </c>
      <c r="Y973" s="37">
        <f>_xlfn.NUMBERVALUE(Table1[[#This Row],[School Days to Complete Initial Evaluation (U08)]])</f>
        <v>0</v>
      </c>
      <c r="Z973" t="str">
        <f>IF(Table1[[#This Row],[School Days to Complete Initial Evaluation Converted]]&lt;36,"OnTime",IF(Table1[[#This Row],[School Days to Complete Initial Evaluation Converted]]&gt;50,"16+ Sch Days","1-15 Sch Days"))</f>
        <v>OnTime</v>
      </c>
    </row>
    <row r="974" spans="1:26">
      <c r="A974" s="26"/>
      <c r="B974" s="26"/>
      <c r="C974" s="26"/>
      <c r="D974" s="26"/>
      <c r="E974" s="26"/>
      <c r="F974" s="26"/>
      <c r="G974" s="26"/>
      <c r="H974" s="26"/>
      <c r="I974" s="26"/>
      <c r="J974" s="26"/>
      <c r="K974" s="26"/>
      <c r="L974" s="26"/>
      <c r="M974" s="26"/>
      <c r="N974" s="26"/>
      <c r="O974" s="26"/>
      <c r="P974" s="26"/>
      <c r="Q974" s="26"/>
      <c r="R974" s="26"/>
      <c r="S974" s="26"/>
      <c r="T974" s="26"/>
      <c r="U974" s="26"/>
      <c r="V974" s="36">
        <f t="shared" si="15"/>
        <v>1096</v>
      </c>
      <c r="W97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74" t="str">
        <f>IF(Table1[[#This Row],[Days Past 3rd Birthday Calculated]]&lt;1,"OnTime",IF(Table1[[#This Row],[Days Past 3rd Birthday Calculated]]&lt;16,"1-15 Cal Days",IF(Table1[[#This Row],[Days Past 3rd Birthday Calculated]]&gt;29,"30+ Cal Days","16-29 Cal Days")))</f>
        <v>OnTime</v>
      </c>
      <c r="Y974" s="37">
        <f>_xlfn.NUMBERVALUE(Table1[[#This Row],[School Days to Complete Initial Evaluation (U08)]])</f>
        <v>0</v>
      </c>
      <c r="Z974" t="str">
        <f>IF(Table1[[#This Row],[School Days to Complete Initial Evaluation Converted]]&lt;36,"OnTime",IF(Table1[[#This Row],[School Days to Complete Initial Evaluation Converted]]&gt;50,"16+ Sch Days","1-15 Sch Days"))</f>
        <v>OnTime</v>
      </c>
    </row>
    <row r="975" spans="1:26">
      <c r="A975" s="26"/>
      <c r="B975" s="26"/>
      <c r="C975" s="26"/>
      <c r="D975" s="26"/>
      <c r="E975" s="26"/>
      <c r="F975" s="26"/>
      <c r="G975" s="26"/>
      <c r="H975" s="26"/>
      <c r="I975" s="26"/>
      <c r="J975" s="26"/>
      <c r="K975" s="26"/>
      <c r="L975" s="26"/>
      <c r="M975" s="26"/>
      <c r="N975" s="26"/>
      <c r="O975" s="26"/>
      <c r="P975" s="26"/>
      <c r="Q975" s="26"/>
      <c r="R975" s="26"/>
      <c r="S975" s="26"/>
      <c r="T975" s="26"/>
      <c r="U975" s="26"/>
      <c r="V975" s="36">
        <f t="shared" si="15"/>
        <v>1096</v>
      </c>
      <c r="W97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75" t="str">
        <f>IF(Table1[[#This Row],[Days Past 3rd Birthday Calculated]]&lt;1,"OnTime",IF(Table1[[#This Row],[Days Past 3rd Birthday Calculated]]&lt;16,"1-15 Cal Days",IF(Table1[[#This Row],[Days Past 3rd Birthday Calculated]]&gt;29,"30+ Cal Days","16-29 Cal Days")))</f>
        <v>OnTime</v>
      </c>
      <c r="Y975" s="37">
        <f>_xlfn.NUMBERVALUE(Table1[[#This Row],[School Days to Complete Initial Evaluation (U08)]])</f>
        <v>0</v>
      </c>
      <c r="Z975" t="str">
        <f>IF(Table1[[#This Row],[School Days to Complete Initial Evaluation Converted]]&lt;36,"OnTime",IF(Table1[[#This Row],[School Days to Complete Initial Evaluation Converted]]&gt;50,"16+ Sch Days","1-15 Sch Days"))</f>
        <v>OnTime</v>
      </c>
    </row>
    <row r="976" spans="1:26">
      <c r="A976" s="26"/>
      <c r="B976" s="26"/>
      <c r="C976" s="26"/>
      <c r="D976" s="26"/>
      <c r="E976" s="26"/>
      <c r="F976" s="26"/>
      <c r="G976" s="26"/>
      <c r="H976" s="26"/>
      <c r="I976" s="26"/>
      <c r="J976" s="26"/>
      <c r="K976" s="26"/>
      <c r="L976" s="26"/>
      <c r="M976" s="26"/>
      <c r="N976" s="26"/>
      <c r="O976" s="26"/>
      <c r="P976" s="26"/>
      <c r="Q976" s="26"/>
      <c r="R976" s="26"/>
      <c r="S976" s="26"/>
      <c r="T976" s="26"/>
      <c r="U976" s="26"/>
      <c r="V976" s="36">
        <f t="shared" si="15"/>
        <v>1096</v>
      </c>
      <c r="W97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76" t="str">
        <f>IF(Table1[[#This Row],[Days Past 3rd Birthday Calculated]]&lt;1,"OnTime",IF(Table1[[#This Row],[Days Past 3rd Birthday Calculated]]&lt;16,"1-15 Cal Days",IF(Table1[[#This Row],[Days Past 3rd Birthday Calculated]]&gt;29,"30+ Cal Days","16-29 Cal Days")))</f>
        <v>OnTime</v>
      </c>
      <c r="Y976" s="37">
        <f>_xlfn.NUMBERVALUE(Table1[[#This Row],[School Days to Complete Initial Evaluation (U08)]])</f>
        <v>0</v>
      </c>
      <c r="Z976" t="str">
        <f>IF(Table1[[#This Row],[School Days to Complete Initial Evaluation Converted]]&lt;36,"OnTime",IF(Table1[[#This Row],[School Days to Complete Initial Evaluation Converted]]&gt;50,"16+ Sch Days","1-15 Sch Days"))</f>
        <v>OnTime</v>
      </c>
    </row>
    <row r="977" spans="1:26">
      <c r="A977" s="26"/>
      <c r="B977" s="26"/>
      <c r="C977" s="26"/>
      <c r="D977" s="26"/>
      <c r="E977" s="26"/>
      <c r="F977" s="26"/>
      <c r="G977" s="26"/>
      <c r="H977" s="26"/>
      <c r="I977" s="26"/>
      <c r="J977" s="26"/>
      <c r="K977" s="26"/>
      <c r="L977" s="26"/>
      <c r="M977" s="26"/>
      <c r="N977" s="26"/>
      <c r="O977" s="26"/>
      <c r="P977" s="26"/>
      <c r="Q977" s="26"/>
      <c r="R977" s="26"/>
      <c r="S977" s="26"/>
      <c r="T977" s="26"/>
      <c r="U977" s="26"/>
      <c r="V977" s="36">
        <f t="shared" si="15"/>
        <v>1096</v>
      </c>
      <c r="W97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77" t="str">
        <f>IF(Table1[[#This Row],[Days Past 3rd Birthday Calculated]]&lt;1,"OnTime",IF(Table1[[#This Row],[Days Past 3rd Birthday Calculated]]&lt;16,"1-15 Cal Days",IF(Table1[[#This Row],[Days Past 3rd Birthday Calculated]]&gt;29,"30+ Cal Days","16-29 Cal Days")))</f>
        <v>OnTime</v>
      </c>
      <c r="Y977" s="37">
        <f>_xlfn.NUMBERVALUE(Table1[[#This Row],[School Days to Complete Initial Evaluation (U08)]])</f>
        <v>0</v>
      </c>
      <c r="Z977" t="str">
        <f>IF(Table1[[#This Row],[School Days to Complete Initial Evaluation Converted]]&lt;36,"OnTime",IF(Table1[[#This Row],[School Days to Complete Initial Evaluation Converted]]&gt;50,"16+ Sch Days","1-15 Sch Days"))</f>
        <v>OnTime</v>
      </c>
    </row>
    <row r="978" spans="1:26">
      <c r="A978" s="26"/>
      <c r="B978" s="26"/>
      <c r="C978" s="26"/>
      <c r="D978" s="26"/>
      <c r="E978" s="26"/>
      <c r="F978" s="26"/>
      <c r="G978" s="26"/>
      <c r="H978" s="26"/>
      <c r="I978" s="26"/>
      <c r="J978" s="26"/>
      <c r="K978" s="26"/>
      <c r="L978" s="26"/>
      <c r="M978" s="26"/>
      <c r="N978" s="26"/>
      <c r="O978" s="26"/>
      <c r="P978" s="26"/>
      <c r="Q978" s="26"/>
      <c r="R978" s="26"/>
      <c r="S978" s="26"/>
      <c r="T978" s="26"/>
      <c r="U978" s="26"/>
      <c r="V978" s="36">
        <f t="shared" si="15"/>
        <v>1096</v>
      </c>
      <c r="W97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78" t="str">
        <f>IF(Table1[[#This Row],[Days Past 3rd Birthday Calculated]]&lt;1,"OnTime",IF(Table1[[#This Row],[Days Past 3rd Birthday Calculated]]&lt;16,"1-15 Cal Days",IF(Table1[[#This Row],[Days Past 3rd Birthday Calculated]]&gt;29,"30+ Cal Days","16-29 Cal Days")))</f>
        <v>OnTime</v>
      </c>
      <c r="Y978" s="37">
        <f>_xlfn.NUMBERVALUE(Table1[[#This Row],[School Days to Complete Initial Evaluation (U08)]])</f>
        <v>0</v>
      </c>
      <c r="Z978" t="str">
        <f>IF(Table1[[#This Row],[School Days to Complete Initial Evaluation Converted]]&lt;36,"OnTime",IF(Table1[[#This Row],[School Days to Complete Initial Evaluation Converted]]&gt;50,"16+ Sch Days","1-15 Sch Days"))</f>
        <v>OnTime</v>
      </c>
    </row>
    <row r="979" spans="1:26">
      <c r="A979" s="26"/>
      <c r="B979" s="26"/>
      <c r="C979" s="26"/>
      <c r="D979" s="26"/>
      <c r="E979" s="26"/>
      <c r="F979" s="26"/>
      <c r="G979" s="26"/>
      <c r="H979" s="26"/>
      <c r="I979" s="26"/>
      <c r="J979" s="26"/>
      <c r="K979" s="26"/>
      <c r="L979" s="26"/>
      <c r="M979" s="26"/>
      <c r="N979" s="26"/>
      <c r="O979" s="26"/>
      <c r="P979" s="26"/>
      <c r="Q979" s="26"/>
      <c r="R979" s="26"/>
      <c r="S979" s="26"/>
      <c r="T979" s="26"/>
      <c r="U979" s="26"/>
      <c r="V979" s="36">
        <f t="shared" si="15"/>
        <v>1096</v>
      </c>
      <c r="W97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79" t="str">
        <f>IF(Table1[[#This Row],[Days Past 3rd Birthday Calculated]]&lt;1,"OnTime",IF(Table1[[#This Row],[Days Past 3rd Birthday Calculated]]&lt;16,"1-15 Cal Days",IF(Table1[[#This Row],[Days Past 3rd Birthday Calculated]]&gt;29,"30+ Cal Days","16-29 Cal Days")))</f>
        <v>OnTime</v>
      </c>
      <c r="Y979" s="37">
        <f>_xlfn.NUMBERVALUE(Table1[[#This Row],[School Days to Complete Initial Evaluation (U08)]])</f>
        <v>0</v>
      </c>
      <c r="Z979" t="str">
        <f>IF(Table1[[#This Row],[School Days to Complete Initial Evaluation Converted]]&lt;36,"OnTime",IF(Table1[[#This Row],[School Days to Complete Initial Evaluation Converted]]&gt;50,"16+ Sch Days","1-15 Sch Days"))</f>
        <v>OnTime</v>
      </c>
    </row>
    <row r="980" spans="1:26">
      <c r="A980" s="26"/>
      <c r="B980" s="26"/>
      <c r="C980" s="26"/>
      <c r="D980" s="26"/>
      <c r="E980" s="26"/>
      <c r="F980" s="26"/>
      <c r="G980" s="26"/>
      <c r="H980" s="26"/>
      <c r="I980" s="26"/>
      <c r="J980" s="26"/>
      <c r="K980" s="26"/>
      <c r="L980" s="26"/>
      <c r="M980" s="26"/>
      <c r="N980" s="26"/>
      <c r="O980" s="26"/>
      <c r="P980" s="26"/>
      <c r="Q980" s="26"/>
      <c r="R980" s="26"/>
      <c r="S980" s="26"/>
      <c r="T980" s="26"/>
      <c r="U980" s="26"/>
      <c r="V980" s="36">
        <f t="shared" si="15"/>
        <v>1096</v>
      </c>
      <c r="W98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80" t="str">
        <f>IF(Table1[[#This Row],[Days Past 3rd Birthday Calculated]]&lt;1,"OnTime",IF(Table1[[#This Row],[Days Past 3rd Birthday Calculated]]&lt;16,"1-15 Cal Days",IF(Table1[[#This Row],[Days Past 3rd Birthday Calculated]]&gt;29,"30+ Cal Days","16-29 Cal Days")))</f>
        <v>OnTime</v>
      </c>
      <c r="Y980" s="37">
        <f>_xlfn.NUMBERVALUE(Table1[[#This Row],[School Days to Complete Initial Evaluation (U08)]])</f>
        <v>0</v>
      </c>
      <c r="Z980" t="str">
        <f>IF(Table1[[#This Row],[School Days to Complete Initial Evaluation Converted]]&lt;36,"OnTime",IF(Table1[[#This Row],[School Days to Complete Initial Evaluation Converted]]&gt;50,"16+ Sch Days","1-15 Sch Days"))</f>
        <v>OnTime</v>
      </c>
    </row>
    <row r="981" spans="1:26">
      <c r="A981" s="26"/>
      <c r="B981" s="26"/>
      <c r="C981" s="26"/>
      <c r="D981" s="26"/>
      <c r="E981" s="26"/>
      <c r="F981" s="26"/>
      <c r="G981" s="26"/>
      <c r="H981" s="26"/>
      <c r="I981" s="26"/>
      <c r="J981" s="26"/>
      <c r="K981" s="26"/>
      <c r="L981" s="26"/>
      <c r="M981" s="26"/>
      <c r="N981" s="26"/>
      <c r="O981" s="26"/>
      <c r="P981" s="26"/>
      <c r="Q981" s="26"/>
      <c r="R981" s="26"/>
      <c r="S981" s="26"/>
      <c r="T981" s="26"/>
      <c r="U981" s="26"/>
      <c r="V981" s="36">
        <f t="shared" si="15"/>
        <v>1096</v>
      </c>
      <c r="W98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81" t="str">
        <f>IF(Table1[[#This Row],[Days Past 3rd Birthday Calculated]]&lt;1,"OnTime",IF(Table1[[#This Row],[Days Past 3rd Birthday Calculated]]&lt;16,"1-15 Cal Days",IF(Table1[[#This Row],[Days Past 3rd Birthday Calculated]]&gt;29,"30+ Cal Days","16-29 Cal Days")))</f>
        <v>OnTime</v>
      </c>
      <c r="Y981" s="37">
        <f>_xlfn.NUMBERVALUE(Table1[[#This Row],[School Days to Complete Initial Evaluation (U08)]])</f>
        <v>0</v>
      </c>
      <c r="Z981" t="str">
        <f>IF(Table1[[#This Row],[School Days to Complete Initial Evaluation Converted]]&lt;36,"OnTime",IF(Table1[[#This Row],[School Days to Complete Initial Evaluation Converted]]&gt;50,"16+ Sch Days","1-15 Sch Days"))</f>
        <v>OnTime</v>
      </c>
    </row>
    <row r="982" spans="1:26">
      <c r="A982" s="26"/>
      <c r="B982" s="26"/>
      <c r="C982" s="26"/>
      <c r="D982" s="26"/>
      <c r="E982" s="26"/>
      <c r="F982" s="26"/>
      <c r="G982" s="26"/>
      <c r="H982" s="26"/>
      <c r="I982" s="26"/>
      <c r="J982" s="26"/>
      <c r="K982" s="26"/>
      <c r="L982" s="26"/>
      <c r="M982" s="26"/>
      <c r="N982" s="26"/>
      <c r="O982" s="26"/>
      <c r="P982" s="26"/>
      <c r="Q982" s="26"/>
      <c r="R982" s="26"/>
      <c r="S982" s="26"/>
      <c r="T982" s="26"/>
      <c r="U982" s="26"/>
      <c r="V982" s="36">
        <f t="shared" si="15"/>
        <v>1096</v>
      </c>
      <c r="W98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82" t="str">
        <f>IF(Table1[[#This Row],[Days Past 3rd Birthday Calculated]]&lt;1,"OnTime",IF(Table1[[#This Row],[Days Past 3rd Birthday Calculated]]&lt;16,"1-15 Cal Days",IF(Table1[[#This Row],[Days Past 3rd Birthday Calculated]]&gt;29,"30+ Cal Days","16-29 Cal Days")))</f>
        <v>OnTime</v>
      </c>
      <c r="Y982" s="37">
        <f>_xlfn.NUMBERVALUE(Table1[[#This Row],[School Days to Complete Initial Evaluation (U08)]])</f>
        <v>0</v>
      </c>
      <c r="Z982" t="str">
        <f>IF(Table1[[#This Row],[School Days to Complete Initial Evaluation Converted]]&lt;36,"OnTime",IF(Table1[[#This Row],[School Days to Complete Initial Evaluation Converted]]&gt;50,"16+ Sch Days","1-15 Sch Days"))</f>
        <v>OnTime</v>
      </c>
    </row>
    <row r="983" spans="1:26">
      <c r="A983" s="26"/>
      <c r="B983" s="26"/>
      <c r="C983" s="26"/>
      <c r="D983" s="26"/>
      <c r="E983" s="26"/>
      <c r="F983" s="26"/>
      <c r="G983" s="26"/>
      <c r="H983" s="26"/>
      <c r="I983" s="26"/>
      <c r="J983" s="26"/>
      <c r="K983" s="26"/>
      <c r="L983" s="26"/>
      <c r="M983" s="26"/>
      <c r="N983" s="26"/>
      <c r="O983" s="26"/>
      <c r="P983" s="26"/>
      <c r="Q983" s="26"/>
      <c r="R983" s="26"/>
      <c r="S983" s="26"/>
      <c r="T983" s="26"/>
      <c r="U983" s="26"/>
      <c r="V983" s="36">
        <f t="shared" si="15"/>
        <v>1096</v>
      </c>
      <c r="W98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83" t="str">
        <f>IF(Table1[[#This Row],[Days Past 3rd Birthday Calculated]]&lt;1,"OnTime",IF(Table1[[#This Row],[Days Past 3rd Birthday Calculated]]&lt;16,"1-15 Cal Days",IF(Table1[[#This Row],[Days Past 3rd Birthday Calculated]]&gt;29,"30+ Cal Days","16-29 Cal Days")))</f>
        <v>OnTime</v>
      </c>
      <c r="Y983" s="37">
        <f>_xlfn.NUMBERVALUE(Table1[[#This Row],[School Days to Complete Initial Evaluation (U08)]])</f>
        <v>0</v>
      </c>
      <c r="Z983" t="str">
        <f>IF(Table1[[#This Row],[School Days to Complete Initial Evaluation Converted]]&lt;36,"OnTime",IF(Table1[[#This Row],[School Days to Complete Initial Evaluation Converted]]&gt;50,"16+ Sch Days","1-15 Sch Days"))</f>
        <v>OnTime</v>
      </c>
    </row>
    <row r="984" spans="1:26">
      <c r="A984" s="26"/>
      <c r="B984" s="26"/>
      <c r="C984" s="26"/>
      <c r="D984" s="26"/>
      <c r="E984" s="26"/>
      <c r="F984" s="26"/>
      <c r="G984" s="26"/>
      <c r="H984" s="26"/>
      <c r="I984" s="26"/>
      <c r="J984" s="26"/>
      <c r="K984" s="26"/>
      <c r="L984" s="26"/>
      <c r="M984" s="26"/>
      <c r="N984" s="26"/>
      <c r="O984" s="26"/>
      <c r="P984" s="26"/>
      <c r="Q984" s="26"/>
      <c r="R984" s="26"/>
      <c r="S984" s="26"/>
      <c r="T984" s="26"/>
      <c r="U984" s="26"/>
      <c r="V984" s="36">
        <f t="shared" si="15"/>
        <v>1096</v>
      </c>
      <c r="W98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84" t="str">
        <f>IF(Table1[[#This Row],[Days Past 3rd Birthday Calculated]]&lt;1,"OnTime",IF(Table1[[#This Row],[Days Past 3rd Birthday Calculated]]&lt;16,"1-15 Cal Days",IF(Table1[[#This Row],[Days Past 3rd Birthday Calculated]]&gt;29,"30+ Cal Days","16-29 Cal Days")))</f>
        <v>OnTime</v>
      </c>
      <c r="Y984" s="37">
        <f>_xlfn.NUMBERVALUE(Table1[[#This Row],[School Days to Complete Initial Evaluation (U08)]])</f>
        <v>0</v>
      </c>
      <c r="Z984" t="str">
        <f>IF(Table1[[#This Row],[School Days to Complete Initial Evaluation Converted]]&lt;36,"OnTime",IF(Table1[[#This Row],[School Days to Complete Initial Evaluation Converted]]&gt;50,"16+ Sch Days","1-15 Sch Days"))</f>
        <v>OnTime</v>
      </c>
    </row>
    <row r="985" spans="1:26">
      <c r="A985" s="26"/>
      <c r="B985" s="26"/>
      <c r="C985" s="26"/>
      <c r="D985" s="26"/>
      <c r="E985" s="26"/>
      <c r="F985" s="26"/>
      <c r="G985" s="26"/>
      <c r="H985" s="26"/>
      <c r="I985" s="26"/>
      <c r="J985" s="26"/>
      <c r="K985" s="26"/>
      <c r="L985" s="26"/>
      <c r="M985" s="26"/>
      <c r="N985" s="26"/>
      <c r="O985" s="26"/>
      <c r="P985" s="26"/>
      <c r="Q985" s="26"/>
      <c r="R985" s="26"/>
      <c r="S985" s="26"/>
      <c r="T985" s="26"/>
      <c r="U985" s="26"/>
      <c r="V985" s="36">
        <f t="shared" si="15"/>
        <v>1096</v>
      </c>
      <c r="W98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85" t="str">
        <f>IF(Table1[[#This Row],[Days Past 3rd Birthday Calculated]]&lt;1,"OnTime",IF(Table1[[#This Row],[Days Past 3rd Birthday Calculated]]&lt;16,"1-15 Cal Days",IF(Table1[[#This Row],[Days Past 3rd Birthday Calculated]]&gt;29,"30+ Cal Days","16-29 Cal Days")))</f>
        <v>OnTime</v>
      </c>
      <c r="Y985" s="37">
        <f>_xlfn.NUMBERVALUE(Table1[[#This Row],[School Days to Complete Initial Evaluation (U08)]])</f>
        <v>0</v>
      </c>
      <c r="Z985" t="str">
        <f>IF(Table1[[#This Row],[School Days to Complete Initial Evaluation Converted]]&lt;36,"OnTime",IF(Table1[[#This Row],[School Days to Complete Initial Evaluation Converted]]&gt;50,"16+ Sch Days","1-15 Sch Days"))</f>
        <v>OnTime</v>
      </c>
    </row>
    <row r="986" spans="1:26">
      <c r="A986" s="26"/>
      <c r="B986" s="26"/>
      <c r="C986" s="26"/>
      <c r="D986" s="26"/>
      <c r="E986" s="26"/>
      <c r="F986" s="26"/>
      <c r="G986" s="26"/>
      <c r="H986" s="26"/>
      <c r="I986" s="26"/>
      <c r="J986" s="26"/>
      <c r="K986" s="26"/>
      <c r="L986" s="26"/>
      <c r="M986" s="26"/>
      <c r="N986" s="26"/>
      <c r="O986" s="26"/>
      <c r="P986" s="26"/>
      <c r="Q986" s="26"/>
      <c r="R986" s="26"/>
      <c r="S986" s="26"/>
      <c r="T986" s="26"/>
      <c r="U986" s="26"/>
      <c r="V986" s="36">
        <f t="shared" si="15"/>
        <v>1096</v>
      </c>
      <c r="W98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86" t="str">
        <f>IF(Table1[[#This Row],[Days Past 3rd Birthday Calculated]]&lt;1,"OnTime",IF(Table1[[#This Row],[Days Past 3rd Birthday Calculated]]&lt;16,"1-15 Cal Days",IF(Table1[[#This Row],[Days Past 3rd Birthday Calculated]]&gt;29,"30+ Cal Days","16-29 Cal Days")))</f>
        <v>OnTime</v>
      </c>
      <c r="Y986" s="37">
        <f>_xlfn.NUMBERVALUE(Table1[[#This Row],[School Days to Complete Initial Evaluation (U08)]])</f>
        <v>0</v>
      </c>
      <c r="Z986" t="str">
        <f>IF(Table1[[#This Row],[School Days to Complete Initial Evaluation Converted]]&lt;36,"OnTime",IF(Table1[[#This Row],[School Days to Complete Initial Evaluation Converted]]&gt;50,"16+ Sch Days","1-15 Sch Days"))</f>
        <v>OnTime</v>
      </c>
    </row>
    <row r="987" spans="1:26">
      <c r="A987" s="26"/>
      <c r="B987" s="26"/>
      <c r="C987" s="26"/>
      <c r="D987" s="26"/>
      <c r="E987" s="26"/>
      <c r="F987" s="26"/>
      <c r="G987" s="26"/>
      <c r="H987" s="26"/>
      <c r="I987" s="26"/>
      <c r="J987" s="26"/>
      <c r="K987" s="26"/>
      <c r="L987" s="26"/>
      <c r="M987" s="26"/>
      <c r="N987" s="26"/>
      <c r="O987" s="26"/>
      <c r="P987" s="26"/>
      <c r="Q987" s="26"/>
      <c r="R987" s="26"/>
      <c r="S987" s="26"/>
      <c r="T987" s="26"/>
      <c r="U987" s="26"/>
      <c r="V987" s="36">
        <f t="shared" si="15"/>
        <v>1096</v>
      </c>
      <c r="W98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87" t="str">
        <f>IF(Table1[[#This Row],[Days Past 3rd Birthday Calculated]]&lt;1,"OnTime",IF(Table1[[#This Row],[Days Past 3rd Birthday Calculated]]&lt;16,"1-15 Cal Days",IF(Table1[[#This Row],[Days Past 3rd Birthday Calculated]]&gt;29,"30+ Cal Days","16-29 Cal Days")))</f>
        <v>OnTime</v>
      </c>
      <c r="Y987" s="37">
        <f>_xlfn.NUMBERVALUE(Table1[[#This Row],[School Days to Complete Initial Evaluation (U08)]])</f>
        <v>0</v>
      </c>
      <c r="Z987" t="str">
        <f>IF(Table1[[#This Row],[School Days to Complete Initial Evaluation Converted]]&lt;36,"OnTime",IF(Table1[[#This Row],[School Days to Complete Initial Evaluation Converted]]&gt;50,"16+ Sch Days","1-15 Sch Days"))</f>
        <v>OnTime</v>
      </c>
    </row>
    <row r="988" spans="1:26">
      <c r="A988" s="26"/>
      <c r="B988" s="26"/>
      <c r="C988" s="26"/>
      <c r="D988" s="26"/>
      <c r="E988" s="26"/>
      <c r="F988" s="26"/>
      <c r="G988" s="26"/>
      <c r="H988" s="26"/>
      <c r="I988" s="26"/>
      <c r="J988" s="26"/>
      <c r="K988" s="26"/>
      <c r="L988" s="26"/>
      <c r="M988" s="26"/>
      <c r="N988" s="26"/>
      <c r="O988" s="26"/>
      <c r="P988" s="26"/>
      <c r="Q988" s="26"/>
      <c r="R988" s="26"/>
      <c r="S988" s="26"/>
      <c r="T988" s="26"/>
      <c r="U988" s="26"/>
      <c r="V988" s="36">
        <f t="shared" si="15"/>
        <v>1096</v>
      </c>
      <c r="W98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88" t="str">
        <f>IF(Table1[[#This Row],[Days Past 3rd Birthday Calculated]]&lt;1,"OnTime",IF(Table1[[#This Row],[Days Past 3rd Birthday Calculated]]&lt;16,"1-15 Cal Days",IF(Table1[[#This Row],[Days Past 3rd Birthday Calculated]]&gt;29,"30+ Cal Days","16-29 Cal Days")))</f>
        <v>OnTime</v>
      </c>
      <c r="Y988" s="37">
        <f>_xlfn.NUMBERVALUE(Table1[[#This Row],[School Days to Complete Initial Evaluation (U08)]])</f>
        <v>0</v>
      </c>
      <c r="Z988" t="str">
        <f>IF(Table1[[#This Row],[School Days to Complete Initial Evaluation Converted]]&lt;36,"OnTime",IF(Table1[[#This Row],[School Days to Complete Initial Evaluation Converted]]&gt;50,"16+ Sch Days","1-15 Sch Days"))</f>
        <v>OnTime</v>
      </c>
    </row>
    <row r="989" spans="1:26">
      <c r="A989" s="26"/>
      <c r="B989" s="26"/>
      <c r="C989" s="26"/>
      <c r="D989" s="26"/>
      <c r="E989" s="26"/>
      <c r="F989" s="26"/>
      <c r="G989" s="26"/>
      <c r="H989" s="26"/>
      <c r="I989" s="26"/>
      <c r="J989" s="26"/>
      <c r="K989" s="26"/>
      <c r="L989" s="26"/>
      <c r="M989" s="26"/>
      <c r="N989" s="26"/>
      <c r="O989" s="26"/>
      <c r="P989" s="26"/>
      <c r="Q989" s="26"/>
      <c r="R989" s="26"/>
      <c r="S989" s="26"/>
      <c r="T989" s="26"/>
      <c r="U989" s="26"/>
      <c r="V989" s="36">
        <f t="shared" si="15"/>
        <v>1096</v>
      </c>
      <c r="W98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89" t="str">
        <f>IF(Table1[[#This Row],[Days Past 3rd Birthday Calculated]]&lt;1,"OnTime",IF(Table1[[#This Row],[Days Past 3rd Birthday Calculated]]&lt;16,"1-15 Cal Days",IF(Table1[[#This Row],[Days Past 3rd Birthday Calculated]]&gt;29,"30+ Cal Days","16-29 Cal Days")))</f>
        <v>OnTime</v>
      </c>
      <c r="Y989" s="37">
        <f>_xlfn.NUMBERVALUE(Table1[[#This Row],[School Days to Complete Initial Evaluation (U08)]])</f>
        <v>0</v>
      </c>
      <c r="Z989" t="str">
        <f>IF(Table1[[#This Row],[School Days to Complete Initial Evaluation Converted]]&lt;36,"OnTime",IF(Table1[[#This Row],[School Days to Complete Initial Evaluation Converted]]&gt;50,"16+ Sch Days","1-15 Sch Days"))</f>
        <v>OnTime</v>
      </c>
    </row>
    <row r="990" spans="1:26">
      <c r="A990" s="26"/>
      <c r="B990" s="26"/>
      <c r="C990" s="26"/>
      <c r="D990" s="26"/>
      <c r="E990" s="26"/>
      <c r="F990" s="26"/>
      <c r="G990" s="26"/>
      <c r="H990" s="26"/>
      <c r="I990" s="26"/>
      <c r="J990" s="26"/>
      <c r="K990" s="26"/>
      <c r="L990" s="26"/>
      <c r="M990" s="26"/>
      <c r="N990" s="26"/>
      <c r="O990" s="26"/>
      <c r="P990" s="26"/>
      <c r="Q990" s="26"/>
      <c r="R990" s="26"/>
      <c r="S990" s="26"/>
      <c r="T990" s="26"/>
      <c r="U990" s="26"/>
      <c r="V990" s="36">
        <f t="shared" si="15"/>
        <v>1096</v>
      </c>
      <c r="W99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90" t="str">
        <f>IF(Table1[[#This Row],[Days Past 3rd Birthday Calculated]]&lt;1,"OnTime",IF(Table1[[#This Row],[Days Past 3rd Birthday Calculated]]&lt;16,"1-15 Cal Days",IF(Table1[[#This Row],[Days Past 3rd Birthday Calculated]]&gt;29,"30+ Cal Days","16-29 Cal Days")))</f>
        <v>OnTime</v>
      </c>
      <c r="Y990" s="37">
        <f>_xlfn.NUMBERVALUE(Table1[[#This Row],[School Days to Complete Initial Evaluation (U08)]])</f>
        <v>0</v>
      </c>
      <c r="Z990" t="str">
        <f>IF(Table1[[#This Row],[School Days to Complete Initial Evaluation Converted]]&lt;36,"OnTime",IF(Table1[[#This Row],[School Days to Complete Initial Evaluation Converted]]&gt;50,"16+ Sch Days","1-15 Sch Days"))</f>
        <v>OnTime</v>
      </c>
    </row>
    <row r="991" spans="1:26">
      <c r="A991" s="26"/>
      <c r="B991" s="26"/>
      <c r="C991" s="26"/>
      <c r="D991" s="26"/>
      <c r="E991" s="26"/>
      <c r="F991" s="26"/>
      <c r="G991" s="26"/>
      <c r="H991" s="26"/>
      <c r="I991" s="26"/>
      <c r="J991" s="26"/>
      <c r="K991" s="26"/>
      <c r="L991" s="26"/>
      <c r="M991" s="26"/>
      <c r="N991" s="26"/>
      <c r="O991" s="26"/>
      <c r="P991" s="26"/>
      <c r="Q991" s="26"/>
      <c r="R991" s="26"/>
      <c r="S991" s="26"/>
      <c r="T991" s="26"/>
      <c r="U991" s="26"/>
      <c r="V991" s="36">
        <f t="shared" si="15"/>
        <v>1096</v>
      </c>
      <c r="W99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91" t="str">
        <f>IF(Table1[[#This Row],[Days Past 3rd Birthday Calculated]]&lt;1,"OnTime",IF(Table1[[#This Row],[Days Past 3rd Birthday Calculated]]&lt;16,"1-15 Cal Days",IF(Table1[[#This Row],[Days Past 3rd Birthday Calculated]]&gt;29,"30+ Cal Days","16-29 Cal Days")))</f>
        <v>OnTime</v>
      </c>
      <c r="Y991" s="37">
        <f>_xlfn.NUMBERVALUE(Table1[[#This Row],[School Days to Complete Initial Evaluation (U08)]])</f>
        <v>0</v>
      </c>
      <c r="Z991" t="str">
        <f>IF(Table1[[#This Row],[School Days to Complete Initial Evaluation Converted]]&lt;36,"OnTime",IF(Table1[[#This Row],[School Days to Complete Initial Evaluation Converted]]&gt;50,"16+ Sch Days","1-15 Sch Days"))</f>
        <v>OnTime</v>
      </c>
    </row>
    <row r="992" spans="1:26">
      <c r="A992" s="26"/>
      <c r="B992" s="26"/>
      <c r="C992" s="26"/>
      <c r="D992" s="26"/>
      <c r="E992" s="26"/>
      <c r="F992" s="26"/>
      <c r="G992" s="26"/>
      <c r="H992" s="26"/>
      <c r="I992" s="26"/>
      <c r="J992" s="26"/>
      <c r="K992" s="26"/>
      <c r="L992" s="26"/>
      <c r="M992" s="26"/>
      <c r="N992" s="26"/>
      <c r="O992" s="26"/>
      <c r="P992" s="26"/>
      <c r="Q992" s="26"/>
      <c r="R992" s="26"/>
      <c r="S992" s="26"/>
      <c r="T992" s="26"/>
      <c r="U992" s="26"/>
      <c r="V992" s="36">
        <f t="shared" si="15"/>
        <v>1096</v>
      </c>
      <c r="W99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92" t="str">
        <f>IF(Table1[[#This Row],[Days Past 3rd Birthday Calculated]]&lt;1,"OnTime",IF(Table1[[#This Row],[Days Past 3rd Birthday Calculated]]&lt;16,"1-15 Cal Days",IF(Table1[[#This Row],[Days Past 3rd Birthday Calculated]]&gt;29,"30+ Cal Days","16-29 Cal Days")))</f>
        <v>OnTime</v>
      </c>
      <c r="Y992" s="37">
        <f>_xlfn.NUMBERVALUE(Table1[[#This Row],[School Days to Complete Initial Evaluation (U08)]])</f>
        <v>0</v>
      </c>
      <c r="Z992" t="str">
        <f>IF(Table1[[#This Row],[School Days to Complete Initial Evaluation Converted]]&lt;36,"OnTime",IF(Table1[[#This Row],[School Days to Complete Initial Evaluation Converted]]&gt;50,"16+ Sch Days","1-15 Sch Days"))</f>
        <v>OnTime</v>
      </c>
    </row>
    <row r="993" spans="1:26">
      <c r="A993" s="26"/>
      <c r="B993" s="26"/>
      <c r="C993" s="26"/>
      <c r="D993" s="26"/>
      <c r="E993" s="26"/>
      <c r="F993" s="26"/>
      <c r="G993" s="26"/>
      <c r="H993" s="26"/>
      <c r="I993" s="26"/>
      <c r="J993" s="26"/>
      <c r="K993" s="26"/>
      <c r="L993" s="26"/>
      <c r="M993" s="26"/>
      <c r="N993" s="26"/>
      <c r="O993" s="26"/>
      <c r="P993" s="26"/>
      <c r="Q993" s="26"/>
      <c r="R993" s="26"/>
      <c r="S993" s="26"/>
      <c r="T993" s="26"/>
      <c r="U993" s="26"/>
      <c r="V993" s="36">
        <f t="shared" si="15"/>
        <v>1096</v>
      </c>
      <c r="W99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93" t="str">
        <f>IF(Table1[[#This Row],[Days Past 3rd Birthday Calculated]]&lt;1,"OnTime",IF(Table1[[#This Row],[Days Past 3rd Birthday Calculated]]&lt;16,"1-15 Cal Days",IF(Table1[[#This Row],[Days Past 3rd Birthday Calculated]]&gt;29,"30+ Cal Days","16-29 Cal Days")))</f>
        <v>OnTime</v>
      </c>
      <c r="Y993" s="37">
        <f>_xlfn.NUMBERVALUE(Table1[[#This Row],[School Days to Complete Initial Evaluation (U08)]])</f>
        <v>0</v>
      </c>
      <c r="Z993" t="str">
        <f>IF(Table1[[#This Row],[School Days to Complete Initial Evaluation Converted]]&lt;36,"OnTime",IF(Table1[[#This Row],[School Days to Complete Initial Evaluation Converted]]&gt;50,"16+ Sch Days","1-15 Sch Days"))</f>
        <v>OnTime</v>
      </c>
    </row>
    <row r="994" spans="1:26">
      <c r="A994" s="26"/>
      <c r="B994" s="26"/>
      <c r="C994" s="26"/>
      <c r="D994" s="26"/>
      <c r="E994" s="26"/>
      <c r="F994" s="26"/>
      <c r="G994" s="26"/>
      <c r="H994" s="26"/>
      <c r="I994" s="26"/>
      <c r="J994" s="26"/>
      <c r="K994" s="26"/>
      <c r="L994" s="26"/>
      <c r="M994" s="26"/>
      <c r="N994" s="26"/>
      <c r="O994" s="26"/>
      <c r="P994" s="26"/>
      <c r="Q994" s="26"/>
      <c r="R994" s="26"/>
      <c r="S994" s="26"/>
      <c r="T994" s="26"/>
      <c r="U994" s="26"/>
      <c r="V994" s="36">
        <f t="shared" si="15"/>
        <v>1096</v>
      </c>
      <c r="W99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94" t="str">
        <f>IF(Table1[[#This Row],[Days Past 3rd Birthday Calculated]]&lt;1,"OnTime",IF(Table1[[#This Row],[Days Past 3rd Birthday Calculated]]&lt;16,"1-15 Cal Days",IF(Table1[[#This Row],[Days Past 3rd Birthday Calculated]]&gt;29,"30+ Cal Days","16-29 Cal Days")))</f>
        <v>OnTime</v>
      </c>
      <c r="Y994" s="37">
        <f>_xlfn.NUMBERVALUE(Table1[[#This Row],[School Days to Complete Initial Evaluation (U08)]])</f>
        <v>0</v>
      </c>
      <c r="Z994" t="str">
        <f>IF(Table1[[#This Row],[School Days to Complete Initial Evaluation Converted]]&lt;36,"OnTime",IF(Table1[[#This Row],[School Days to Complete Initial Evaluation Converted]]&gt;50,"16+ Sch Days","1-15 Sch Days"))</f>
        <v>OnTime</v>
      </c>
    </row>
    <row r="995" spans="1:26">
      <c r="A995" s="26"/>
      <c r="B995" s="26"/>
      <c r="C995" s="26"/>
      <c r="D995" s="26"/>
      <c r="E995" s="26"/>
      <c r="F995" s="26"/>
      <c r="G995" s="26"/>
      <c r="H995" s="26"/>
      <c r="I995" s="26"/>
      <c r="J995" s="26"/>
      <c r="K995" s="26"/>
      <c r="L995" s="26"/>
      <c r="M995" s="26"/>
      <c r="N995" s="26"/>
      <c r="O995" s="26"/>
      <c r="P995" s="26"/>
      <c r="Q995" s="26"/>
      <c r="R995" s="26"/>
      <c r="S995" s="26"/>
      <c r="T995" s="26"/>
      <c r="U995" s="26"/>
      <c r="V995" s="36">
        <f t="shared" si="15"/>
        <v>1096</v>
      </c>
      <c r="W99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95" t="str">
        <f>IF(Table1[[#This Row],[Days Past 3rd Birthday Calculated]]&lt;1,"OnTime",IF(Table1[[#This Row],[Days Past 3rd Birthday Calculated]]&lt;16,"1-15 Cal Days",IF(Table1[[#This Row],[Days Past 3rd Birthday Calculated]]&gt;29,"30+ Cal Days","16-29 Cal Days")))</f>
        <v>OnTime</v>
      </c>
      <c r="Y995" s="37">
        <f>_xlfn.NUMBERVALUE(Table1[[#This Row],[School Days to Complete Initial Evaluation (U08)]])</f>
        <v>0</v>
      </c>
      <c r="Z995" t="str">
        <f>IF(Table1[[#This Row],[School Days to Complete Initial Evaluation Converted]]&lt;36,"OnTime",IF(Table1[[#This Row],[School Days to Complete Initial Evaluation Converted]]&gt;50,"16+ Sch Days","1-15 Sch Days"))</f>
        <v>OnTime</v>
      </c>
    </row>
    <row r="996" spans="1:26">
      <c r="A996" s="26"/>
      <c r="B996" s="26"/>
      <c r="C996" s="26"/>
      <c r="D996" s="26"/>
      <c r="E996" s="26"/>
      <c r="F996" s="26"/>
      <c r="G996" s="26"/>
      <c r="H996" s="26"/>
      <c r="I996" s="26"/>
      <c r="J996" s="26"/>
      <c r="K996" s="26"/>
      <c r="L996" s="26"/>
      <c r="M996" s="26"/>
      <c r="N996" s="26"/>
      <c r="O996" s="26"/>
      <c r="P996" s="26"/>
      <c r="Q996" s="26"/>
      <c r="R996" s="26"/>
      <c r="S996" s="26"/>
      <c r="T996" s="26"/>
      <c r="U996" s="26"/>
      <c r="V996" s="36">
        <f t="shared" si="15"/>
        <v>1096</v>
      </c>
      <c r="W99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96" t="str">
        <f>IF(Table1[[#This Row],[Days Past 3rd Birthday Calculated]]&lt;1,"OnTime",IF(Table1[[#This Row],[Days Past 3rd Birthday Calculated]]&lt;16,"1-15 Cal Days",IF(Table1[[#This Row],[Days Past 3rd Birthday Calculated]]&gt;29,"30+ Cal Days","16-29 Cal Days")))</f>
        <v>OnTime</v>
      </c>
      <c r="Y996" s="37">
        <f>_xlfn.NUMBERVALUE(Table1[[#This Row],[School Days to Complete Initial Evaluation (U08)]])</f>
        <v>0</v>
      </c>
      <c r="Z996" t="str">
        <f>IF(Table1[[#This Row],[School Days to Complete Initial Evaluation Converted]]&lt;36,"OnTime",IF(Table1[[#This Row],[School Days to Complete Initial Evaluation Converted]]&gt;50,"16+ Sch Days","1-15 Sch Days"))</f>
        <v>OnTime</v>
      </c>
    </row>
    <row r="997" spans="1:26">
      <c r="A997" s="26"/>
      <c r="B997" s="26"/>
      <c r="C997" s="26"/>
      <c r="D997" s="26"/>
      <c r="E997" s="26"/>
      <c r="F997" s="26"/>
      <c r="G997" s="26"/>
      <c r="H997" s="26"/>
      <c r="I997" s="26"/>
      <c r="J997" s="26"/>
      <c r="K997" s="26"/>
      <c r="L997" s="26"/>
      <c r="M997" s="26"/>
      <c r="N997" s="26"/>
      <c r="O997" s="26"/>
      <c r="P997" s="26"/>
      <c r="Q997" s="26"/>
      <c r="R997" s="26"/>
      <c r="S997" s="26"/>
      <c r="T997" s="26"/>
      <c r="U997" s="26"/>
      <c r="V997" s="36">
        <f t="shared" si="15"/>
        <v>1096</v>
      </c>
      <c r="W99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97" t="str">
        <f>IF(Table1[[#This Row],[Days Past 3rd Birthday Calculated]]&lt;1,"OnTime",IF(Table1[[#This Row],[Days Past 3rd Birthday Calculated]]&lt;16,"1-15 Cal Days",IF(Table1[[#This Row],[Days Past 3rd Birthday Calculated]]&gt;29,"30+ Cal Days","16-29 Cal Days")))</f>
        <v>OnTime</v>
      </c>
      <c r="Y997" s="37">
        <f>_xlfn.NUMBERVALUE(Table1[[#This Row],[School Days to Complete Initial Evaluation (U08)]])</f>
        <v>0</v>
      </c>
      <c r="Z997" t="str">
        <f>IF(Table1[[#This Row],[School Days to Complete Initial Evaluation Converted]]&lt;36,"OnTime",IF(Table1[[#This Row],[School Days to Complete Initial Evaluation Converted]]&gt;50,"16+ Sch Days","1-15 Sch Days"))</f>
        <v>OnTime</v>
      </c>
    </row>
    <row r="998" spans="1:26">
      <c r="A998" s="26"/>
      <c r="B998" s="26"/>
      <c r="C998" s="26"/>
      <c r="D998" s="26"/>
      <c r="E998" s="26"/>
      <c r="F998" s="26"/>
      <c r="G998" s="26"/>
      <c r="H998" s="26"/>
      <c r="I998" s="26"/>
      <c r="J998" s="26"/>
      <c r="K998" s="26"/>
      <c r="L998" s="26"/>
      <c r="M998" s="26"/>
      <c r="N998" s="26"/>
      <c r="O998" s="26"/>
      <c r="P998" s="26"/>
      <c r="Q998" s="26"/>
      <c r="R998" s="26"/>
      <c r="S998" s="26"/>
      <c r="T998" s="26"/>
      <c r="U998" s="26"/>
      <c r="V998" s="36">
        <f t="shared" si="15"/>
        <v>1096</v>
      </c>
      <c r="W99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98" t="str">
        <f>IF(Table1[[#This Row],[Days Past 3rd Birthday Calculated]]&lt;1,"OnTime",IF(Table1[[#This Row],[Days Past 3rd Birthday Calculated]]&lt;16,"1-15 Cal Days",IF(Table1[[#This Row],[Days Past 3rd Birthday Calculated]]&gt;29,"30+ Cal Days","16-29 Cal Days")))</f>
        <v>OnTime</v>
      </c>
      <c r="Y998" s="37">
        <f>_xlfn.NUMBERVALUE(Table1[[#This Row],[School Days to Complete Initial Evaluation (U08)]])</f>
        <v>0</v>
      </c>
      <c r="Z998" t="str">
        <f>IF(Table1[[#This Row],[School Days to Complete Initial Evaluation Converted]]&lt;36,"OnTime",IF(Table1[[#This Row],[School Days to Complete Initial Evaluation Converted]]&gt;50,"16+ Sch Days","1-15 Sch Days"))</f>
        <v>OnTime</v>
      </c>
    </row>
    <row r="999" spans="1:26">
      <c r="A999" s="26"/>
      <c r="B999" s="26"/>
      <c r="C999" s="26"/>
      <c r="D999" s="26"/>
      <c r="E999" s="26"/>
      <c r="F999" s="26"/>
      <c r="G999" s="26"/>
      <c r="H999" s="26"/>
      <c r="I999" s="26"/>
      <c r="J999" s="26"/>
      <c r="K999" s="26"/>
      <c r="L999" s="26"/>
      <c r="M999" s="26"/>
      <c r="N999" s="26"/>
      <c r="O999" s="26"/>
      <c r="P999" s="26"/>
      <c r="Q999" s="26"/>
      <c r="R999" s="26"/>
      <c r="S999" s="26"/>
      <c r="T999" s="26"/>
      <c r="U999" s="26"/>
      <c r="V999" s="36">
        <f t="shared" si="15"/>
        <v>1096</v>
      </c>
      <c r="W99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999" t="str">
        <f>IF(Table1[[#This Row],[Days Past 3rd Birthday Calculated]]&lt;1,"OnTime",IF(Table1[[#This Row],[Days Past 3rd Birthday Calculated]]&lt;16,"1-15 Cal Days",IF(Table1[[#This Row],[Days Past 3rd Birthday Calculated]]&gt;29,"30+ Cal Days","16-29 Cal Days")))</f>
        <v>OnTime</v>
      </c>
      <c r="Y999" s="37">
        <f>_xlfn.NUMBERVALUE(Table1[[#This Row],[School Days to Complete Initial Evaluation (U08)]])</f>
        <v>0</v>
      </c>
      <c r="Z999" t="str">
        <f>IF(Table1[[#This Row],[School Days to Complete Initial Evaluation Converted]]&lt;36,"OnTime",IF(Table1[[#This Row],[School Days to Complete Initial Evaluation Converted]]&gt;50,"16+ Sch Days","1-15 Sch Days"))</f>
        <v>OnTime</v>
      </c>
    </row>
    <row r="1000" spans="1:26">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36">
        <f t="shared" si="15"/>
        <v>1096</v>
      </c>
      <c r="W100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00" t="str">
        <f>IF(Table1[[#This Row],[Days Past 3rd Birthday Calculated]]&lt;1,"OnTime",IF(Table1[[#This Row],[Days Past 3rd Birthday Calculated]]&lt;16,"1-15 Cal Days",IF(Table1[[#This Row],[Days Past 3rd Birthday Calculated]]&gt;29,"30+ Cal Days","16-29 Cal Days")))</f>
        <v>OnTime</v>
      </c>
      <c r="Y1000" s="37">
        <f>_xlfn.NUMBERVALUE(Table1[[#This Row],[School Days to Complete Initial Evaluation (U08)]])</f>
        <v>0</v>
      </c>
      <c r="Z1000" t="str">
        <f>IF(Table1[[#This Row],[School Days to Complete Initial Evaluation Converted]]&lt;36,"OnTime",IF(Table1[[#This Row],[School Days to Complete Initial Evaluation Converted]]&gt;50,"16+ Sch Days","1-15 Sch Days"))</f>
        <v>OnTime</v>
      </c>
    </row>
    <row r="1001" spans="1:26">
      <c r="A1001" s="26"/>
      <c r="B1001" s="26"/>
      <c r="C1001" s="26"/>
      <c r="D1001" s="26"/>
      <c r="E1001" s="26"/>
      <c r="F1001" s="26"/>
      <c r="G1001" s="26"/>
      <c r="H1001" s="26"/>
      <c r="I1001" s="26"/>
      <c r="J1001" s="26"/>
      <c r="K1001" s="26"/>
      <c r="L1001" s="26"/>
      <c r="M1001" s="26"/>
      <c r="N1001" s="26"/>
      <c r="O1001" s="26"/>
      <c r="P1001" s="26"/>
      <c r="Q1001" s="26"/>
      <c r="R1001" s="26"/>
      <c r="S1001" s="26"/>
      <c r="T1001" s="26"/>
      <c r="U1001" s="26"/>
      <c r="V1001" s="36">
        <f t="shared" si="15"/>
        <v>1096</v>
      </c>
      <c r="W100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01" t="str">
        <f>IF(Table1[[#This Row],[Days Past 3rd Birthday Calculated]]&lt;1,"OnTime",IF(Table1[[#This Row],[Days Past 3rd Birthday Calculated]]&lt;16,"1-15 Cal Days",IF(Table1[[#This Row],[Days Past 3rd Birthday Calculated]]&gt;29,"30+ Cal Days","16-29 Cal Days")))</f>
        <v>OnTime</v>
      </c>
      <c r="Y1001" s="37">
        <f>_xlfn.NUMBERVALUE(Table1[[#This Row],[School Days to Complete Initial Evaluation (U08)]])</f>
        <v>0</v>
      </c>
      <c r="Z1001" t="str">
        <f>IF(Table1[[#This Row],[School Days to Complete Initial Evaluation Converted]]&lt;36,"OnTime",IF(Table1[[#This Row],[School Days to Complete Initial Evaluation Converted]]&gt;50,"16+ Sch Days","1-15 Sch Days"))</f>
        <v>OnTime</v>
      </c>
    </row>
    <row r="1002" spans="1:26">
      <c r="A1002" s="26"/>
      <c r="B1002" s="26"/>
      <c r="C1002" s="26"/>
      <c r="D1002" s="26"/>
      <c r="E1002" s="26"/>
      <c r="F1002" s="26"/>
      <c r="G1002" s="26"/>
      <c r="H1002" s="26"/>
      <c r="I1002" s="26"/>
      <c r="J1002" s="26"/>
      <c r="K1002" s="26"/>
      <c r="L1002" s="26"/>
      <c r="M1002" s="26"/>
      <c r="N1002" s="26"/>
      <c r="O1002" s="26"/>
      <c r="P1002" s="26"/>
      <c r="Q1002" s="26"/>
      <c r="R1002" s="26"/>
      <c r="S1002" s="26"/>
      <c r="T1002" s="26"/>
      <c r="U1002" s="26"/>
      <c r="V1002" s="36">
        <f t="shared" si="15"/>
        <v>1096</v>
      </c>
      <c r="W100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02" t="str">
        <f>IF(Table1[[#This Row],[Days Past 3rd Birthday Calculated]]&lt;1,"OnTime",IF(Table1[[#This Row],[Days Past 3rd Birthday Calculated]]&lt;16,"1-15 Cal Days",IF(Table1[[#This Row],[Days Past 3rd Birthday Calculated]]&gt;29,"30+ Cal Days","16-29 Cal Days")))</f>
        <v>OnTime</v>
      </c>
      <c r="Y1002" s="37">
        <f>_xlfn.NUMBERVALUE(Table1[[#This Row],[School Days to Complete Initial Evaluation (U08)]])</f>
        <v>0</v>
      </c>
      <c r="Z1002" t="str">
        <f>IF(Table1[[#This Row],[School Days to Complete Initial Evaluation Converted]]&lt;36,"OnTime",IF(Table1[[#This Row],[School Days to Complete Initial Evaluation Converted]]&gt;50,"16+ Sch Days","1-15 Sch Days"))</f>
        <v>OnTime</v>
      </c>
    </row>
    <row r="1003" spans="1:26">
      <c r="A1003" s="26"/>
      <c r="B1003" s="26"/>
      <c r="C1003" s="26"/>
      <c r="D1003" s="26"/>
      <c r="E1003" s="26"/>
      <c r="F1003" s="26"/>
      <c r="G1003" s="26"/>
      <c r="H1003" s="26"/>
      <c r="I1003" s="26"/>
      <c r="J1003" s="26"/>
      <c r="K1003" s="26"/>
      <c r="L1003" s="26"/>
      <c r="M1003" s="26"/>
      <c r="N1003" s="26"/>
      <c r="O1003" s="26"/>
      <c r="P1003" s="26"/>
      <c r="Q1003" s="26"/>
      <c r="R1003" s="26"/>
      <c r="S1003" s="26"/>
      <c r="T1003" s="26"/>
      <c r="U1003" s="26"/>
      <c r="V1003" s="36">
        <f t="shared" si="15"/>
        <v>1096</v>
      </c>
      <c r="W100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03" t="str">
        <f>IF(Table1[[#This Row],[Days Past 3rd Birthday Calculated]]&lt;1,"OnTime",IF(Table1[[#This Row],[Days Past 3rd Birthday Calculated]]&lt;16,"1-15 Cal Days",IF(Table1[[#This Row],[Days Past 3rd Birthday Calculated]]&gt;29,"30+ Cal Days","16-29 Cal Days")))</f>
        <v>OnTime</v>
      </c>
      <c r="Y1003" s="37">
        <f>_xlfn.NUMBERVALUE(Table1[[#This Row],[School Days to Complete Initial Evaluation (U08)]])</f>
        <v>0</v>
      </c>
      <c r="Z1003" t="str">
        <f>IF(Table1[[#This Row],[School Days to Complete Initial Evaluation Converted]]&lt;36,"OnTime",IF(Table1[[#This Row],[School Days to Complete Initial Evaluation Converted]]&gt;50,"16+ Sch Days","1-15 Sch Days"))</f>
        <v>OnTime</v>
      </c>
    </row>
    <row r="1004" spans="1:26">
      <c r="A1004" s="26"/>
      <c r="B1004" s="26"/>
      <c r="C1004" s="26"/>
      <c r="D1004" s="26"/>
      <c r="E1004" s="26"/>
      <c r="F1004" s="26"/>
      <c r="G1004" s="26"/>
      <c r="H1004" s="26"/>
      <c r="I1004" s="26"/>
      <c r="J1004" s="26"/>
      <c r="K1004" s="26"/>
      <c r="L1004" s="26"/>
      <c r="M1004" s="26"/>
      <c r="N1004" s="26"/>
      <c r="O1004" s="26"/>
      <c r="P1004" s="26"/>
      <c r="Q1004" s="26"/>
      <c r="R1004" s="26"/>
      <c r="S1004" s="26"/>
      <c r="T1004" s="26"/>
      <c r="U1004" s="26"/>
      <c r="V1004" s="36">
        <f t="shared" si="15"/>
        <v>1096</v>
      </c>
      <c r="W100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04" t="str">
        <f>IF(Table1[[#This Row],[Days Past 3rd Birthday Calculated]]&lt;1,"OnTime",IF(Table1[[#This Row],[Days Past 3rd Birthday Calculated]]&lt;16,"1-15 Cal Days",IF(Table1[[#This Row],[Days Past 3rd Birthday Calculated]]&gt;29,"30+ Cal Days","16-29 Cal Days")))</f>
        <v>OnTime</v>
      </c>
      <c r="Y1004" s="37">
        <f>_xlfn.NUMBERVALUE(Table1[[#This Row],[School Days to Complete Initial Evaluation (U08)]])</f>
        <v>0</v>
      </c>
      <c r="Z1004" t="str">
        <f>IF(Table1[[#This Row],[School Days to Complete Initial Evaluation Converted]]&lt;36,"OnTime",IF(Table1[[#This Row],[School Days to Complete Initial Evaluation Converted]]&gt;50,"16+ Sch Days","1-15 Sch Days"))</f>
        <v>OnTime</v>
      </c>
    </row>
    <row r="1005" spans="1:26">
      <c r="A1005" s="26"/>
      <c r="B1005" s="26"/>
      <c r="C1005" s="26"/>
      <c r="D1005" s="26"/>
      <c r="E1005" s="26"/>
      <c r="F1005" s="26"/>
      <c r="G1005" s="26"/>
      <c r="H1005" s="26"/>
      <c r="I1005" s="26"/>
      <c r="J1005" s="26"/>
      <c r="K1005" s="26"/>
      <c r="L1005" s="26"/>
      <c r="M1005" s="26"/>
      <c r="N1005" s="26"/>
      <c r="O1005" s="26"/>
      <c r="P1005" s="26"/>
      <c r="Q1005" s="26"/>
      <c r="R1005" s="26"/>
      <c r="S1005" s="26"/>
      <c r="T1005" s="26"/>
      <c r="U1005" s="26"/>
      <c r="V1005" s="36">
        <f t="shared" si="15"/>
        <v>1096</v>
      </c>
      <c r="W100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05" t="str">
        <f>IF(Table1[[#This Row],[Days Past 3rd Birthday Calculated]]&lt;1,"OnTime",IF(Table1[[#This Row],[Days Past 3rd Birthday Calculated]]&lt;16,"1-15 Cal Days",IF(Table1[[#This Row],[Days Past 3rd Birthday Calculated]]&gt;29,"30+ Cal Days","16-29 Cal Days")))</f>
        <v>OnTime</v>
      </c>
      <c r="Y1005" s="37">
        <f>_xlfn.NUMBERVALUE(Table1[[#This Row],[School Days to Complete Initial Evaluation (U08)]])</f>
        <v>0</v>
      </c>
      <c r="Z1005" t="str">
        <f>IF(Table1[[#This Row],[School Days to Complete Initial Evaluation Converted]]&lt;36,"OnTime",IF(Table1[[#This Row],[School Days to Complete Initial Evaluation Converted]]&gt;50,"16+ Sch Days","1-15 Sch Days"))</f>
        <v>OnTime</v>
      </c>
    </row>
    <row r="1006" spans="1:26">
      <c r="A1006" s="26"/>
      <c r="B1006" s="26"/>
      <c r="C1006" s="26"/>
      <c r="D1006" s="26"/>
      <c r="E1006" s="26"/>
      <c r="F1006" s="26"/>
      <c r="G1006" s="26"/>
      <c r="H1006" s="26"/>
      <c r="I1006" s="26"/>
      <c r="J1006" s="26"/>
      <c r="K1006" s="26"/>
      <c r="L1006" s="26"/>
      <c r="M1006" s="26"/>
      <c r="N1006" s="26"/>
      <c r="O1006" s="26"/>
      <c r="P1006" s="26"/>
      <c r="Q1006" s="26"/>
      <c r="R1006" s="26"/>
      <c r="S1006" s="26"/>
      <c r="T1006" s="26"/>
      <c r="U1006" s="26"/>
      <c r="V1006" s="36">
        <f t="shared" si="15"/>
        <v>1096</v>
      </c>
      <c r="W100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06" t="str">
        <f>IF(Table1[[#This Row],[Days Past 3rd Birthday Calculated]]&lt;1,"OnTime",IF(Table1[[#This Row],[Days Past 3rd Birthday Calculated]]&lt;16,"1-15 Cal Days",IF(Table1[[#This Row],[Days Past 3rd Birthday Calculated]]&gt;29,"30+ Cal Days","16-29 Cal Days")))</f>
        <v>OnTime</v>
      </c>
      <c r="Y1006" s="37">
        <f>_xlfn.NUMBERVALUE(Table1[[#This Row],[School Days to Complete Initial Evaluation (U08)]])</f>
        <v>0</v>
      </c>
      <c r="Z1006" t="str">
        <f>IF(Table1[[#This Row],[School Days to Complete Initial Evaluation Converted]]&lt;36,"OnTime",IF(Table1[[#This Row],[School Days to Complete Initial Evaluation Converted]]&gt;50,"16+ Sch Days","1-15 Sch Days"))</f>
        <v>OnTime</v>
      </c>
    </row>
    <row r="1007" spans="1:26">
      <c r="A1007" s="26"/>
      <c r="B1007" s="26"/>
      <c r="C1007" s="26"/>
      <c r="D1007" s="26"/>
      <c r="E1007" s="26"/>
      <c r="F1007" s="26"/>
      <c r="G1007" s="26"/>
      <c r="H1007" s="26"/>
      <c r="I1007" s="26"/>
      <c r="J1007" s="26"/>
      <c r="K1007" s="26"/>
      <c r="L1007" s="26"/>
      <c r="M1007" s="26"/>
      <c r="N1007" s="26"/>
      <c r="O1007" s="26"/>
      <c r="P1007" s="26"/>
      <c r="Q1007" s="26"/>
      <c r="R1007" s="26"/>
      <c r="S1007" s="26"/>
      <c r="T1007" s="26"/>
      <c r="U1007" s="26"/>
      <c r="V1007" s="36">
        <f t="shared" si="15"/>
        <v>1096</v>
      </c>
      <c r="W100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07" t="str">
        <f>IF(Table1[[#This Row],[Days Past 3rd Birthday Calculated]]&lt;1,"OnTime",IF(Table1[[#This Row],[Days Past 3rd Birthday Calculated]]&lt;16,"1-15 Cal Days",IF(Table1[[#This Row],[Days Past 3rd Birthday Calculated]]&gt;29,"30+ Cal Days","16-29 Cal Days")))</f>
        <v>OnTime</v>
      </c>
      <c r="Y1007" s="37">
        <f>_xlfn.NUMBERVALUE(Table1[[#This Row],[School Days to Complete Initial Evaluation (U08)]])</f>
        <v>0</v>
      </c>
      <c r="Z1007" t="str">
        <f>IF(Table1[[#This Row],[School Days to Complete Initial Evaluation Converted]]&lt;36,"OnTime",IF(Table1[[#This Row],[School Days to Complete Initial Evaluation Converted]]&gt;50,"16+ Sch Days","1-15 Sch Days"))</f>
        <v>OnTime</v>
      </c>
    </row>
    <row r="1008" spans="1:26">
      <c r="A1008" s="26"/>
      <c r="B1008" s="26"/>
      <c r="C1008" s="26"/>
      <c r="D1008" s="26"/>
      <c r="E1008" s="26"/>
      <c r="F1008" s="26"/>
      <c r="G1008" s="26"/>
      <c r="H1008" s="26"/>
      <c r="I1008" s="26"/>
      <c r="J1008" s="26"/>
      <c r="K1008" s="26"/>
      <c r="L1008" s="26"/>
      <c r="M1008" s="26"/>
      <c r="N1008" s="26"/>
      <c r="O1008" s="26"/>
      <c r="P1008" s="26"/>
      <c r="Q1008" s="26"/>
      <c r="R1008" s="26"/>
      <c r="S1008" s="26"/>
      <c r="T1008" s="26"/>
      <c r="U1008" s="26"/>
      <c r="V1008" s="36">
        <f t="shared" si="15"/>
        <v>1096</v>
      </c>
      <c r="W100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08" t="str">
        <f>IF(Table1[[#This Row],[Days Past 3rd Birthday Calculated]]&lt;1,"OnTime",IF(Table1[[#This Row],[Days Past 3rd Birthday Calculated]]&lt;16,"1-15 Cal Days",IF(Table1[[#This Row],[Days Past 3rd Birthday Calculated]]&gt;29,"30+ Cal Days","16-29 Cal Days")))</f>
        <v>OnTime</v>
      </c>
      <c r="Y1008" s="37">
        <f>_xlfn.NUMBERVALUE(Table1[[#This Row],[School Days to Complete Initial Evaluation (U08)]])</f>
        <v>0</v>
      </c>
      <c r="Z1008" t="str">
        <f>IF(Table1[[#This Row],[School Days to Complete Initial Evaluation Converted]]&lt;36,"OnTime",IF(Table1[[#This Row],[School Days to Complete Initial Evaluation Converted]]&gt;50,"16+ Sch Days","1-15 Sch Days"))</f>
        <v>OnTime</v>
      </c>
    </row>
    <row r="1009" spans="1:26">
      <c r="A1009" s="26"/>
      <c r="B1009" s="26"/>
      <c r="C1009" s="26"/>
      <c r="D1009" s="26"/>
      <c r="E1009" s="26"/>
      <c r="F1009" s="26"/>
      <c r="G1009" s="26"/>
      <c r="H1009" s="26"/>
      <c r="I1009" s="26"/>
      <c r="J1009" s="26"/>
      <c r="K1009" s="26"/>
      <c r="L1009" s="26"/>
      <c r="M1009" s="26"/>
      <c r="N1009" s="26"/>
      <c r="O1009" s="26"/>
      <c r="P1009" s="26"/>
      <c r="Q1009" s="26"/>
      <c r="R1009" s="26"/>
      <c r="S1009" s="26"/>
      <c r="T1009" s="26"/>
      <c r="U1009" s="26"/>
      <c r="V1009" s="36">
        <f t="shared" si="15"/>
        <v>1096</v>
      </c>
      <c r="W100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09" t="str">
        <f>IF(Table1[[#This Row],[Days Past 3rd Birthday Calculated]]&lt;1,"OnTime",IF(Table1[[#This Row],[Days Past 3rd Birthday Calculated]]&lt;16,"1-15 Cal Days",IF(Table1[[#This Row],[Days Past 3rd Birthday Calculated]]&gt;29,"30+ Cal Days","16-29 Cal Days")))</f>
        <v>OnTime</v>
      </c>
      <c r="Y1009" s="37">
        <f>_xlfn.NUMBERVALUE(Table1[[#This Row],[School Days to Complete Initial Evaluation (U08)]])</f>
        <v>0</v>
      </c>
      <c r="Z1009" t="str">
        <f>IF(Table1[[#This Row],[School Days to Complete Initial Evaluation Converted]]&lt;36,"OnTime",IF(Table1[[#This Row],[School Days to Complete Initial Evaluation Converted]]&gt;50,"16+ Sch Days","1-15 Sch Days"))</f>
        <v>OnTime</v>
      </c>
    </row>
    <row r="1010" spans="1:26">
      <c r="A1010" s="26"/>
      <c r="B1010" s="26"/>
      <c r="C1010" s="26"/>
      <c r="D1010" s="26"/>
      <c r="E1010" s="26"/>
      <c r="F1010" s="26"/>
      <c r="G1010" s="26"/>
      <c r="H1010" s="26"/>
      <c r="I1010" s="26"/>
      <c r="J1010" s="26"/>
      <c r="K1010" s="26"/>
      <c r="L1010" s="26"/>
      <c r="M1010" s="26"/>
      <c r="N1010" s="26"/>
      <c r="O1010" s="26"/>
      <c r="P1010" s="26"/>
      <c r="Q1010" s="26"/>
      <c r="R1010" s="26"/>
      <c r="S1010" s="26"/>
      <c r="T1010" s="26"/>
      <c r="U1010" s="26"/>
      <c r="V1010" s="36">
        <f t="shared" si="15"/>
        <v>1096</v>
      </c>
      <c r="W101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10" t="str">
        <f>IF(Table1[[#This Row],[Days Past 3rd Birthday Calculated]]&lt;1,"OnTime",IF(Table1[[#This Row],[Days Past 3rd Birthday Calculated]]&lt;16,"1-15 Cal Days",IF(Table1[[#This Row],[Days Past 3rd Birthday Calculated]]&gt;29,"30+ Cal Days","16-29 Cal Days")))</f>
        <v>OnTime</v>
      </c>
      <c r="Y1010" s="37">
        <f>_xlfn.NUMBERVALUE(Table1[[#This Row],[School Days to Complete Initial Evaluation (U08)]])</f>
        <v>0</v>
      </c>
      <c r="Z1010" t="str">
        <f>IF(Table1[[#This Row],[School Days to Complete Initial Evaluation Converted]]&lt;36,"OnTime",IF(Table1[[#This Row],[School Days to Complete Initial Evaluation Converted]]&gt;50,"16+ Sch Days","1-15 Sch Days"))</f>
        <v>OnTime</v>
      </c>
    </row>
    <row r="1011" spans="1:26">
      <c r="A1011" s="26"/>
      <c r="B1011" s="26"/>
      <c r="C1011" s="26"/>
      <c r="D1011" s="26"/>
      <c r="E1011" s="26"/>
      <c r="F1011" s="26"/>
      <c r="G1011" s="26"/>
      <c r="H1011" s="26"/>
      <c r="I1011" s="26"/>
      <c r="J1011" s="26"/>
      <c r="K1011" s="26"/>
      <c r="L1011" s="26"/>
      <c r="M1011" s="26"/>
      <c r="N1011" s="26"/>
      <c r="O1011" s="26"/>
      <c r="P1011" s="26"/>
      <c r="Q1011" s="26"/>
      <c r="R1011" s="26"/>
      <c r="S1011" s="26"/>
      <c r="T1011" s="26"/>
      <c r="U1011" s="26"/>
      <c r="V1011" s="36">
        <f t="shared" si="15"/>
        <v>1096</v>
      </c>
      <c r="W101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11" t="str">
        <f>IF(Table1[[#This Row],[Days Past 3rd Birthday Calculated]]&lt;1,"OnTime",IF(Table1[[#This Row],[Days Past 3rd Birthday Calculated]]&lt;16,"1-15 Cal Days",IF(Table1[[#This Row],[Days Past 3rd Birthday Calculated]]&gt;29,"30+ Cal Days","16-29 Cal Days")))</f>
        <v>OnTime</v>
      </c>
      <c r="Y1011" s="37">
        <f>_xlfn.NUMBERVALUE(Table1[[#This Row],[School Days to Complete Initial Evaluation (U08)]])</f>
        <v>0</v>
      </c>
      <c r="Z1011" t="str">
        <f>IF(Table1[[#This Row],[School Days to Complete Initial Evaluation Converted]]&lt;36,"OnTime",IF(Table1[[#This Row],[School Days to Complete Initial Evaluation Converted]]&gt;50,"16+ Sch Days","1-15 Sch Days"))</f>
        <v>OnTime</v>
      </c>
    </row>
    <row r="1012" spans="1:26">
      <c r="A1012" s="26"/>
      <c r="B1012" s="26"/>
      <c r="C1012" s="26"/>
      <c r="D1012" s="26"/>
      <c r="E1012" s="26"/>
      <c r="F1012" s="26"/>
      <c r="G1012" s="26"/>
      <c r="H1012" s="26"/>
      <c r="I1012" s="26"/>
      <c r="J1012" s="26"/>
      <c r="K1012" s="26"/>
      <c r="L1012" s="26"/>
      <c r="M1012" s="26"/>
      <c r="N1012" s="26"/>
      <c r="O1012" s="26"/>
      <c r="P1012" s="26"/>
      <c r="Q1012" s="26"/>
      <c r="R1012" s="26"/>
      <c r="S1012" s="26"/>
      <c r="T1012" s="26"/>
      <c r="U1012" s="26"/>
      <c r="V1012" s="36">
        <f t="shared" si="15"/>
        <v>1096</v>
      </c>
      <c r="W101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12" t="str">
        <f>IF(Table1[[#This Row],[Days Past 3rd Birthday Calculated]]&lt;1,"OnTime",IF(Table1[[#This Row],[Days Past 3rd Birthday Calculated]]&lt;16,"1-15 Cal Days",IF(Table1[[#This Row],[Days Past 3rd Birthday Calculated]]&gt;29,"30+ Cal Days","16-29 Cal Days")))</f>
        <v>OnTime</v>
      </c>
      <c r="Y1012" s="37">
        <f>_xlfn.NUMBERVALUE(Table1[[#This Row],[School Days to Complete Initial Evaluation (U08)]])</f>
        <v>0</v>
      </c>
      <c r="Z1012" t="str">
        <f>IF(Table1[[#This Row],[School Days to Complete Initial Evaluation Converted]]&lt;36,"OnTime",IF(Table1[[#This Row],[School Days to Complete Initial Evaluation Converted]]&gt;50,"16+ Sch Days","1-15 Sch Days"))</f>
        <v>OnTime</v>
      </c>
    </row>
    <row r="1013" spans="1:26">
      <c r="A1013" s="26"/>
      <c r="B1013" s="26"/>
      <c r="C1013" s="26"/>
      <c r="D1013" s="26"/>
      <c r="E1013" s="26"/>
      <c r="F1013" s="26"/>
      <c r="G1013" s="26"/>
      <c r="H1013" s="26"/>
      <c r="I1013" s="26"/>
      <c r="J1013" s="26"/>
      <c r="K1013" s="26"/>
      <c r="L1013" s="26"/>
      <c r="M1013" s="26"/>
      <c r="N1013" s="26"/>
      <c r="O1013" s="26"/>
      <c r="P1013" s="26"/>
      <c r="Q1013" s="26"/>
      <c r="R1013" s="26"/>
      <c r="S1013" s="26"/>
      <c r="T1013" s="26"/>
      <c r="U1013" s="26"/>
      <c r="V1013" s="36">
        <f t="shared" si="15"/>
        <v>1096</v>
      </c>
      <c r="W101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13" t="str">
        <f>IF(Table1[[#This Row],[Days Past 3rd Birthday Calculated]]&lt;1,"OnTime",IF(Table1[[#This Row],[Days Past 3rd Birthday Calculated]]&lt;16,"1-15 Cal Days",IF(Table1[[#This Row],[Days Past 3rd Birthday Calculated]]&gt;29,"30+ Cal Days","16-29 Cal Days")))</f>
        <v>OnTime</v>
      </c>
      <c r="Y1013" s="37">
        <f>_xlfn.NUMBERVALUE(Table1[[#This Row],[School Days to Complete Initial Evaluation (U08)]])</f>
        <v>0</v>
      </c>
      <c r="Z1013" t="str">
        <f>IF(Table1[[#This Row],[School Days to Complete Initial Evaluation Converted]]&lt;36,"OnTime",IF(Table1[[#This Row],[School Days to Complete Initial Evaluation Converted]]&gt;50,"16+ Sch Days","1-15 Sch Days"))</f>
        <v>OnTime</v>
      </c>
    </row>
    <row r="1014" spans="1:26">
      <c r="A1014" s="26"/>
      <c r="B1014" s="26"/>
      <c r="C1014" s="26"/>
      <c r="D1014" s="26"/>
      <c r="E1014" s="26"/>
      <c r="F1014" s="26"/>
      <c r="G1014" s="26"/>
      <c r="H1014" s="26"/>
      <c r="I1014" s="26"/>
      <c r="J1014" s="26"/>
      <c r="K1014" s="26"/>
      <c r="L1014" s="26"/>
      <c r="M1014" s="26"/>
      <c r="N1014" s="26"/>
      <c r="O1014" s="26"/>
      <c r="P1014" s="26"/>
      <c r="Q1014" s="26"/>
      <c r="R1014" s="26"/>
      <c r="S1014" s="26"/>
      <c r="T1014" s="26"/>
      <c r="U1014" s="26"/>
      <c r="V1014" s="36">
        <f t="shared" si="15"/>
        <v>1096</v>
      </c>
      <c r="W101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14" t="str">
        <f>IF(Table1[[#This Row],[Days Past 3rd Birthday Calculated]]&lt;1,"OnTime",IF(Table1[[#This Row],[Days Past 3rd Birthday Calculated]]&lt;16,"1-15 Cal Days",IF(Table1[[#This Row],[Days Past 3rd Birthday Calculated]]&gt;29,"30+ Cal Days","16-29 Cal Days")))</f>
        <v>OnTime</v>
      </c>
      <c r="Y1014" s="37">
        <f>_xlfn.NUMBERVALUE(Table1[[#This Row],[School Days to Complete Initial Evaluation (U08)]])</f>
        <v>0</v>
      </c>
      <c r="Z1014" t="str">
        <f>IF(Table1[[#This Row],[School Days to Complete Initial Evaluation Converted]]&lt;36,"OnTime",IF(Table1[[#This Row],[School Days to Complete Initial Evaluation Converted]]&gt;50,"16+ Sch Days","1-15 Sch Days"))</f>
        <v>OnTime</v>
      </c>
    </row>
    <row r="1015" spans="1:26">
      <c r="A1015" s="26"/>
      <c r="B1015" s="26"/>
      <c r="C1015" s="26"/>
      <c r="D1015" s="26"/>
      <c r="E1015" s="26"/>
      <c r="F1015" s="26"/>
      <c r="G1015" s="26"/>
      <c r="H1015" s="26"/>
      <c r="I1015" s="26"/>
      <c r="J1015" s="26"/>
      <c r="K1015" s="26"/>
      <c r="L1015" s="26"/>
      <c r="M1015" s="26"/>
      <c r="N1015" s="26"/>
      <c r="O1015" s="26"/>
      <c r="P1015" s="26"/>
      <c r="Q1015" s="26"/>
      <c r="R1015" s="26"/>
      <c r="S1015" s="26"/>
      <c r="T1015" s="26"/>
      <c r="U1015" s="26"/>
      <c r="V1015" s="36">
        <f t="shared" si="15"/>
        <v>1096</v>
      </c>
      <c r="W101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15" t="str">
        <f>IF(Table1[[#This Row],[Days Past 3rd Birthday Calculated]]&lt;1,"OnTime",IF(Table1[[#This Row],[Days Past 3rd Birthday Calculated]]&lt;16,"1-15 Cal Days",IF(Table1[[#This Row],[Days Past 3rd Birthday Calculated]]&gt;29,"30+ Cal Days","16-29 Cal Days")))</f>
        <v>OnTime</v>
      </c>
      <c r="Y1015" s="37">
        <f>_xlfn.NUMBERVALUE(Table1[[#This Row],[School Days to Complete Initial Evaluation (U08)]])</f>
        <v>0</v>
      </c>
      <c r="Z1015" t="str">
        <f>IF(Table1[[#This Row],[School Days to Complete Initial Evaluation Converted]]&lt;36,"OnTime",IF(Table1[[#This Row],[School Days to Complete Initial Evaluation Converted]]&gt;50,"16+ Sch Days","1-15 Sch Days"))</f>
        <v>OnTime</v>
      </c>
    </row>
    <row r="1016" spans="1:26">
      <c r="A1016" s="26"/>
      <c r="B1016" s="26"/>
      <c r="C1016" s="26"/>
      <c r="D1016" s="26"/>
      <c r="E1016" s="26"/>
      <c r="F1016" s="26"/>
      <c r="G1016" s="26"/>
      <c r="H1016" s="26"/>
      <c r="I1016" s="26"/>
      <c r="J1016" s="26"/>
      <c r="K1016" s="26"/>
      <c r="L1016" s="26"/>
      <c r="M1016" s="26"/>
      <c r="N1016" s="26"/>
      <c r="O1016" s="26"/>
      <c r="P1016" s="26"/>
      <c r="Q1016" s="26"/>
      <c r="R1016" s="26"/>
      <c r="S1016" s="26"/>
      <c r="T1016" s="26"/>
      <c r="U1016" s="26"/>
      <c r="V1016" s="36">
        <f t="shared" si="15"/>
        <v>1096</v>
      </c>
      <c r="W101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16" t="str">
        <f>IF(Table1[[#This Row],[Days Past 3rd Birthday Calculated]]&lt;1,"OnTime",IF(Table1[[#This Row],[Days Past 3rd Birthday Calculated]]&lt;16,"1-15 Cal Days",IF(Table1[[#This Row],[Days Past 3rd Birthday Calculated]]&gt;29,"30+ Cal Days","16-29 Cal Days")))</f>
        <v>OnTime</v>
      </c>
      <c r="Y1016" s="37">
        <f>_xlfn.NUMBERVALUE(Table1[[#This Row],[School Days to Complete Initial Evaluation (U08)]])</f>
        <v>0</v>
      </c>
      <c r="Z1016" t="str">
        <f>IF(Table1[[#This Row],[School Days to Complete Initial Evaluation Converted]]&lt;36,"OnTime",IF(Table1[[#This Row],[School Days to Complete Initial Evaluation Converted]]&gt;50,"16+ Sch Days","1-15 Sch Days"))</f>
        <v>OnTime</v>
      </c>
    </row>
    <row r="1017" spans="1:26">
      <c r="A1017" s="26"/>
      <c r="B1017" s="26"/>
      <c r="C1017" s="26"/>
      <c r="D1017" s="26"/>
      <c r="E1017" s="26"/>
      <c r="F1017" s="26"/>
      <c r="G1017" s="26"/>
      <c r="H1017" s="26"/>
      <c r="I1017" s="26"/>
      <c r="J1017" s="26"/>
      <c r="K1017" s="26"/>
      <c r="L1017" s="26"/>
      <c r="M1017" s="26"/>
      <c r="N1017" s="26"/>
      <c r="O1017" s="26"/>
      <c r="P1017" s="26"/>
      <c r="Q1017" s="26"/>
      <c r="R1017" s="26"/>
      <c r="S1017" s="26"/>
      <c r="T1017" s="26"/>
      <c r="U1017" s="26"/>
      <c r="V1017" s="36">
        <f t="shared" si="15"/>
        <v>1096</v>
      </c>
      <c r="W101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17" t="str">
        <f>IF(Table1[[#This Row],[Days Past 3rd Birthday Calculated]]&lt;1,"OnTime",IF(Table1[[#This Row],[Days Past 3rd Birthday Calculated]]&lt;16,"1-15 Cal Days",IF(Table1[[#This Row],[Days Past 3rd Birthday Calculated]]&gt;29,"30+ Cal Days","16-29 Cal Days")))</f>
        <v>OnTime</v>
      </c>
      <c r="Y1017" s="37">
        <f>_xlfn.NUMBERVALUE(Table1[[#This Row],[School Days to Complete Initial Evaluation (U08)]])</f>
        <v>0</v>
      </c>
      <c r="Z1017" t="str">
        <f>IF(Table1[[#This Row],[School Days to Complete Initial Evaluation Converted]]&lt;36,"OnTime",IF(Table1[[#This Row],[School Days to Complete Initial Evaluation Converted]]&gt;50,"16+ Sch Days","1-15 Sch Days"))</f>
        <v>OnTime</v>
      </c>
    </row>
    <row r="1018" spans="1:26">
      <c r="A1018" s="26"/>
      <c r="B1018" s="26"/>
      <c r="C1018" s="26"/>
      <c r="D1018" s="26"/>
      <c r="E1018" s="26"/>
      <c r="F1018" s="26"/>
      <c r="G1018" s="26"/>
      <c r="H1018" s="26"/>
      <c r="I1018" s="26"/>
      <c r="J1018" s="26"/>
      <c r="K1018" s="26"/>
      <c r="L1018" s="26"/>
      <c r="M1018" s="26"/>
      <c r="N1018" s="26"/>
      <c r="O1018" s="26"/>
      <c r="P1018" s="26"/>
      <c r="Q1018" s="26"/>
      <c r="R1018" s="26"/>
      <c r="S1018" s="26"/>
      <c r="T1018" s="26"/>
      <c r="U1018" s="26"/>
      <c r="V1018" s="36">
        <f t="shared" si="15"/>
        <v>1096</v>
      </c>
      <c r="W101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18" t="str">
        <f>IF(Table1[[#This Row],[Days Past 3rd Birthday Calculated]]&lt;1,"OnTime",IF(Table1[[#This Row],[Days Past 3rd Birthday Calculated]]&lt;16,"1-15 Cal Days",IF(Table1[[#This Row],[Days Past 3rd Birthday Calculated]]&gt;29,"30+ Cal Days","16-29 Cal Days")))</f>
        <v>OnTime</v>
      </c>
      <c r="Y1018" s="37">
        <f>_xlfn.NUMBERVALUE(Table1[[#This Row],[School Days to Complete Initial Evaluation (U08)]])</f>
        <v>0</v>
      </c>
      <c r="Z1018" t="str">
        <f>IF(Table1[[#This Row],[School Days to Complete Initial Evaluation Converted]]&lt;36,"OnTime",IF(Table1[[#This Row],[School Days to Complete Initial Evaluation Converted]]&gt;50,"16+ Sch Days","1-15 Sch Days"))</f>
        <v>OnTime</v>
      </c>
    </row>
    <row r="1019" spans="1:26">
      <c r="A1019" s="26"/>
      <c r="B1019" s="26"/>
      <c r="C1019" s="26"/>
      <c r="D1019" s="26"/>
      <c r="E1019" s="26"/>
      <c r="F1019" s="26"/>
      <c r="G1019" s="26"/>
      <c r="H1019" s="26"/>
      <c r="I1019" s="26"/>
      <c r="J1019" s="26"/>
      <c r="K1019" s="26"/>
      <c r="L1019" s="26"/>
      <c r="M1019" s="26"/>
      <c r="N1019" s="26"/>
      <c r="O1019" s="26"/>
      <c r="P1019" s="26"/>
      <c r="Q1019" s="26"/>
      <c r="R1019" s="26"/>
      <c r="S1019" s="26"/>
      <c r="T1019" s="26"/>
      <c r="U1019" s="26"/>
      <c r="V1019" s="36">
        <f t="shared" si="15"/>
        <v>1096</v>
      </c>
      <c r="W101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19" t="str">
        <f>IF(Table1[[#This Row],[Days Past 3rd Birthday Calculated]]&lt;1,"OnTime",IF(Table1[[#This Row],[Days Past 3rd Birthday Calculated]]&lt;16,"1-15 Cal Days",IF(Table1[[#This Row],[Days Past 3rd Birthday Calculated]]&gt;29,"30+ Cal Days","16-29 Cal Days")))</f>
        <v>OnTime</v>
      </c>
      <c r="Y1019" s="37">
        <f>_xlfn.NUMBERVALUE(Table1[[#This Row],[School Days to Complete Initial Evaluation (U08)]])</f>
        <v>0</v>
      </c>
      <c r="Z1019" t="str">
        <f>IF(Table1[[#This Row],[School Days to Complete Initial Evaluation Converted]]&lt;36,"OnTime",IF(Table1[[#This Row],[School Days to Complete Initial Evaluation Converted]]&gt;50,"16+ Sch Days","1-15 Sch Days"))</f>
        <v>OnTime</v>
      </c>
    </row>
    <row r="1020" spans="1:26">
      <c r="A1020" s="26"/>
      <c r="B1020" s="26"/>
      <c r="C1020" s="26"/>
      <c r="D1020" s="26"/>
      <c r="E1020" s="26"/>
      <c r="F1020" s="26"/>
      <c r="G1020" s="26"/>
      <c r="H1020" s="26"/>
      <c r="I1020" s="26"/>
      <c r="J1020" s="26"/>
      <c r="K1020" s="26"/>
      <c r="L1020" s="26"/>
      <c r="M1020" s="26"/>
      <c r="N1020" s="26"/>
      <c r="O1020" s="26"/>
      <c r="P1020" s="26"/>
      <c r="Q1020" s="26"/>
      <c r="R1020" s="26"/>
      <c r="S1020" s="26"/>
      <c r="T1020" s="26"/>
      <c r="U1020" s="26"/>
      <c r="V1020" s="36">
        <f t="shared" si="15"/>
        <v>1096</v>
      </c>
      <c r="W102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20" t="str">
        <f>IF(Table1[[#This Row],[Days Past 3rd Birthday Calculated]]&lt;1,"OnTime",IF(Table1[[#This Row],[Days Past 3rd Birthday Calculated]]&lt;16,"1-15 Cal Days",IF(Table1[[#This Row],[Days Past 3rd Birthday Calculated]]&gt;29,"30+ Cal Days","16-29 Cal Days")))</f>
        <v>OnTime</v>
      </c>
      <c r="Y1020" s="37">
        <f>_xlfn.NUMBERVALUE(Table1[[#This Row],[School Days to Complete Initial Evaluation (U08)]])</f>
        <v>0</v>
      </c>
      <c r="Z1020" t="str">
        <f>IF(Table1[[#This Row],[School Days to Complete Initial Evaluation Converted]]&lt;36,"OnTime",IF(Table1[[#This Row],[School Days to Complete Initial Evaluation Converted]]&gt;50,"16+ Sch Days","1-15 Sch Days"))</f>
        <v>OnTime</v>
      </c>
    </row>
    <row r="1021" spans="1:26">
      <c r="A1021" s="26"/>
      <c r="B1021" s="26"/>
      <c r="C1021" s="26"/>
      <c r="D1021" s="26"/>
      <c r="E1021" s="26"/>
      <c r="F1021" s="26"/>
      <c r="G1021" s="26"/>
      <c r="H1021" s="26"/>
      <c r="I1021" s="26"/>
      <c r="J1021" s="26"/>
      <c r="K1021" s="26"/>
      <c r="L1021" s="26"/>
      <c r="M1021" s="26"/>
      <c r="N1021" s="26"/>
      <c r="O1021" s="26"/>
      <c r="P1021" s="26"/>
      <c r="Q1021" s="26"/>
      <c r="R1021" s="26"/>
      <c r="S1021" s="26"/>
      <c r="T1021" s="26"/>
      <c r="U1021" s="26"/>
      <c r="V1021" s="36">
        <f t="shared" si="15"/>
        <v>1096</v>
      </c>
      <c r="W102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21" t="str">
        <f>IF(Table1[[#This Row],[Days Past 3rd Birthday Calculated]]&lt;1,"OnTime",IF(Table1[[#This Row],[Days Past 3rd Birthday Calculated]]&lt;16,"1-15 Cal Days",IF(Table1[[#This Row],[Days Past 3rd Birthday Calculated]]&gt;29,"30+ Cal Days","16-29 Cal Days")))</f>
        <v>OnTime</v>
      </c>
      <c r="Y1021" s="37">
        <f>_xlfn.NUMBERVALUE(Table1[[#This Row],[School Days to Complete Initial Evaluation (U08)]])</f>
        <v>0</v>
      </c>
      <c r="Z1021" t="str">
        <f>IF(Table1[[#This Row],[School Days to Complete Initial Evaluation Converted]]&lt;36,"OnTime",IF(Table1[[#This Row],[School Days to Complete Initial Evaluation Converted]]&gt;50,"16+ Sch Days","1-15 Sch Days"))</f>
        <v>OnTime</v>
      </c>
    </row>
    <row r="1022" spans="1:26">
      <c r="A1022" s="26"/>
      <c r="B1022" s="26"/>
      <c r="C1022" s="26"/>
      <c r="D1022" s="26"/>
      <c r="E1022" s="26"/>
      <c r="F1022" s="26"/>
      <c r="G1022" s="26"/>
      <c r="H1022" s="26"/>
      <c r="I1022" s="26"/>
      <c r="J1022" s="26"/>
      <c r="K1022" s="26"/>
      <c r="L1022" s="26"/>
      <c r="M1022" s="26"/>
      <c r="N1022" s="26"/>
      <c r="O1022" s="26"/>
      <c r="P1022" s="26"/>
      <c r="Q1022" s="26"/>
      <c r="R1022" s="26"/>
      <c r="S1022" s="26"/>
      <c r="T1022" s="26"/>
      <c r="U1022" s="26"/>
      <c r="V1022" s="36">
        <f t="shared" si="15"/>
        <v>1096</v>
      </c>
      <c r="W102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22" t="str">
        <f>IF(Table1[[#This Row],[Days Past 3rd Birthday Calculated]]&lt;1,"OnTime",IF(Table1[[#This Row],[Days Past 3rd Birthday Calculated]]&lt;16,"1-15 Cal Days",IF(Table1[[#This Row],[Days Past 3rd Birthday Calculated]]&gt;29,"30+ Cal Days","16-29 Cal Days")))</f>
        <v>OnTime</v>
      </c>
      <c r="Y1022" s="37">
        <f>_xlfn.NUMBERVALUE(Table1[[#This Row],[School Days to Complete Initial Evaluation (U08)]])</f>
        <v>0</v>
      </c>
      <c r="Z1022" t="str">
        <f>IF(Table1[[#This Row],[School Days to Complete Initial Evaluation Converted]]&lt;36,"OnTime",IF(Table1[[#This Row],[School Days to Complete Initial Evaluation Converted]]&gt;50,"16+ Sch Days","1-15 Sch Days"))</f>
        <v>OnTime</v>
      </c>
    </row>
    <row r="1023" spans="1:26">
      <c r="A1023" s="26"/>
      <c r="B1023" s="26"/>
      <c r="C1023" s="26"/>
      <c r="D1023" s="26"/>
      <c r="E1023" s="26"/>
      <c r="F1023" s="26"/>
      <c r="G1023" s="26"/>
      <c r="H1023" s="26"/>
      <c r="I1023" s="26"/>
      <c r="J1023" s="26"/>
      <c r="K1023" s="26"/>
      <c r="L1023" s="26"/>
      <c r="M1023" s="26"/>
      <c r="N1023" s="26"/>
      <c r="O1023" s="26"/>
      <c r="P1023" s="26"/>
      <c r="Q1023" s="26"/>
      <c r="R1023" s="26"/>
      <c r="S1023" s="26"/>
      <c r="T1023" s="26"/>
      <c r="U1023" s="26"/>
      <c r="V1023" s="36">
        <f t="shared" si="15"/>
        <v>1096</v>
      </c>
      <c r="W102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23" t="str">
        <f>IF(Table1[[#This Row],[Days Past 3rd Birthday Calculated]]&lt;1,"OnTime",IF(Table1[[#This Row],[Days Past 3rd Birthday Calculated]]&lt;16,"1-15 Cal Days",IF(Table1[[#This Row],[Days Past 3rd Birthday Calculated]]&gt;29,"30+ Cal Days","16-29 Cal Days")))</f>
        <v>OnTime</v>
      </c>
      <c r="Y1023" s="37">
        <f>_xlfn.NUMBERVALUE(Table1[[#This Row],[School Days to Complete Initial Evaluation (U08)]])</f>
        <v>0</v>
      </c>
      <c r="Z1023" t="str">
        <f>IF(Table1[[#This Row],[School Days to Complete Initial Evaluation Converted]]&lt;36,"OnTime",IF(Table1[[#This Row],[School Days to Complete Initial Evaluation Converted]]&gt;50,"16+ Sch Days","1-15 Sch Days"))</f>
        <v>OnTime</v>
      </c>
    </row>
    <row r="1024" spans="1:26">
      <c r="A1024" s="26"/>
      <c r="B1024" s="26"/>
      <c r="C1024" s="26"/>
      <c r="D1024" s="26"/>
      <c r="E1024" s="26"/>
      <c r="F1024" s="26"/>
      <c r="G1024" s="26"/>
      <c r="H1024" s="26"/>
      <c r="I1024" s="26"/>
      <c r="J1024" s="26"/>
      <c r="K1024" s="26"/>
      <c r="L1024" s="26"/>
      <c r="M1024" s="26"/>
      <c r="N1024" s="26"/>
      <c r="O1024" s="26"/>
      <c r="P1024" s="26"/>
      <c r="Q1024" s="26"/>
      <c r="R1024" s="26"/>
      <c r="S1024" s="26"/>
      <c r="T1024" s="26"/>
      <c r="U1024" s="26"/>
      <c r="V1024" s="36">
        <f t="shared" si="15"/>
        <v>1096</v>
      </c>
      <c r="W102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24" t="str">
        <f>IF(Table1[[#This Row],[Days Past 3rd Birthday Calculated]]&lt;1,"OnTime",IF(Table1[[#This Row],[Days Past 3rd Birthday Calculated]]&lt;16,"1-15 Cal Days",IF(Table1[[#This Row],[Days Past 3rd Birthday Calculated]]&gt;29,"30+ Cal Days","16-29 Cal Days")))</f>
        <v>OnTime</v>
      </c>
      <c r="Y1024" s="37">
        <f>_xlfn.NUMBERVALUE(Table1[[#This Row],[School Days to Complete Initial Evaluation (U08)]])</f>
        <v>0</v>
      </c>
      <c r="Z1024" t="str">
        <f>IF(Table1[[#This Row],[School Days to Complete Initial Evaluation Converted]]&lt;36,"OnTime",IF(Table1[[#This Row],[School Days to Complete Initial Evaluation Converted]]&gt;50,"16+ Sch Days","1-15 Sch Days"))</f>
        <v>OnTime</v>
      </c>
    </row>
    <row r="1025" spans="1:26">
      <c r="A1025" s="26"/>
      <c r="B1025" s="26"/>
      <c r="C1025" s="26"/>
      <c r="D1025" s="26"/>
      <c r="E1025" s="26"/>
      <c r="F1025" s="26"/>
      <c r="G1025" s="26"/>
      <c r="H1025" s="26"/>
      <c r="I1025" s="26"/>
      <c r="J1025" s="26"/>
      <c r="K1025" s="26"/>
      <c r="L1025" s="26"/>
      <c r="M1025" s="26"/>
      <c r="N1025" s="26"/>
      <c r="O1025" s="26"/>
      <c r="P1025" s="26"/>
      <c r="Q1025" s="26"/>
      <c r="R1025" s="26"/>
      <c r="S1025" s="26"/>
      <c r="T1025" s="26"/>
      <c r="U1025" s="26"/>
      <c r="V1025" s="36">
        <f t="shared" si="15"/>
        <v>1096</v>
      </c>
      <c r="W102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25" t="str">
        <f>IF(Table1[[#This Row],[Days Past 3rd Birthday Calculated]]&lt;1,"OnTime",IF(Table1[[#This Row],[Days Past 3rd Birthday Calculated]]&lt;16,"1-15 Cal Days",IF(Table1[[#This Row],[Days Past 3rd Birthday Calculated]]&gt;29,"30+ Cal Days","16-29 Cal Days")))</f>
        <v>OnTime</v>
      </c>
      <c r="Y1025" s="37">
        <f>_xlfn.NUMBERVALUE(Table1[[#This Row],[School Days to Complete Initial Evaluation (U08)]])</f>
        <v>0</v>
      </c>
      <c r="Z1025" t="str">
        <f>IF(Table1[[#This Row],[School Days to Complete Initial Evaluation Converted]]&lt;36,"OnTime",IF(Table1[[#This Row],[School Days to Complete Initial Evaluation Converted]]&gt;50,"16+ Sch Days","1-15 Sch Days"))</f>
        <v>OnTime</v>
      </c>
    </row>
    <row r="1026" spans="1:26">
      <c r="A1026" s="26"/>
      <c r="B1026" s="26"/>
      <c r="C1026" s="26"/>
      <c r="D1026" s="26"/>
      <c r="E1026" s="26"/>
      <c r="F1026" s="26"/>
      <c r="G1026" s="26"/>
      <c r="H1026" s="26"/>
      <c r="I1026" s="26"/>
      <c r="J1026" s="26"/>
      <c r="K1026" s="26"/>
      <c r="L1026" s="26"/>
      <c r="M1026" s="26"/>
      <c r="N1026" s="26"/>
      <c r="O1026" s="26"/>
      <c r="P1026" s="26"/>
      <c r="Q1026" s="26"/>
      <c r="R1026" s="26"/>
      <c r="S1026" s="26"/>
      <c r="T1026" s="26"/>
      <c r="U1026" s="26"/>
      <c r="V1026" s="36">
        <f t="shared" ref="V1026:V1089" si="16">EDATE(Q1026,36)</f>
        <v>1096</v>
      </c>
      <c r="W102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26" t="str">
        <f>IF(Table1[[#This Row],[Days Past 3rd Birthday Calculated]]&lt;1,"OnTime",IF(Table1[[#This Row],[Days Past 3rd Birthday Calculated]]&lt;16,"1-15 Cal Days",IF(Table1[[#This Row],[Days Past 3rd Birthday Calculated]]&gt;29,"30+ Cal Days","16-29 Cal Days")))</f>
        <v>OnTime</v>
      </c>
      <c r="Y1026" s="37">
        <f>_xlfn.NUMBERVALUE(Table1[[#This Row],[School Days to Complete Initial Evaluation (U08)]])</f>
        <v>0</v>
      </c>
      <c r="Z1026" t="str">
        <f>IF(Table1[[#This Row],[School Days to Complete Initial Evaluation Converted]]&lt;36,"OnTime",IF(Table1[[#This Row],[School Days to Complete Initial Evaluation Converted]]&gt;50,"16+ Sch Days","1-15 Sch Days"))</f>
        <v>OnTime</v>
      </c>
    </row>
    <row r="1027" spans="1:26">
      <c r="A1027" s="26"/>
      <c r="B1027" s="26"/>
      <c r="C1027" s="26"/>
      <c r="D1027" s="26"/>
      <c r="E1027" s="26"/>
      <c r="F1027" s="26"/>
      <c r="G1027" s="26"/>
      <c r="H1027" s="26"/>
      <c r="I1027" s="26"/>
      <c r="J1027" s="26"/>
      <c r="K1027" s="26"/>
      <c r="L1027" s="26"/>
      <c r="M1027" s="26"/>
      <c r="N1027" s="26"/>
      <c r="O1027" s="26"/>
      <c r="P1027" s="26"/>
      <c r="Q1027" s="26"/>
      <c r="R1027" s="26"/>
      <c r="S1027" s="26"/>
      <c r="T1027" s="26"/>
      <c r="U1027" s="26"/>
      <c r="V1027" s="36">
        <f t="shared" si="16"/>
        <v>1096</v>
      </c>
      <c r="W102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27" t="str">
        <f>IF(Table1[[#This Row],[Days Past 3rd Birthday Calculated]]&lt;1,"OnTime",IF(Table1[[#This Row],[Days Past 3rd Birthday Calculated]]&lt;16,"1-15 Cal Days",IF(Table1[[#This Row],[Days Past 3rd Birthday Calculated]]&gt;29,"30+ Cal Days","16-29 Cal Days")))</f>
        <v>OnTime</v>
      </c>
      <c r="Y1027" s="37">
        <f>_xlfn.NUMBERVALUE(Table1[[#This Row],[School Days to Complete Initial Evaluation (U08)]])</f>
        <v>0</v>
      </c>
      <c r="Z1027" t="str">
        <f>IF(Table1[[#This Row],[School Days to Complete Initial Evaluation Converted]]&lt;36,"OnTime",IF(Table1[[#This Row],[School Days to Complete Initial Evaluation Converted]]&gt;50,"16+ Sch Days","1-15 Sch Days"))</f>
        <v>OnTime</v>
      </c>
    </row>
    <row r="1028" spans="1:26">
      <c r="A1028" s="26"/>
      <c r="B1028" s="26"/>
      <c r="C1028" s="26"/>
      <c r="D1028" s="26"/>
      <c r="E1028" s="26"/>
      <c r="F1028" s="26"/>
      <c r="G1028" s="26"/>
      <c r="H1028" s="26"/>
      <c r="I1028" s="26"/>
      <c r="J1028" s="26"/>
      <c r="K1028" s="26"/>
      <c r="L1028" s="26"/>
      <c r="M1028" s="26"/>
      <c r="N1028" s="26"/>
      <c r="O1028" s="26"/>
      <c r="P1028" s="26"/>
      <c r="Q1028" s="26"/>
      <c r="R1028" s="26"/>
      <c r="S1028" s="26"/>
      <c r="T1028" s="26"/>
      <c r="U1028" s="26"/>
      <c r="V1028" s="36">
        <f t="shared" si="16"/>
        <v>1096</v>
      </c>
      <c r="W102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28" t="str">
        <f>IF(Table1[[#This Row],[Days Past 3rd Birthday Calculated]]&lt;1,"OnTime",IF(Table1[[#This Row],[Days Past 3rd Birthday Calculated]]&lt;16,"1-15 Cal Days",IF(Table1[[#This Row],[Days Past 3rd Birthday Calculated]]&gt;29,"30+ Cal Days","16-29 Cal Days")))</f>
        <v>OnTime</v>
      </c>
      <c r="Y1028" s="37">
        <f>_xlfn.NUMBERVALUE(Table1[[#This Row],[School Days to Complete Initial Evaluation (U08)]])</f>
        <v>0</v>
      </c>
      <c r="Z1028" t="str">
        <f>IF(Table1[[#This Row],[School Days to Complete Initial Evaluation Converted]]&lt;36,"OnTime",IF(Table1[[#This Row],[School Days to Complete Initial Evaluation Converted]]&gt;50,"16+ Sch Days","1-15 Sch Days"))</f>
        <v>OnTime</v>
      </c>
    </row>
    <row r="1029" spans="1:26">
      <c r="A1029" s="26"/>
      <c r="B1029" s="26"/>
      <c r="C1029" s="26"/>
      <c r="D1029" s="26"/>
      <c r="E1029" s="26"/>
      <c r="F1029" s="26"/>
      <c r="G1029" s="26"/>
      <c r="H1029" s="26"/>
      <c r="I1029" s="26"/>
      <c r="J1029" s="26"/>
      <c r="K1029" s="26"/>
      <c r="L1029" s="26"/>
      <c r="M1029" s="26"/>
      <c r="N1029" s="26"/>
      <c r="O1029" s="26"/>
      <c r="P1029" s="26"/>
      <c r="Q1029" s="26"/>
      <c r="R1029" s="26"/>
      <c r="S1029" s="26"/>
      <c r="T1029" s="26"/>
      <c r="U1029" s="26"/>
      <c r="V1029" s="36">
        <f t="shared" si="16"/>
        <v>1096</v>
      </c>
      <c r="W102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29" t="str">
        <f>IF(Table1[[#This Row],[Days Past 3rd Birthday Calculated]]&lt;1,"OnTime",IF(Table1[[#This Row],[Days Past 3rd Birthday Calculated]]&lt;16,"1-15 Cal Days",IF(Table1[[#This Row],[Days Past 3rd Birthday Calculated]]&gt;29,"30+ Cal Days","16-29 Cal Days")))</f>
        <v>OnTime</v>
      </c>
      <c r="Y1029" s="37">
        <f>_xlfn.NUMBERVALUE(Table1[[#This Row],[School Days to Complete Initial Evaluation (U08)]])</f>
        <v>0</v>
      </c>
      <c r="Z1029" t="str">
        <f>IF(Table1[[#This Row],[School Days to Complete Initial Evaluation Converted]]&lt;36,"OnTime",IF(Table1[[#This Row],[School Days to Complete Initial Evaluation Converted]]&gt;50,"16+ Sch Days","1-15 Sch Days"))</f>
        <v>OnTime</v>
      </c>
    </row>
    <row r="1030" spans="1:26">
      <c r="A1030" s="26"/>
      <c r="B1030" s="26"/>
      <c r="C1030" s="26"/>
      <c r="D1030" s="26"/>
      <c r="E1030" s="26"/>
      <c r="F1030" s="26"/>
      <c r="G1030" s="26"/>
      <c r="H1030" s="26"/>
      <c r="I1030" s="26"/>
      <c r="J1030" s="26"/>
      <c r="K1030" s="26"/>
      <c r="L1030" s="26"/>
      <c r="M1030" s="26"/>
      <c r="N1030" s="26"/>
      <c r="O1030" s="26"/>
      <c r="P1030" s="26"/>
      <c r="Q1030" s="26"/>
      <c r="R1030" s="26"/>
      <c r="S1030" s="26"/>
      <c r="T1030" s="26"/>
      <c r="U1030" s="26"/>
      <c r="V1030" s="36">
        <f t="shared" si="16"/>
        <v>1096</v>
      </c>
      <c r="W103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30" t="str">
        <f>IF(Table1[[#This Row],[Days Past 3rd Birthday Calculated]]&lt;1,"OnTime",IF(Table1[[#This Row],[Days Past 3rd Birthday Calculated]]&lt;16,"1-15 Cal Days",IF(Table1[[#This Row],[Days Past 3rd Birthday Calculated]]&gt;29,"30+ Cal Days","16-29 Cal Days")))</f>
        <v>OnTime</v>
      </c>
      <c r="Y1030" s="37">
        <f>_xlfn.NUMBERVALUE(Table1[[#This Row],[School Days to Complete Initial Evaluation (U08)]])</f>
        <v>0</v>
      </c>
      <c r="Z1030" t="str">
        <f>IF(Table1[[#This Row],[School Days to Complete Initial Evaluation Converted]]&lt;36,"OnTime",IF(Table1[[#This Row],[School Days to Complete Initial Evaluation Converted]]&gt;50,"16+ Sch Days","1-15 Sch Days"))</f>
        <v>OnTime</v>
      </c>
    </row>
    <row r="1031" spans="1:26">
      <c r="A1031" s="26"/>
      <c r="B1031" s="26"/>
      <c r="C1031" s="26"/>
      <c r="D1031" s="26"/>
      <c r="E1031" s="26"/>
      <c r="F1031" s="26"/>
      <c r="G1031" s="26"/>
      <c r="H1031" s="26"/>
      <c r="I1031" s="26"/>
      <c r="J1031" s="26"/>
      <c r="K1031" s="26"/>
      <c r="L1031" s="26"/>
      <c r="M1031" s="26"/>
      <c r="N1031" s="26"/>
      <c r="O1031" s="26"/>
      <c r="P1031" s="26"/>
      <c r="Q1031" s="26"/>
      <c r="R1031" s="26"/>
      <c r="S1031" s="26"/>
      <c r="T1031" s="26"/>
      <c r="U1031" s="26"/>
      <c r="V1031" s="36">
        <f t="shared" si="16"/>
        <v>1096</v>
      </c>
      <c r="W103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31" t="str">
        <f>IF(Table1[[#This Row],[Days Past 3rd Birthday Calculated]]&lt;1,"OnTime",IF(Table1[[#This Row],[Days Past 3rd Birthday Calculated]]&lt;16,"1-15 Cal Days",IF(Table1[[#This Row],[Days Past 3rd Birthday Calculated]]&gt;29,"30+ Cal Days","16-29 Cal Days")))</f>
        <v>OnTime</v>
      </c>
      <c r="Y1031" s="37">
        <f>_xlfn.NUMBERVALUE(Table1[[#This Row],[School Days to Complete Initial Evaluation (U08)]])</f>
        <v>0</v>
      </c>
      <c r="Z1031" t="str">
        <f>IF(Table1[[#This Row],[School Days to Complete Initial Evaluation Converted]]&lt;36,"OnTime",IF(Table1[[#This Row],[School Days to Complete Initial Evaluation Converted]]&gt;50,"16+ Sch Days","1-15 Sch Days"))</f>
        <v>OnTime</v>
      </c>
    </row>
    <row r="1032" spans="1:26">
      <c r="A1032" s="26"/>
      <c r="B1032" s="26"/>
      <c r="C1032" s="26"/>
      <c r="D1032" s="26"/>
      <c r="E1032" s="26"/>
      <c r="F1032" s="26"/>
      <c r="G1032" s="26"/>
      <c r="H1032" s="26"/>
      <c r="I1032" s="26"/>
      <c r="J1032" s="26"/>
      <c r="K1032" s="26"/>
      <c r="L1032" s="26"/>
      <c r="M1032" s="26"/>
      <c r="N1032" s="26"/>
      <c r="O1032" s="26"/>
      <c r="P1032" s="26"/>
      <c r="Q1032" s="26"/>
      <c r="R1032" s="26"/>
      <c r="S1032" s="26"/>
      <c r="T1032" s="26"/>
      <c r="U1032" s="26"/>
      <c r="V1032" s="36">
        <f t="shared" si="16"/>
        <v>1096</v>
      </c>
      <c r="W103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32" t="str">
        <f>IF(Table1[[#This Row],[Days Past 3rd Birthday Calculated]]&lt;1,"OnTime",IF(Table1[[#This Row],[Days Past 3rd Birthday Calculated]]&lt;16,"1-15 Cal Days",IF(Table1[[#This Row],[Days Past 3rd Birthday Calculated]]&gt;29,"30+ Cal Days","16-29 Cal Days")))</f>
        <v>OnTime</v>
      </c>
      <c r="Y1032" s="37">
        <f>_xlfn.NUMBERVALUE(Table1[[#This Row],[School Days to Complete Initial Evaluation (U08)]])</f>
        <v>0</v>
      </c>
      <c r="Z1032" t="str">
        <f>IF(Table1[[#This Row],[School Days to Complete Initial Evaluation Converted]]&lt;36,"OnTime",IF(Table1[[#This Row],[School Days to Complete Initial Evaluation Converted]]&gt;50,"16+ Sch Days","1-15 Sch Days"))</f>
        <v>OnTime</v>
      </c>
    </row>
    <row r="1033" spans="1:26">
      <c r="A1033" s="26"/>
      <c r="B1033" s="26"/>
      <c r="C1033" s="26"/>
      <c r="D1033" s="26"/>
      <c r="E1033" s="26"/>
      <c r="F1033" s="26"/>
      <c r="G1033" s="26"/>
      <c r="H1033" s="26"/>
      <c r="I1033" s="26"/>
      <c r="J1033" s="26"/>
      <c r="K1033" s="26"/>
      <c r="L1033" s="26"/>
      <c r="M1033" s="26"/>
      <c r="N1033" s="26"/>
      <c r="O1033" s="26"/>
      <c r="P1033" s="26"/>
      <c r="Q1033" s="26"/>
      <c r="R1033" s="26"/>
      <c r="S1033" s="26"/>
      <c r="T1033" s="26"/>
      <c r="U1033" s="26"/>
      <c r="V1033" s="36">
        <f t="shared" si="16"/>
        <v>1096</v>
      </c>
      <c r="W103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33" t="str">
        <f>IF(Table1[[#This Row],[Days Past 3rd Birthday Calculated]]&lt;1,"OnTime",IF(Table1[[#This Row],[Days Past 3rd Birthday Calculated]]&lt;16,"1-15 Cal Days",IF(Table1[[#This Row],[Days Past 3rd Birthday Calculated]]&gt;29,"30+ Cal Days","16-29 Cal Days")))</f>
        <v>OnTime</v>
      </c>
      <c r="Y1033" s="37">
        <f>_xlfn.NUMBERVALUE(Table1[[#This Row],[School Days to Complete Initial Evaluation (U08)]])</f>
        <v>0</v>
      </c>
      <c r="Z1033" t="str">
        <f>IF(Table1[[#This Row],[School Days to Complete Initial Evaluation Converted]]&lt;36,"OnTime",IF(Table1[[#This Row],[School Days to Complete Initial Evaluation Converted]]&gt;50,"16+ Sch Days","1-15 Sch Days"))</f>
        <v>OnTime</v>
      </c>
    </row>
    <row r="1034" spans="1:26">
      <c r="A1034" s="26"/>
      <c r="B1034" s="26"/>
      <c r="C1034" s="26"/>
      <c r="D1034" s="26"/>
      <c r="E1034" s="26"/>
      <c r="F1034" s="26"/>
      <c r="G1034" s="26"/>
      <c r="H1034" s="26"/>
      <c r="I1034" s="26"/>
      <c r="J1034" s="26"/>
      <c r="K1034" s="26"/>
      <c r="L1034" s="26"/>
      <c r="M1034" s="26"/>
      <c r="N1034" s="26"/>
      <c r="O1034" s="26"/>
      <c r="P1034" s="26"/>
      <c r="Q1034" s="26"/>
      <c r="R1034" s="26"/>
      <c r="S1034" s="26"/>
      <c r="T1034" s="26"/>
      <c r="U1034" s="26"/>
      <c r="V1034" s="36">
        <f t="shared" si="16"/>
        <v>1096</v>
      </c>
      <c r="W103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34" t="str">
        <f>IF(Table1[[#This Row],[Days Past 3rd Birthday Calculated]]&lt;1,"OnTime",IF(Table1[[#This Row],[Days Past 3rd Birthday Calculated]]&lt;16,"1-15 Cal Days",IF(Table1[[#This Row],[Days Past 3rd Birthday Calculated]]&gt;29,"30+ Cal Days","16-29 Cal Days")))</f>
        <v>OnTime</v>
      </c>
      <c r="Y1034" s="37">
        <f>_xlfn.NUMBERVALUE(Table1[[#This Row],[School Days to Complete Initial Evaluation (U08)]])</f>
        <v>0</v>
      </c>
      <c r="Z1034" t="str">
        <f>IF(Table1[[#This Row],[School Days to Complete Initial Evaluation Converted]]&lt;36,"OnTime",IF(Table1[[#This Row],[School Days to Complete Initial Evaluation Converted]]&gt;50,"16+ Sch Days","1-15 Sch Days"))</f>
        <v>OnTime</v>
      </c>
    </row>
    <row r="1035" spans="1:26">
      <c r="A1035" s="26"/>
      <c r="B1035" s="26"/>
      <c r="C1035" s="26"/>
      <c r="D1035" s="26"/>
      <c r="E1035" s="26"/>
      <c r="F1035" s="26"/>
      <c r="G1035" s="26"/>
      <c r="H1035" s="26"/>
      <c r="I1035" s="26"/>
      <c r="J1035" s="26"/>
      <c r="K1035" s="26"/>
      <c r="L1035" s="26"/>
      <c r="M1035" s="26"/>
      <c r="N1035" s="26"/>
      <c r="O1035" s="26"/>
      <c r="P1035" s="26"/>
      <c r="Q1035" s="26"/>
      <c r="R1035" s="26"/>
      <c r="S1035" s="26"/>
      <c r="T1035" s="26"/>
      <c r="U1035" s="26"/>
      <c r="V1035" s="36">
        <f t="shared" si="16"/>
        <v>1096</v>
      </c>
      <c r="W103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35" t="str">
        <f>IF(Table1[[#This Row],[Days Past 3rd Birthday Calculated]]&lt;1,"OnTime",IF(Table1[[#This Row],[Days Past 3rd Birthday Calculated]]&lt;16,"1-15 Cal Days",IF(Table1[[#This Row],[Days Past 3rd Birthday Calculated]]&gt;29,"30+ Cal Days","16-29 Cal Days")))</f>
        <v>OnTime</v>
      </c>
      <c r="Y1035" s="37">
        <f>_xlfn.NUMBERVALUE(Table1[[#This Row],[School Days to Complete Initial Evaluation (U08)]])</f>
        <v>0</v>
      </c>
      <c r="Z1035" t="str">
        <f>IF(Table1[[#This Row],[School Days to Complete Initial Evaluation Converted]]&lt;36,"OnTime",IF(Table1[[#This Row],[School Days to Complete Initial Evaluation Converted]]&gt;50,"16+ Sch Days","1-15 Sch Days"))</f>
        <v>OnTime</v>
      </c>
    </row>
    <row r="1036" spans="1:26">
      <c r="A1036" s="26"/>
      <c r="B1036" s="26"/>
      <c r="C1036" s="26"/>
      <c r="D1036" s="26"/>
      <c r="E1036" s="26"/>
      <c r="F1036" s="26"/>
      <c r="G1036" s="26"/>
      <c r="H1036" s="26"/>
      <c r="I1036" s="26"/>
      <c r="J1036" s="26"/>
      <c r="K1036" s="26"/>
      <c r="L1036" s="26"/>
      <c r="M1036" s="26"/>
      <c r="N1036" s="26"/>
      <c r="O1036" s="26"/>
      <c r="P1036" s="26"/>
      <c r="Q1036" s="26"/>
      <c r="R1036" s="26"/>
      <c r="S1036" s="26"/>
      <c r="T1036" s="26"/>
      <c r="U1036" s="26"/>
      <c r="V1036" s="36">
        <f t="shared" si="16"/>
        <v>1096</v>
      </c>
      <c r="W103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36" t="str">
        <f>IF(Table1[[#This Row],[Days Past 3rd Birthday Calculated]]&lt;1,"OnTime",IF(Table1[[#This Row],[Days Past 3rd Birthday Calculated]]&lt;16,"1-15 Cal Days",IF(Table1[[#This Row],[Days Past 3rd Birthday Calculated]]&gt;29,"30+ Cal Days","16-29 Cal Days")))</f>
        <v>OnTime</v>
      </c>
      <c r="Y1036" s="37">
        <f>_xlfn.NUMBERVALUE(Table1[[#This Row],[School Days to Complete Initial Evaluation (U08)]])</f>
        <v>0</v>
      </c>
      <c r="Z1036" t="str">
        <f>IF(Table1[[#This Row],[School Days to Complete Initial Evaluation Converted]]&lt;36,"OnTime",IF(Table1[[#This Row],[School Days to Complete Initial Evaluation Converted]]&gt;50,"16+ Sch Days","1-15 Sch Days"))</f>
        <v>OnTime</v>
      </c>
    </row>
    <row r="1037" spans="1:26">
      <c r="A1037" s="26"/>
      <c r="B1037" s="26"/>
      <c r="C1037" s="26"/>
      <c r="D1037" s="26"/>
      <c r="E1037" s="26"/>
      <c r="F1037" s="26"/>
      <c r="G1037" s="26"/>
      <c r="H1037" s="26"/>
      <c r="I1037" s="26"/>
      <c r="J1037" s="26"/>
      <c r="K1037" s="26"/>
      <c r="L1037" s="26"/>
      <c r="M1037" s="26"/>
      <c r="N1037" s="26"/>
      <c r="O1037" s="26"/>
      <c r="P1037" s="26"/>
      <c r="Q1037" s="26"/>
      <c r="R1037" s="26"/>
      <c r="S1037" s="26"/>
      <c r="T1037" s="26"/>
      <c r="U1037" s="26"/>
      <c r="V1037" s="36">
        <f t="shared" si="16"/>
        <v>1096</v>
      </c>
      <c r="W103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37" t="str">
        <f>IF(Table1[[#This Row],[Days Past 3rd Birthday Calculated]]&lt;1,"OnTime",IF(Table1[[#This Row],[Days Past 3rd Birthday Calculated]]&lt;16,"1-15 Cal Days",IF(Table1[[#This Row],[Days Past 3rd Birthday Calculated]]&gt;29,"30+ Cal Days","16-29 Cal Days")))</f>
        <v>OnTime</v>
      </c>
      <c r="Y1037" s="37">
        <f>_xlfn.NUMBERVALUE(Table1[[#This Row],[School Days to Complete Initial Evaluation (U08)]])</f>
        <v>0</v>
      </c>
      <c r="Z1037" t="str">
        <f>IF(Table1[[#This Row],[School Days to Complete Initial Evaluation Converted]]&lt;36,"OnTime",IF(Table1[[#This Row],[School Days to Complete Initial Evaluation Converted]]&gt;50,"16+ Sch Days","1-15 Sch Days"))</f>
        <v>OnTime</v>
      </c>
    </row>
    <row r="1038" spans="1:26">
      <c r="A1038" s="26"/>
      <c r="B1038" s="26"/>
      <c r="C1038" s="26"/>
      <c r="D1038" s="26"/>
      <c r="E1038" s="26"/>
      <c r="F1038" s="26"/>
      <c r="G1038" s="26"/>
      <c r="H1038" s="26"/>
      <c r="I1038" s="26"/>
      <c r="J1038" s="26"/>
      <c r="K1038" s="26"/>
      <c r="L1038" s="26"/>
      <c r="M1038" s="26"/>
      <c r="N1038" s="26"/>
      <c r="O1038" s="26"/>
      <c r="P1038" s="26"/>
      <c r="Q1038" s="26"/>
      <c r="R1038" s="26"/>
      <c r="S1038" s="26"/>
      <c r="T1038" s="26"/>
      <c r="U1038" s="26"/>
      <c r="V1038" s="36">
        <f t="shared" si="16"/>
        <v>1096</v>
      </c>
      <c r="W103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38" t="str">
        <f>IF(Table1[[#This Row],[Days Past 3rd Birthday Calculated]]&lt;1,"OnTime",IF(Table1[[#This Row],[Days Past 3rd Birthday Calculated]]&lt;16,"1-15 Cal Days",IF(Table1[[#This Row],[Days Past 3rd Birthday Calculated]]&gt;29,"30+ Cal Days","16-29 Cal Days")))</f>
        <v>OnTime</v>
      </c>
      <c r="Y1038" s="37">
        <f>_xlfn.NUMBERVALUE(Table1[[#This Row],[School Days to Complete Initial Evaluation (U08)]])</f>
        <v>0</v>
      </c>
      <c r="Z1038" t="str">
        <f>IF(Table1[[#This Row],[School Days to Complete Initial Evaluation Converted]]&lt;36,"OnTime",IF(Table1[[#This Row],[School Days to Complete Initial Evaluation Converted]]&gt;50,"16+ Sch Days","1-15 Sch Days"))</f>
        <v>OnTime</v>
      </c>
    </row>
    <row r="1039" spans="1:26">
      <c r="A1039" s="26"/>
      <c r="B1039" s="26"/>
      <c r="C1039" s="26"/>
      <c r="D1039" s="26"/>
      <c r="E1039" s="26"/>
      <c r="F1039" s="26"/>
      <c r="G1039" s="26"/>
      <c r="H1039" s="26"/>
      <c r="I1039" s="26"/>
      <c r="J1039" s="26"/>
      <c r="K1039" s="26"/>
      <c r="L1039" s="26"/>
      <c r="M1039" s="26"/>
      <c r="N1039" s="26"/>
      <c r="O1039" s="26"/>
      <c r="P1039" s="26"/>
      <c r="Q1039" s="26"/>
      <c r="R1039" s="26"/>
      <c r="S1039" s="26"/>
      <c r="T1039" s="26"/>
      <c r="U1039" s="26"/>
      <c r="V1039" s="36">
        <f t="shared" si="16"/>
        <v>1096</v>
      </c>
      <c r="W103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39" t="str">
        <f>IF(Table1[[#This Row],[Days Past 3rd Birthday Calculated]]&lt;1,"OnTime",IF(Table1[[#This Row],[Days Past 3rd Birthday Calculated]]&lt;16,"1-15 Cal Days",IF(Table1[[#This Row],[Days Past 3rd Birthday Calculated]]&gt;29,"30+ Cal Days","16-29 Cal Days")))</f>
        <v>OnTime</v>
      </c>
      <c r="Y1039" s="37">
        <f>_xlfn.NUMBERVALUE(Table1[[#This Row],[School Days to Complete Initial Evaluation (U08)]])</f>
        <v>0</v>
      </c>
      <c r="Z1039" t="str">
        <f>IF(Table1[[#This Row],[School Days to Complete Initial Evaluation Converted]]&lt;36,"OnTime",IF(Table1[[#This Row],[School Days to Complete Initial Evaluation Converted]]&gt;50,"16+ Sch Days","1-15 Sch Days"))</f>
        <v>OnTime</v>
      </c>
    </row>
    <row r="1040" spans="1:26">
      <c r="A1040" s="26"/>
      <c r="B1040" s="26"/>
      <c r="C1040" s="26"/>
      <c r="D1040" s="26"/>
      <c r="E1040" s="26"/>
      <c r="F1040" s="26"/>
      <c r="G1040" s="26"/>
      <c r="H1040" s="26"/>
      <c r="I1040" s="26"/>
      <c r="J1040" s="26"/>
      <c r="K1040" s="26"/>
      <c r="L1040" s="26"/>
      <c r="M1040" s="26"/>
      <c r="N1040" s="26"/>
      <c r="O1040" s="26"/>
      <c r="P1040" s="26"/>
      <c r="Q1040" s="26"/>
      <c r="R1040" s="26"/>
      <c r="S1040" s="26"/>
      <c r="T1040" s="26"/>
      <c r="U1040" s="26"/>
      <c r="V1040" s="36">
        <f t="shared" si="16"/>
        <v>1096</v>
      </c>
      <c r="W104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40" t="str">
        <f>IF(Table1[[#This Row],[Days Past 3rd Birthday Calculated]]&lt;1,"OnTime",IF(Table1[[#This Row],[Days Past 3rd Birthday Calculated]]&lt;16,"1-15 Cal Days",IF(Table1[[#This Row],[Days Past 3rd Birthday Calculated]]&gt;29,"30+ Cal Days","16-29 Cal Days")))</f>
        <v>OnTime</v>
      </c>
      <c r="Y1040" s="37">
        <f>_xlfn.NUMBERVALUE(Table1[[#This Row],[School Days to Complete Initial Evaluation (U08)]])</f>
        <v>0</v>
      </c>
      <c r="Z1040" t="str">
        <f>IF(Table1[[#This Row],[School Days to Complete Initial Evaluation Converted]]&lt;36,"OnTime",IF(Table1[[#This Row],[School Days to Complete Initial Evaluation Converted]]&gt;50,"16+ Sch Days","1-15 Sch Days"))</f>
        <v>OnTime</v>
      </c>
    </row>
    <row r="1041" spans="1:26">
      <c r="A1041" s="26"/>
      <c r="B1041" s="26"/>
      <c r="C1041" s="26"/>
      <c r="D1041" s="26"/>
      <c r="E1041" s="26"/>
      <c r="F1041" s="26"/>
      <c r="G1041" s="26"/>
      <c r="H1041" s="26"/>
      <c r="I1041" s="26"/>
      <c r="J1041" s="26"/>
      <c r="K1041" s="26"/>
      <c r="L1041" s="26"/>
      <c r="M1041" s="26"/>
      <c r="N1041" s="26"/>
      <c r="O1041" s="26"/>
      <c r="P1041" s="26"/>
      <c r="Q1041" s="26"/>
      <c r="R1041" s="26"/>
      <c r="S1041" s="26"/>
      <c r="T1041" s="26"/>
      <c r="U1041" s="26"/>
      <c r="V1041" s="36">
        <f t="shared" si="16"/>
        <v>1096</v>
      </c>
      <c r="W104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41" t="str">
        <f>IF(Table1[[#This Row],[Days Past 3rd Birthday Calculated]]&lt;1,"OnTime",IF(Table1[[#This Row],[Days Past 3rd Birthday Calculated]]&lt;16,"1-15 Cal Days",IF(Table1[[#This Row],[Days Past 3rd Birthday Calculated]]&gt;29,"30+ Cal Days","16-29 Cal Days")))</f>
        <v>OnTime</v>
      </c>
      <c r="Y1041" s="37">
        <f>_xlfn.NUMBERVALUE(Table1[[#This Row],[School Days to Complete Initial Evaluation (U08)]])</f>
        <v>0</v>
      </c>
      <c r="Z1041" t="str">
        <f>IF(Table1[[#This Row],[School Days to Complete Initial Evaluation Converted]]&lt;36,"OnTime",IF(Table1[[#This Row],[School Days to Complete Initial Evaluation Converted]]&gt;50,"16+ Sch Days","1-15 Sch Days"))</f>
        <v>OnTime</v>
      </c>
    </row>
    <row r="1042" spans="1:26">
      <c r="A1042" s="26"/>
      <c r="B1042" s="26"/>
      <c r="C1042" s="26"/>
      <c r="D1042" s="26"/>
      <c r="E1042" s="26"/>
      <c r="F1042" s="26"/>
      <c r="G1042" s="26"/>
      <c r="H1042" s="26"/>
      <c r="I1042" s="26"/>
      <c r="J1042" s="26"/>
      <c r="K1042" s="26"/>
      <c r="L1042" s="26"/>
      <c r="M1042" s="26"/>
      <c r="N1042" s="26"/>
      <c r="O1042" s="26"/>
      <c r="P1042" s="26"/>
      <c r="Q1042" s="26"/>
      <c r="R1042" s="26"/>
      <c r="S1042" s="26"/>
      <c r="T1042" s="26"/>
      <c r="U1042" s="26"/>
      <c r="V1042" s="36">
        <f t="shared" si="16"/>
        <v>1096</v>
      </c>
      <c r="W104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42" t="str">
        <f>IF(Table1[[#This Row],[Days Past 3rd Birthday Calculated]]&lt;1,"OnTime",IF(Table1[[#This Row],[Days Past 3rd Birthday Calculated]]&lt;16,"1-15 Cal Days",IF(Table1[[#This Row],[Days Past 3rd Birthday Calculated]]&gt;29,"30+ Cal Days","16-29 Cal Days")))</f>
        <v>OnTime</v>
      </c>
      <c r="Y1042" s="37">
        <f>_xlfn.NUMBERVALUE(Table1[[#This Row],[School Days to Complete Initial Evaluation (U08)]])</f>
        <v>0</v>
      </c>
      <c r="Z1042" t="str">
        <f>IF(Table1[[#This Row],[School Days to Complete Initial Evaluation Converted]]&lt;36,"OnTime",IF(Table1[[#This Row],[School Days to Complete Initial Evaluation Converted]]&gt;50,"16+ Sch Days","1-15 Sch Days"))</f>
        <v>OnTime</v>
      </c>
    </row>
    <row r="1043" spans="1:26">
      <c r="A1043" s="26"/>
      <c r="B1043" s="26"/>
      <c r="C1043" s="26"/>
      <c r="D1043" s="26"/>
      <c r="E1043" s="26"/>
      <c r="F1043" s="26"/>
      <c r="G1043" s="26"/>
      <c r="H1043" s="26"/>
      <c r="I1043" s="26"/>
      <c r="J1043" s="26"/>
      <c r="K1043" s="26"/>
      <c r="L1043" s="26"/>
      <c r="M1043" s="26"/>
      <c r="N1043" s="26"/>
      <c r="O1043" s="26"/>
      <c r="P1043" s="26"/>
      <c r="Q1043" s="26"/>
      <c r="R1043" s="26"/>
      <c r="S1043" s="26"/>
      <c r="T1043" s="26"/>
      <c r="U1043" s="26"/>
      <c r="V1043" s="36">
        <f t="shared" si="16"/>
        <v>1096</v>
      </c>
      <c r="W104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43" t="str">
        <f>IF(Table1[[#This Row],[Days Past 3rd Birthday Calculated]]&lt;1,"OnTime",IF(Table1[[#This Row],[Days Past 3rd Birthday Calculated]]&lt;16,"1-15 Cal Days",IF(Table1[[#This Row],[Days Past 3rd Birthday Calculated]]&gt;29,"30+ Cal Days","16-29 Cal Days")))</f>
        <v>OnTime</v>
      </c>
      <c r="Y1043" s="37">
        <f>_xlfn.NUMBERVALUE(Table1[[#This Row],[School Days to Complete Initial Evaluation (U08)]])</f>
        <v>0</v>
      </c>
      <c r="Z1043" t="str">
        <f>IF(Table1[[#This Row],[School Days to Complete Initial Evaluation Converted]]&lt;36,"OnTime",IF(Table1[[#This Row],[School Days to Complete Initial Evaluation Converted]]&gt;50,"16+ Sch Days","1-15 Sch Days"))</f>
        <v>OnTime</v>
      </c>
    </row>
    <row r="1044" spans="1:26">
      <c r="A1044" s="26"/>
      <c r="B1044" s="26"/>
      <c r="C1044" s="26"/>
      <c r="D1044" s="26"/>
      <c r="E1044" s="26"/>
      <c r="F1044" s="26"/>
      <c r="G1044" s="26"/>
      <c r="H1044" s="26"/>
      <c r="I1044" s="26"/>
      <c r="J1044" s="26"/>
      <c r="K1044" s="26"/>
      <c r="L1044" s="26"/>
      <c r="M1044" s="26"/>
      <c r="N1044" s="26"/>
      <c r="O1044" s="26"/>
      <c r="P1044" s="26"/>
      <c r="Q1044" s="26"/>
      <c r="R1044" s="26"/>
      <c r="S1044" s="26"/>
      <c r="T1044" s="26"/>
      <c r="U1044" s="26"/>
      <c r="V1044" s="36">
        <f t="shared" si="16"/>
        <v>1096</v>
      </c>
      <c r="W104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44" t="str">
        <f>IF(Table1[[#This Row],[Days Past 3rd Birthday Calculated]]&lt;1,"OnTime",IF(Table1[[#This Row],[Days Past 3rd Birthday Calculated]]&lt;16,"1-15 Cal Days",IF(Table1[[#This Row],[Days Past 3rd Birthday Calculated]]&gt;29,"30+ Cal Days","16-29 Cal Days")))</f>
        <v>OnTime</v>
      </c>
      <c r="Y1044" s="37">
        <f>_xlfn.NUMBERVALUE(Table1[[#This Row],[School Days to Complete Initial Evaluation (U08)]])</f>
        <v>0</v>
      </c>
      <c r="Z1044" t="str">
        <f>IF(Table1[[#This Row],[School Days to Complete Initial Evaluation Converted]]&lt;36,"OnTime",IF(Table1[[#This Row],[School Days to Complete Initial Evaluation Converted]]&gt;50,"16+ Sch Days","1-15 Sch Days"))</f>
        <v>OnTime</v>
      </c>
    </row>
    <row r="1045" spans="1:26">
      <c r="A1045" s="26"/>
      <c r="B1045" s="26"/>
      <c r="C1045" s="26"/>
      <c r="D1045" s="26"/>
      <c r="E1045" s="26"/>
      <c r="F1045" s="26"/>
      <c r="G1045" s="26"/>
      <c r="H1045" s="26"/>
      <c r="I1045" s="26"/>
      <c r="J1045" s="26"/>
      <c r="K1045" s="26"/>
      <c r="L1045" s="26"/>
      <c r="M1045" s="26"/>
      <c r="N1045" s="26"/>
      <c r="O1045" s="26"/>
      <c r="P1045" s="26"/>
      <c r="Q1045" s="26"/>
      <c r="R1045" s="26"/>
      <c r="S1045" s="26"/>
      <c r="T1045" s="26"/>
      <c r="U1045" s="26"/>
      <c r="V1045" s="36">
        <f t="shared" si="16"/>
        <v>1096</v>
      </c>
      <c r="W104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45" t="str">
        <f>IF(Table1[[#This Row],[Days Past 3rd Birthday Calculated]]&lt;1,"OnTime",IF(Table1[[#This Row],[Days Past 3rd Birthday Calculated]]&lt;16,"1-15 Cal Days",IF(Table1[[#This Row],[Days Past 3rd Birthday Calculated]]&gt;29,"30+ Cal Days","16-29 Cal Days")))</f>
        <v>OnTime</v>
      </c>
      <c r="Y1045" s="37">
        <f>_xlfn.NUMBERVALUE(Table1[[#This Row],[School Days to Complete Initial Evaluation (U08)]])</f>
        <v>0</v>
      </c>
      <c r="Z1045" t="str">
        <f>IF(Table1[[#This Row],[School Days to Complete Initial Evaluation Converted]]&lt;36,"OnTime",IF(Table1[[#This Row],[School Days to Complete Initial Evaluation Converted]]&gt;50,"16+ Sch Days","1-15 Sch Days"))</f>
        <v>OnTime</v>
      </c>
    </row>
    <row r="1046" spans="1:26">
      <c r="A1046" s="26"/>
      <c r="B1046" s="26"/>
      <c r="C1046" s="26"/>
      <c r="D1046" s="26"/>
      <c r="E1046" s="26"/>
      <c r="F1046" s="26"/>
      <c r="G1046" s="26"/>
      <c r="H1046" s="26"/>
      <c r="I1046" s="26"/>
      <c r="J1046" s="26"/>
      <c r="K1046" s="26"/>
      <c r="L1046" s="26"/>
      <c r="M1046" s="26"/>
      <c r="N1046" s="26"/>
      <c r="O1046" s="26"/>
      <c r="P1046" s="26"/>
      <c r="Q1046" s="26"/>
      <c r="R1046" s="26"/>
      <c r="S1046" s="26"/>
      <c r="T1046" s="26"/>
      <c r="U1046" s="26"/>
      <c r="V1046" s="36">
        <f t="shared" si="16"/>
        <v>1096</v>
      </c>
      <c r="W104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46" t="str">
        <f>IF(Table1[[#This Row],[Days Past 3rd Birthday Calculated]]&lt;1,"OnTime",IF(Table1[[#This Row],[Days Past 3rd Birthday Calculated]]&lt;16,"1-15 Cal Days",IF(Table1[[#This Row],[Days Past 3rd Birthday Calculated]]&gt;29,"30+ Cal Days","16-29 Cal Days")))</f>
        <v>OnTime</v>
      </c>
      <c r="Y1046" s="37">
        <f>_xlfn.NUMBERVALUE(Table1[[#This Row],[School Days to Complete Initial Evaluation (U08)]])</f>
        <v>0</v>
      </c>
      <c r="Z1046" t="str">
        <f>IF(Table1[[#This Row],[School Days to Complete Initial Evaluation Converted]]&lt;36,"OnTime",IF(Table1[[#This Row],[School Days to Complete Initial Evaluation Converted]]&gt;50,"16+ Sch Days","1-15 Sch Days"))</f>
        <v>OnTime</v>
      </c>
    </row>
    <row r="1047" spans="1:26">
      <c r="A1047" s="26"/>
      <c r="B1047" s="26"/>
      <c r="C1047" s="26"/>
      <c r="D1047" s="26"/>
      <c r="E1047" s="26"/>
      <c r="F1047" s="26"/>
      <c r="G1047" s="26"/>
      <c r="H1047" s="26"/>
      <c r="I1047" s="26"/>
      <c r="J1047" s="26"/>
      <c r="K1047" s="26"/>
      <c r="L1047" s="26"/>
      <c r="M1047" s="26"/>
      <c r="N1047" s="26"/>
      <c r="O1047" s="26"/>
      <c r="P1047" s="26"/>
      <c r="Q1047" s="26"/>
      <c r="R1047" s="26"/>
      <c r="S1047" s="26"/>
      <c r="T1047" s="26"/>
      <c r="U1047" s="26"/>
      <c r="V1047" s="36">
        <f t="shared" si="16"/>
        <v>1096</v>
      </c>
      <c r="W104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47" t="str">
        <f>IF(Table1[[#This Row],[Days Past 3rd Birthday Calculated]]&lt;1,"OnTime",IF(Table1[[#This Row],[Days Past 3rd Birthday Calculated]]&lt;16,"1-15 Cal Days",IF(Table1[[#This Row],[Days Past 3rd Birthday Calculated]]&gt;29,"30+ Cal Days","16-29 Cal Days")))</f>
        <v>OnTime</v>
      </c>
      <c r="Y1047" s="37">
        <f>_xlfn.NUMBERVALUE(Table1[[#This Row],[School Days to Complete Initial Evaluation (U08)]])</f>
        <v>0</v>
      </c>
      <c r="Z1047" t="str">
        <f>IF(Table1[[#This Row],[School Days to Complete Initial Evaluation Converted]]&lt;36,"OnTime",IF(Table1[[#This Row],[School Days to Complete Initial Evaluation Converted]]&gt;50,"16+ Sch Days","1-15 Sch Days"))</f>
        <v>OnTime</v>
      </c>
    </row>
    <row r="1048" spans="1:26">
      <c r="A1048" s="26"/>
      <c r="B1048" s="26"/>
      <c r="C1048" s="26"/>
      <c r="D1048" s="26"/>
      <c r="E1048" s="26"/>
      <c r="F1048" s="26"/>
      <c r="G1048" s="26"/>
      <c r="H1048" s="26"/>
      <c r="I1048" s="26"/>
      <c r="J1048" s="26"/>
      <c r="K1048" s="26"/>
      <c r="L1048" s="26"/>
      <c r="M1048" s="26"/>
      <c r="N1048" s="26"/>
      <c r="O1048" s="26"/>
      <c r="P1048" s="26"/>
      <c r="Q1048" s="26"/>
      <c r="R1048" s="26"/>
      <c r="S1048" s="26"/>
      <c r="T1048" s="26"/>
      <c r="U1048" s="26"/>
      <c r="V1048" s="36">
        <f t="shared" si="16"/>
        <v>1096</v>
      </c>
      <c r="W104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48" t="str">
        <f>IF(Table1[[#This Row],[Days Past 3rd Birthday Calculated]]&lt;1,"OnTime",IF(Table1[[#This Row],[Days Past 3rd Birthday Calculated]]&lt;16,"1-15 Cal Days",IF(Table1[[#This Row],[Days Past 3rd Birthday Calculated]]&gt;29,"30+ Cal Days","16-29 Cal Days")))</f>
        <v>OnTime</v>
      </c>
      <c r="Y1048" s="37">
        <f>_xlfn.NUMBERVALUE(Table1[[#This Row],[School Days to Complete Initial Evaluation (U08)]])</f>
        <v>0</v>
      </c>
      <c r="Z1048" t="str">
        <f>IF(Table1[[#This Row],[School Days to Complete Initial Evaluation Converted]]&lt;36,"OnTime",IF(Table1[[#This Row],[School Days to Complete Initial Evaluation Converted]]&gt;50,"16+ Sch Days","1-15 Sch Days"))</f>
        <v>OnTime</v>
      </c>
    </row>
    <row r="1049" spans="1:26">
      <c r="A1049" s="26"/>
      <c r="B1049" s="26"/>
      <c r="C1049" s="26"/>
      <c r="D1049" s="26"/>
      <c r="E1049" s="26"/>
      <c r="F1049" s="26"/>
      <c r="G1049" s="26"/>
      <c r="H1049" s="26"/>
      <c r="I1049" s="26"/>
      <c r="J1049" s="26"/>
      <c r="K1049" s="26"/>
      <c r="L1049" s="26"/>
      <c r="M1049" s="26"/>
      <c r="N1049" s="26"/>
      <c r="O1049" s="26"/>
      <c r="P1049" s="26"/>
      <c r="Q1049" s="26"/>
      <c r="R1049" s="26"/>
      <c r="S1049" s="26"/>
      <c r="T1049" s="26"/>
      <c r="U1049" s="26"/>
      <c r="V1049" s="36">
        <f t="shared" si="16"/>
        <v>1096</v>
      </c>
      <c r="W104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49" t="str">
        <f>IF(Table1[[#This Row],[Days Past 3rd Birthday Calculated]]&lt;1,"OnTime",IF(Table1[[#This Row],[Days Past 3rd Birthday Calculated]]&lt;16,"1-15 Cal Days",IF(Table1[[#This Row],[Days Past 3rd Birthday Calculated]]&gt;29,"30+ Cal Days","16-29 Cal Days")))</f>
        <v>OnTime</v>
      </c>
      <c r="Y1049" s="37">
        <f>_xlfn.NUMBERVALUE(Table1[[#This Row],[School Days to Complete Initial Evaluation (U08)]])</f>
        <v>0</v>
      </c>
      <c r="Z1049" t="str">
        <f>IF(Table1[[#This Row],[School Days to Complete Initial Evaluation Converted]]&lt;36,"OnTime",IF(Table1[[#This Row],[School Days to Complete Initial Evaluation Converted]]&gt;50,"16+ Sch Days","1-15 Sch Days"))</f>
        <v>OnTime</v>
      </c>
    </row>
    <row r="1050" spans="1:26">
      <c r="A1050" s="26"/>
      <c r="B1050" s="26"/>
      <c r="C1050" s="26"/>
      <c r="D1050" s="26"/>
      <c r="E1050" s="26"/>
      <c r="F1050" s="26"/>
      <c r="G1050" s="26"/>
      <c r="H1050" s="26"/>
      <c r="I1050" s="26"/>
      <c r="J1050" s="26"/>
      <c r="K1050" s="26"/>
      <c r="L1050" s="26"/>
      <c r="M1050" s="26"/>
      <c r="N1050" s="26"/>
      <c r="O1050" s="26"/>
      <c r="P1050" s="26"/>
      <c r="Q1050" s="26"/>
      <c r="R1050" s="26"/>
      <c r="S1050" s="26"/>
      <c r="T1050" s="26"/>
      <c r="U1050" s="26"/>
      <c r="V1050" s="36">
        <f t="shared" si="16"/>
        <v>1096</v>
      </c>
      <c r="W105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50" t="str">
        <f>IF(Table1[[#This Row],[Days Past 3rd Birthday Calculated]]&lt;1,"OnTime",IF(Table1[[#This Row],[Days Past 3rd Birthday Calculated]]&lt;16,"1-15 Cal Days",IF(Table1[[#This Row],[Days Past 3rd Birthday Calculated]]&gt;29,"30+ Cal Days","16-29 Cal Days")))</f>
        <v>OnTime</v>
      </c>
      <c r="Y1050" s="37">
        <f>_xlfn.NUMBERVALUE(Table1[[#This Row],[School Days to Complete Initial Evaluation (U08)]])</f>
        <v>0</v>
      </c>
      <c r="Z1050" t="str">
        <f>IF(Table1[[#This Row],[School Days to Complete Initial Evaluation Converted]]&lt;36,"OnTime",IF(Table1[[#This Row],[School Days to Complete Initial Evaluation Converted]]&gt;50,"16+ Sch Days","1-15 Sch Days"))</f>
        <v>OnTime</v>
      </c>
    </row>
    <row r="1051" spans="1:26">
      <c r="A1051" s="26"/>
      <c r="B1051" s="26"/>
      <c r="C1051" s="26"/>
      <c r="D1051" s="26"/>
      <c r="E1051" s="26"/>
      <c r="F1051" s="26"/>
      <c r="G1051" s="26"/>
      <c r="H1051" s="26"/>
      <c r="I1051" s="26"/>
      <c r="J1051" s="26"/>
      <c r="K1051" s="26"/>
      <c r="L1051" s="26"/>
      <c r="M1051" s="26"/>
      <c r="N1051" s="26"/>
      <c r="O1051" s="26"/>
      <c r="P1051" s="26"/>
      <c r="Q1051" s="26"/>
      <c r="R1051" s="26"/>
      <c r="S1051" s="26"/>
      <c r="T1051" s="26"/>
      <c r="U1051" s="26"/>
      <c r="V1051" s="36">
        <f t="shared" si="16"/>
        <v>1096</v>
      </c>
      <c r="W105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51" t="str">
        <f>IF(Table1[[#This Row],[Days Past 3rd Birthday Calculated]]&lt;1,"OnTime",IF(Table1[[#This Row],[Days Past 3rd Birthday Calculated]]&lt;16,"1-15 Cal Days",IF(Table1[[#This Row],[Days Past 3rd Birthday Calculated]]&gt;29,"30+ Cal Days","16-29 Cal Days")))</f>
        <v>OnTime</v>
      </c>
      <c r="Y1051" s="37">
        <f>_xlfn.NUMBERVALUE(Table1[[#This Row],[School Days to Complete Initial Evaluation (U08)]])</f>
        <v>0</v>
      </c>
      <c r="Z1051" t="str">
        <f>IF(Table1[[#This Row],[School Days to Complete Initial Evaluation Converted]]&lt;36,"OnTime",IF(Table1[[#This Row],[School Days to Complete Initial Evaluation Converted]]&gt;50,"16+ Sch Days","1-15 Sch Days"))</f>
        <v>OnTime</v>
      </c>
    </row>
    <row r="1052" spans="1:26">
      <c r="A1052" s="26"/>
      <c r="B1052" s="26"/>
      <c r="C1052" s="26"/>
      <c r="D1052" s="26"/>
      <c r="E1052" s="26"/>
      <c r="F1052" s="26"/>
      <c r="G1052" s="26"/>
      <c r="H1052" s="26"/>
      <c r="I1052" s="26"/>
      <c r="J1052" s="26"/>
      <c r="K1052" s="26"/>
      <c r="L1052" s="26"/>
      <c r="M1052" s="26"/>
      <c r="N1052" s="26"/>
      <c r="O1052" s="26"/>
      <c r="P1052" s="26"/>
      <c r="Q1052" s="26"/>
      <c r="R1052" s="26"/>
      <c r="S1052" s="26"/>
      <c r="T1052" s="26"/>
      <c r="U1052" s="26"/>
      <c r="V1052" s="36">
        <f t="shared" si="16"/>
        <v>1096</v>
      </c>
      <c r="W105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52" t="str">
        <f>IF(Table1[[#This Row],[Days Past 3rd Birthday Calculated]]&lt;1,"OnTime",IF(Table1[[#This Row],[Days Past 3rd Birthday Calculated]]&lt;16,"1-15 Cal Days",IF(Table1[[#This Row],[Days Past 3rd Birthday Calculated]]&gt;29,"30+ Cal Days","16-29 Cal Days")))</f>
        <v>OnTime</v>
      </c>
      <c r="Y1052" s="37">
        <f>_xlfn.NUMBERVALUE(Table1[[#This Row],[School Days to Complete Initial Evaluation (U08)]])</f>
        <v>0</v>
      </c>
      <c r="Z1052" t="str">
        <f>IF(Table1[[#This Row],[School Days to Complete Initial Evaluation Converted]]&lt;36,"OnTime",IF(Table1[[#This Row],[School Days to Complete Initial Evaluation Converted]]&gt;50,"16+ Sch Days","1-15 Sch Days"))</f>
        <v>OnTime</v>
      </c>
    </row>
    <row r="1053" spans="1:26">
      <c r="A1053" s="26"/>
      <c r="B1053" s="26"/>
      <c r="C1053" s="26"/>
      <c r="D1053" s="26"/>
      <c r="E1053" s="26"/>
      <c r="F1053" s="26"/>
      <c r="G1053" s="26"/>
      <c r="H1053" s="26"/>
      <c r="I1053" s="26"/>
      <c r="J1053" s="26"/>
      <c r="K1053" s="26"/>
      <c r="L1053" s="26"/>
      <c r="M1053" s="26"/>
      <c r="N1053" s="26"/>
      <c r="O1053" s="26"/>
      <c r="P1053" s="26"/>
      <c r="Q1053" s="26"/>
      <c r="R1053" s="26"/>
      <c r="S1053" s="26"/>
      <c r="T1053" s="26"/>
      <c r="U1053" s="26"/>
      <c r="V1053" s="36">
        <f t="shared" si="16"/>
        <v>1096</v>
      </c>
      <c r="W105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53" t="str">
        <f>IF(Table1[[#This Row],[Days Past 3rd Birthday Calculated]]&lt;1,"OnTime",IF(Table1[[#This Row],[Days Past 3rd Birthday Calculated]]&lt;16,"1-15 Cal Days",IF(Table1[[#This Row],[Days Past 3rd Birthday Calculated]]&gt;29,"30+ Cal Days","16-29 Cal Days")))</f>
        <v>OnTime</v>
      </c>
      <c r="Y1053" s="37">
        <f>_xlfn.NUMBERVALUE(Table1[[#This Row],[School Days to Complete Initial Evaluation (U08)]])</f>
        <v>0</v>
      </c>
      <c r="Z1053" t="str">
        <f>IF(Table1[[#This Row],[School Days to Complete Initial Evaluation Converted]]&lt;36,"OnTime",IF(Table1[[#This Row],[School Days to Complete Initial Evaluation Converted]]&gt;50,"16+ Sch Days","1-15 Sch Days"))</f>
        <v>OnTime</v>
      </c>
    </row>
    <row r="1054" spans="1:26">
      <c r="A1054" s="26"/>
      <c r="B1054" s="26"/>
      <c r="C1054" s="26"/>
      <c r="D1054" s="26"/>
      <c r="E1054" s="26"/>
      <c r="F1054" s="26"/>
      <c r="G1054" s="26"/>
      <c r="H1054" s="26"/>
      <c r="I1054" s="26"/>
      <c r="J1054" s="26"/>
      <c r="K1054" s="26"/>
      <c r="L1054" s="26"/>
      <c r="M1054" s="26"/>
      <c r="N1054" s="26"/>
      <c r="O1054" s="26"/>
      <c r="P1054" s="26"/>
      <c r="Q1054" s="26"/>
      <c r="R1054" s="26"/>
      <c r="S1054" s="26"/>
      <c r="T1054" s="26"/>
      <c r="U1054" s="26"/>
      <c r="V1054" s="36">
        <f t="shared" si="16"/>
        <v>1096</v>
      </c>
      <c r="W105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54" t="str">
        <f>IF(Table1[[#This Row],[Days Past 3rd Birthday Calculated]]&lt;1,"OnTime",IF(Table1[[#This Row],[Days Past 3rd Birthday Calculated]]&lt;16,"1-15 Cal Days",IF(Table1[[#This Row],[Days Past 3rd Birthday Calculated]]&gt;29,"30+ Cal Days","16-29 Cal Days")))</f>
        <v>OnTime</v>
      </c>
      <c r="Y1054" s="37">
        <f>_xlfn.NUMBERVALUE(Table1[[#This Row],[School Days to Complete Initial Evaluation (U08)]])</f>
        <v>0</v>
      </c>
      <c r="Z1054" t="str">
        <f>IF(Table1[[#This Row],[School Days to Complete Initial Evaluation Converted]]&lt;36,"OnTime",IF(Table1[[#This Row],[School Days to Complete Initial Evaluation Converted]]&gt;50,"16+ Sch Days","1-15 Sch Days"))</f>
        <v>OnTime</v>
      </c>
    </row>
    <row r="1055" spans="1:26">
      <c r="A1055" s="26"/>
      <c r="B1055" s="26"/>
      <c r="C1055" s="26"/>
      <c r="D1055" s="26"/>
      <c r="E1055" s="26"/>
      <c r="F1055" s="26"/>
      <c r="G1055" s="26"/>
      <c r="H1055" s="26"/>
      <c r="I1055" s="26"/>
      <c r="J1055" s="26"/>
      <c r="K1055" s="26"/>
      <c r="L1055" s="26"/>
      <c r="M1055" s="26"/>
      <c r="N1055" s="26"/>
      <c r="O1055" s="26"/>
      <c r="P1055" s="26"/>
      <c r="Q1055" s="26"/>
      <c r="R1055" s="26"/>
      <c r="S1055" s="26"/>
      <c r="T1055" s="26"/>
      <c r="U1055" s="26"/>
      <c r="V1055" s="36">
        <f t="shared" si="16"/>
        <v>1096</v>
      </c>
      <c r="W105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55" t="str">
        <f>IF(Table1[[#This Row],[Days Past 3rd Birthday Calculated]]&lt;1,"OnTime",IF(Table1[[#This Row],[Days Past 3rd Birthday Calculated]]&lt;16,"1-15 Cal Days",IF(Table1[[#This Row],[Days Past 3rd Birthday Calculated]]&gt;29,"30+ Cal Days","16-29 Cal Days")))</f>
        <v>OnTime</v>
      </c>
      <c r="Y1055" s="37">
        <f>_xlfn.NUMBERVALUE(Table1[[#This Row],[School Days to Complete Initial Evaluation (U08)]])</f>
        <v>0</v>
      </c>
      <c r="Z1055" t="str">
        <f>IF(Table1[[#This Row],[School Days to Complete Initial Evaluation Converted]]&lt;36,"OnTime",IF(Table1[[#This Row],[School Days to Complete Initial Evaluation Converted]]&gt;50,"16+ Sch Days","1-15 Sch Days"))</f>
        <v>OnTime</v>
      </c>
    </row>
    <row r="1056" spans="1:26">
      <c r="A1056" s="26"/>
      <c r="B1056" s="26"/>
      <c r="C1056" s="26"/>
      <c r="D1056" s="26"/>
      <c r="E1056" s="26"/>
      <c r="F1056" s="26"/>
      <c r="G1056" s="26"/>
      <c r="H1056" s="26"/>
      <c r="I1056" s="26"/>
      <c r="J1056" s="26"/>
      <c r="K1056" s="26"/>
      <c r="L1056" s="26"/>
      <c r="M1056" s="26"/>
      <c r="N1056" s="26"/>
      <c r="O1056" s="26"/>
      <c r="P1056" s="26"/>
      <c r="Q1056" s="26"/>
      <c r="R1056" s="26"/>
      <c r="S1056" s="26"/>
      <c r="T1056" s="26"/>
      <c r="U1056" s="26"/>
      <c r="V1056" s="36">
        <f t="shared" si="16"/>
        <v>1096</v>
      </c>
      <c r="W105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56" t="str">
        <f>IF(Table1[[#This Row],[Days Past 3rd Birthday Calculated]]&lt;1,"OnTime",IF(Table1[[#This Row],[Days Past 3rd Birthday Calculated]]&lt;16,"1-15 Cal Days",IF(Table1[[#This Row],[Days Past 3rd Birthday Calculated]]&gt;29,"30+ Cal Days","16-29 Cal Days")))</f>
        <v>OnTime</v>
      </c>
      <c r="Y1056" s="37">
        <f>_xlfn.NUMBERVALUE(Table1[[#This Row],[School Days to Complete Initial Evaluation (U08)]])</f>
        <v>0</v>
      </c>
      <c r="Z1056" t="str">
        <f>IF(Table1[[#This Row],[School Days to Complete Initial Evaluation Converted]]&lt;36,"OnTime",IF(Table1[[#This Row],[School Days to Complete Initial Evaluation Converted]]&gt;50,"16+ Sch Days","1-15 Sch Days"))</f>
        <v>OnTime</v>
      </c>
    </row>
    <row r="1057" spans="1:26">
      <c r="A1057" s="26"/>
      <c r="B1057" s="26"/>
      <c r="C1057" s="26"/>
      <c r="D1057" s="26"/>
      <c r="E1057" s="26"/>
      <c r="F1057" s="26"/>
      <c r="G1057" s="26"/>
      <c r="H1057" s="26"/>
      <c r="I1057" s="26"/>
      <c r="J1057" s="26"/>
      <c r="K1057" s="26"/>
      <c r="L1057" s="26"/>
      <c r="M1057" s="26"/>
      <c r="N1057" s="26"/>
      <c r="O1057" s="26"/>
      <c r="P1057" s="26"/>
      <c r="Q1057" s="26"/>
      <c r="R1057" s="26"/>
      <c r="S1057" s="26"/>
      <c r="T1057" s="26"/>
      <c r="U1057" s="26"/>
      <c r="V1057" s="36">
        <f t="shared" si="16"/>
        <v>1096</v>
      </c>
      <c r="W105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57" t="str">
        <f>IF(Table1[[#This Row],[Days Past 3rd Birthday Calculated]]&lt;1,"OnTime",IF(Table1[[#This Row],[Days Past 3rd Birthday Calculated]]&lt;16,"1-15 Cal Days",IF(Table1[[#This Row],[Days Past 3rd Birthday Calculated]]&gt;29,"30+ Cal Days","16-29 Cal Days")))</f>
        <v>OnTime</v>
      </c>
      <c r="Y1057" s="37">
        <f>_xlfn.NUMBERVALUE(Table1[[#This Row],[School Days to Complete Initial Evaluation (U08)]])</f>
        <v>0</v>
      </c>
      <c r="Z1057" t="str">
        <f>IF(Table1[[#This Row],[School Days to Complete Initial Evaluation Converted]]&lt;36,"OnTime",IF(Table1[[#This Row],[School Days to Complete Initial Evaluation Converted]]&gt;50,"16+ Sch Days","1-15 Sch Days"))</f>
        <v>OnTime</v>
      </c>
    </row>
    <row r="1058" spans="1:26">
      <c r="A1058" s="26"/>
      <c r="B1058" s="26"/>
      <c r="C1058" s="26"/>
      <c r="D1058" s="26"/>
      <c r="E1058" s="26"/>
      <c r="F1058" s="26"/>
      <c r="G1058" s="26"/>
      <c r="H1058" s="26"/>
      <c r="I1058" s="26"/>
      <c r="J1058" s="26"/>
      <c r="K1058" s="26"/>
      <c r="L1058" s="26"/>
      <c r="M1058" s="26"/>
      <c r="N1058" s="26"/>
      <c r="O1058" s="26"/>
      <c r="P1058" s="26"/>
      <c r="Q1058" s="26"/>
      <c r="R1058" s="26"/>
      <c r="S1058" s="26"/>
      <c r="T1058" s="26"/>
      <c r="U1058" s="26"/>
      <c r="V1058" s="36">
        <f t="shared" si="16"/>
        <v>1096</v>
      </c>
      <c r="W105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58" t="str">
        <f>IF(Table1[[#This Row],[Days Past 3rd Birthday Calculated]]&lt;1,"OnTime",IF(Table1[[#This Row],[Days Past 3rd Birthday Calculated]]&lt;16,"1-15 Cal Days",IF(Table1[[#This Row],[Days Past 3rd Birthday Calculated]]&gt;29,"30+ Cal Days","16-29 Cal Days")))</f>
        <v>OnTime</v>
      </c>
      <c r="Y1058" s="37">
        <f>_xlfn.NUMBERVALUE(Table1[[#This Row],[School Days to Complete Initial Evaluation (U08)]])</f>
        <v>0</v>
      </c>
      <c r="Z1058" t="str">
        <f>IF(Table1[[#This Row],[School Days to Complete Initial Evaluation Converted]]&lt;36,"OnTime",IF(Table1[[#This Row],[School Days to Complete Initial Evaluation Converted]]&gt;50,"16+ Sch Days","1-15 Sch Days"))</f>
        <v>OnTime</v>
      </c>
    </row>
    <row r="1059" spans="1:26">
      <c r="A1059" s="26"/>
      <c r="B1059" s="26"/>
      <c r="C1059" s="26"/>
      <c r="D1059" s="26"/>
      <c r="E1059" s="26"/>
      <c r="F1059" s="26"/>
      <c r="G1059" s="26"/>
      <c r="H1059" s="26"/>
      <c r="I1059" s="26"/>
      <c r="J1059" s="26"/>
      <c r="K1059" s="26"/>
      <c r="L1059" s="26"/>
      <c r="M1059" s="26"/>
      <c r="N1059" s="26"/>
      <c r="O1059" s="26"/>
      <c r="P1059" s="26"/>
      <c r="Q1059" s="26"/>
      <c r="R1059" s="26"/>
      <c r="S1059" s="26"/>
      <c r="T1059" s="26"/>
      <c r="U1059" s="26"/>
      <c r="V1059" s="36">
        <f t="shared" si="16"/>
        <v>1096</v>
      </c>
      <c r="W105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59" t="str">
        <f>IF(Table1[[#This Row],[Days Past 3rd Birthday Calculated]]&lt;1,"OnTime",IF(Table1[[#This Row],[Days Past 3rd Birthday Calculated]]&lt;16,"1-15 Cal Days",IF(Table1[[#This Row],[Days Past 3rd Birthday Calculated]]&gt;29,"30+ Cal Days","16-29 Cal Days")))</f>
        <v>OnTime</v>
      </c>
      <c r="Y1059" s="37">
        <f>_xlfn.NUMBERVALUE(Table1[[#This Row],[School Days to Complete Initial Evaluation (U08)]])</f>
        <v>0</v>
      </c>
      <c r="Z1059" t="str">
        <f>IF(Table1[[#This Row],[School Days to Complete Initial Evaluation Converted]]&lt;36,"OnTime",IF(Table1[[#This Row],[School Days to Complete Initial Evaluation Converted]]&gt;50,"16+ Sch Days","1-15 Sch Days"))</f>
        <v>OnTime</v>
      </c>
    </row>
    <row r="1060" spans="1:26">
      <c r="A1060" s="26"/>
      <c r="B1060" s="26"/>
      <c r="C1060" s="26"/>
      <c r="D1060" s="26"/>
      <c r="E1060" s="26"/>
      <c r="F1060" s="26"/>
      <c r="G1060" s="26"/>
      <c r="H1060" s="26"/>
      <c r="I1060" s="26"/>
      <c r="J1060" s="26"/>
      <c r="K1060" s="26"/>
      <c r="L1060" s="26"/>
      <c r="M1060" s="26"/>
      <c r="N1060" s="26"/>
      <c r="O1060" s="26"/>
      <c r="P1060" s="26"/>
      <c r="Q1060" s="26"/>
      <c r="R1060" s="26"/>
      <c r="S1060" s="26"/>
      <c r="T1060" s="26"/>
      <c r="U1060" s="26"/>
      <c r="V1060" s="36">
        <f t="shared" si="16"/>
        <v>1096</v>
      </c>
      <c r="W106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60" t="str">
        <f>IF(Table1[[#This Row],[Days Past 3rd Birthday Calculated]]&lt;1,"OnTime",IF(Table1[[#This Row],[Days Past 3rd Birthday Calculated]]&lt;16,"1-15 Cal Days",IF(Table1[[#This Row],[Days Past 3rd Birthday Calculated]]&gt;29,"30+ Cal Days","16-29 Cal Days")))</f>
        <v>OnTime</v>
      </c>
      <c r="Y1060" s="37">
        <f>_xlfn.NUMBERVALUE(Table1[[#This Row],[School Days to Complete Initial Evaluation (U08)]])</f>
        <v>0</v>
      </c>
      <c r="Z1060" t="str">
        <f>IF(Table1[[#This Row],[School Days to Complete Initial Evaluation Converted]]&lt;36,"OnTime",IF(Table1[[#This Row],[School Days to Complete Initial Evaluation Converted]]&gt;50,"16+ Sch Days","1-15 Sch Days"))</f>
        <v>OnTime</v>
      </c>
    </row>
    <row r="1061" spans="1:26">
      <c r="A1061" s="26"/>
      <c r="B1061" s="26"/>
      <c r="C1061" s="26"/>
      <c r="D1061" s="26"/>
      <c r="E1061" s="26"/>
      <c r="F1061" s="26"/>
      <c r="G1061" s="26"/>
      <c r="H1061" s="26"/>
      <c r="I1061" s="26"/>
      <c r="J1061" s="26"/>
      <c r="K1061" s="26"/>
      <c r="L1061" s="26"/>
      <c r="M1061" s="26"/>
      <c r="N1061" s="26"/>
      <c r="O1061" s="26"/>
      <c r="P1061" s="26"/>
      <c r="Q1061" s="26"/>
      <c r="R1061" s="26"/>
      <c r="S1061" s="26"/>
      <c r="T1061" s="26"/>
      <c r="U1061" s="26"/>
      <c r="V1061" s="36">
        <f t="shared" si="16"/>
        <v>1096</v>
      </c>
      <c r="W106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61" t="str">
        <f>IF(Table1[[#This Row],[Days Past 3rd Birthday Calculated]]&lt;1,"OnTime",IF(Table1[[#This Row],[Days Past 3rd Birthday Calculated]]&lt;16,"1-15 Cal Days",IF(Table1[[#This Row],[Days Past 3rd Birthday Calculated]]&gt;29,"30+ Cal Days","16-29 Cal Days")))</f>
        <v>OnTime</v>
      </c>
      <c r="Y1061" s="37">
        <f>_xlfn.NUMBERVALUE(Table1[[#This Row],[School Days to Complete Initial Evaluation (U08)]])</f>
        <v>0</v>
      </c>
      <c r="Z1061" t="str">
        <f>IF(Table1[[#This Row],[School Days to Complete Initial Evaluation Converted]]&lt;36,"OnTime",IF(Table1[[#This Row],[School Days to Complete Initial Evaluation Converted]]&gt;50,"16+ Sch Days","1-15 Sch Days"))</f>
        <v>OnTime</v>
      </c>
    </row>
    <row r="1062" spans="1:26">
      <c r="A1062" s="26"/>
      <c r="B1062" s="26"/>
      <c r="C1062" s="26"/>
      <c r="D1062" s="26"/>
      <c r="E1062" s="26"/>
      <c r="F1062" s="26"/>
      <c r="G1062" s="26"/>
      <c r="H1062" s="26"/>
      <c r="I1062" s="26"/>
      <c r="J1062" s="26"/>
      <c r="K1062" s="26"/>
      <c r="L1062" s="26"/>
      <c r="M1062" s="26"/>
      <c r="N1062" s="26"/>
      <c r="O1062" s="26"/>
      <c r="P1062" s="26"/>
      <c r="Q1062" s="26"/>
      <c r="R1062" s="26"/>
      <c r="S1062" s="26"/>
      <c r="T1062" s="26"/>
      <c r="U1062" s="26"/>
      <c r="V1062" s="36">
        <f t="shared" si="16"/>
        <v>1096</v>
      </c>
      <c r="W106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62" t="str">
        <f>IF(Table1[[#This Row],[Days Past 3rd Birthday Calculated]]&lt;1,"OnTime",IF(Table1[[#This Row],[Days Past 3rd Birthday Calculated]]&lt;16,"1-15 Cal Days",IF(Table1[[#This Row],[Days Past 3rd Birthday Calculated]]&gt;29,"30+ Cal Days","16-29 Cal Days")))</f>
        <v>OnTime</v>
      </c>
      <c r="Y1062" s="37">
        <f>_xlfn.NUMBERVALUE(Table1[[#This Row],[School Days to Complete Initial Evaluation (U08)]])</f>
        <v>0</v>
      </c>
      <c r="Z1062" t="str">
        <f>IF(Table1[[#This Row],[School Days to Complete Initial Evaluation Converted]]&lt;36,"OnTime",IF(Table1[[#This Row],[School Days to Complete Initial Evaluation Converted]]&gt;50,"16+ Sch Days","1-15 Sch Days"))</f>
        <v>OnTime</v>
      </c>
    </row>
    <row r="1063" spans="1:26">
      <c r="A1063" s="26"/>
      <c r="B1063" s="26"/>
      <c r="C1063" s="26"/>
      <c r="D1063" s="26"/>
      <c r="E1063" s="26"/>
      <c r="F1063" s="26"/>
      <c r="G1063" s="26"/>
      <c r="H1063" s="26"/>
      <c r="I1063" s="26"/>
      <c r="J1063" s="26"/>
      <c r="K1063" s="26"/>
      <c r="L1063" s="26"/>
      <c r="M1063" s="26"/>
      <c r="N1063" s="26"/>
      <c r="O1063" s="26"/>
      <c r="P1063" s="26"/>
      <c r="Q1063" s="26"/>
      <c r="R1063" s="26"/>
      <c r="S1063" s="26"/>
      <c r="T1063" s="26"/>
      <c r="U1063" s="26"/>
      <c r="V1063" s="36">
        <f t="shared" si="16"/>
        <v>1096</v>
      </c>
      <c r="W106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63" t="str">
        <f>IF(Table1[[#This Row],[Days Past 3rd Birthday Calculated]]&lt;1,"OnTime",IF(Table1[[#This Row],[Days Past 3rd Birthday Calculated]]&lt;16,"1-15 Cal Days",IF(Table1[[#This Row],[Days Past 3rd Birthday Calculated]]&gt;29,"30+ Cal Days","16-29 Cal Days")))</f>
        <v>OnTime</v>
      </c>
      <c r="Y1063" s="37">
        <f>_xlfn.NUMBERVALUE(Table1[[#This Row],[School Days to Complete Initial Evaluation (U08)]])</f>
        <v>0</v>
      </c>
      <c r="Z1063" t="str">
        <f>IF(Table1[[#This Row],[School Days to Complete Initial Evaluation Converted]]&lt;36,"OnTime",IF(Table1[[#This Row],[School Days to Complete Initial Evaluation Converted]]&gt;50,"16+ Sch Days","1-15 Sch Days"))</f>
        <v>OnTime</v>
      </c>
    </row>
    <row r="1064" spans="1:26">
      <c r="A1064" s="26"/>
      <c r="B1064" s="26"/>
      <c r="C1064" s="26"/>
      <c r="D1064" s="26"/>
      <c r="E1064" s="26"/>
      <c r="F1064" s="26"/>
      <c r="G1064" s="26"/>
      <c r="H1064" s="26"/>
      <c r="I1064" s="26"/>
      <c r="J1064" s="26"/>
      <c r="K1064" s="26"/>
      <c r="L1064" s="26"/>
      <c r="M1064" s="26"/>
      <c r="N1064" s="26"/>
      <c r="O1064" s="26"/>
      <c r="P1064" s="26"/>
      <c r="Q1064" s="26"/>
      <c r="R1064" s="26"/>
      <c r="S1064" s="26"/>
      <c r="T1064" s="26"/>
      <c r="U1064" s="26"/>
      <c r="V1064" s="36">
        <f t="shared" si="16"/>
        <v>1096</v>
      </c>
      <c r="W106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64" t="str">
        <f>IF(Table1[[#This Row],[Days Past 3rd Birthday Calculated]]&lt;1,"OnTime",IF(Table1[[#This Row],[Days Past 3rd Birthday Calculated]]&lt;16,"1-15 Cal Days",IF(Table1[[#This Row],[Days Past 3rd Birthday Calculated]]&gt;29,"30+ Cal Days","16-29 Cal Days")))</f>
        <v>OnTime</v>
      </c>
      <c r="Y1064" s="37">
        <f>_xlfn.NUMBERVALUE(Table1[[#This Row],[School Days to Complete Initial Evaluation (U08)]])</f>
        <v>0</v>
      </c>
      <c r="Z1064" t="str">
        <f>IF(Table1[[#This Row],[School Days to Complete Initial Evaluation Converted]]&lt;36,"OnTime",IF(Table1[[#This Row],[School Days to Complete Initial Evaluation Converted]]&gt;50,"16+ Sch Days","1-15 Sch Days"))</f>
        <v>OnTime</v>
      </c>
    </row>
    <row r="1065" spans="1:26">
      <c r="A1065" s="26"/>
      <c r="B1065" s="26"/>
      <c r="C1065" s="26"/>
      <c r="D1065" s="26"/>
      <c r="E1065" s="26"/>
      <c r="F1065" s="26"/>
      <c r="G1065" s="26"/>
      <c r="H1065" s="26"/>
      <c r="I1065" s="26"/>
      <c r="J1065" s="26"/>
      <c r="K1065" s="26"/>
      <c r="L1065" s="26"/>
      <c r="M1065" s="26"/>
      <c r="N1065" s="26"/>
      <c r="O1065" s="26"/>
      <c r="P1065" s="26"/>
      <c r="Q1065" s="26"/>
      <c r="R1065" s="26"/>
      <c r="S1065" s="26"/>
      <c r="T1065" s="26"/>
      <c r="U1065" s="26"/>
      <c r="V1065" s="36">
        <f t="shared" si="16"/>
        <v>1096</v>
      </c>
      <c r="W106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65" t="str">
        <f>IF(Table1[[#This Row],[Days Past 3rd Birthday Calculated]]&lt;1,"OnTime",IF(Table1[[#This Row],[Days Past 3rd Birthday Calculated]]&lt;16,"1-15 Cal Days",IF(Table1[[#This Row],[Days Past 3rd Birthday Calculated]]&gt;29,"30+ Cal Days","16-29 Cal Days")))</f>
        <v>OnTime</v>
      </c>
      <c r="Y1065" s="37">
        <f>_xlfn.NUMBERVALUE(Table1[[#This Row],[School Days to Complete Initial Evaluation (U08)]])</f>
        <v>0</v>
      </c>
      <c r="Z1065" t="str">
        <f>IF(Table1[[#This Row],[School Days to Complete Initial Evaluation Converted]]&lt;36,"OnTime",IF(Table1[[#This Row],[School Days to Complete Initial Evaluation Converted]]&gt;50,"16+ Sch Days","1-15 Sch Days"))</f>
        <v>OnTime</v>
      </c>
    </row>
    <row r="1066" spans="1:26">
      <c r="A1066" s="26"/>
      <c r="B1066" s="26"/>
      <c r="C1066" s="26"/>
      <c r="D1066" s="26"/>
      <c r="E1066" s="26"/>
      <c r="F1066" s="26"/>
      <c r="G1066" s="26"/>
      <c r="H1066" s="26"/>
      <c r="I1066" s="26"/>
      <c r="J1066" s="26"/>
      <c r="K1066" s="26"/>
      <c r="L1066" s="26"/>
      <c r="M1066" s="26"/>
      <c r="N1066" s="26"/>
      <c r="O1066" s="26"/>
      <c r="P1066" s="26"/>
      <c r="Q1066" s="26"/>
      <c r="R1066" s="26"/>
      <c r="S1066" s="26"/>
      <c r="T1066" s="26"/>
      <c r="U1066" s="26"/>
      <c r="V1066" s="36">
        <f t="shared" si="16"/>
        <v>1096</v>
      </c>
      <c r="W106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66" t="str">
        <f>IF(Table1[[#This Row],[Days Past 3rd Birthday Calculated]]&lt;1,"OnTime",IF(Table1[[#This Row],[Days Past 3rd Birthday Calculated]]&lt;16,"1-15 Cal Days",IF(Table1[[#This Row],[Days Past 3rd Birthday Calculated]]&gt;29,"30+ Cal Days","16-29 Cal Days")))</f>
        <v>OnTime</v>
      </c>
      <c r="Y1066" s="37">
        <f>_xlfn.NUMBERVALUE(Table1[[#This Row],[School Days to Complete Initial Evaluation (U08)]])</f>
        <v>0</v>
      </c>
      <c r="Z1066" t="str">
        <f>IF(Table1[[#This Row],[School Days to Complete Initial Evaluation Converted]]&lt;36,"OnTime",IF(Table1[[#This Row],[School Days to Complete Initial Evaluation Converted]]&gt;50,"16+ Sch Days","1-15 Sch Days"))</f>
        <v>OnTime</v>
      </c>
    </row>
    <row r="1067" spans="1:26">
      <c r="A1067" s="26"/>
      <c r="B1067" s="26"/>
      <c r="C1067" s="26"/>
      <c r="D1067" s="26"/>
      <c r="E1067" s="26"/>
      <c r="F1067" s="26"/>
      <c r="G1067" s="26"/>
      <c r="H1067" s="26"/>
      <c r="I1067" s="26"/>
      <c r="J1067" s="26"/>
      <c r="K1067" s="26"/>
      <c r="L1067" s="26"/>
      <c r="M1067" s="26"/>
      <c r="N1067" s="26"/>
      <c r="O1067" s="26"/>
      <c r="P1067" s="26"/>
      <c r="Q1067" s="26"/>
      <c r="R1067" s="26"/>
      <c r="S1067" s="26"/>
      <c r="T1067" s="26"/>
      <c r="U1067" s="26"/>
      <c r="V1067" s="36">
        <f t="shared" si="16"/>
        <v>1096</v>
      </c>
      <c r="W106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67" t="str">
        <f>IF(Table1[[#This Row],[Days Past 3rd Birthday Calculated]]&lt;1,"OnTime",IF(Table1[[#This Row],[Days Past 3rd Birthday Calculated]]&lt;16,"1-15 Cal Days",IF(Table1[[#This Row],[Days Past 3rd Birthday Calculated]]&gt;29,"30+ Cal Days","16-29 Cal Days")))</f>
        <v>OnTime</v>
      </c>
      <c r="Y1067" s="37">
        <f>_xlfn.NUMBERVALUE(Table1[[#This Row],[School Days to Complete Initial Evaluation (U08)]])</f>
        <v>0</v>
      </c>
      <c r="Z1067" t="str">
        <f>IF(Table1[[#This Row],[School Days to Complete Initial Evaluation Converted]]&lt;36,"OnTime",IF(Table1[[#This Row],[School Days to Complete Initial Evaluation Converted]]&gt;50,"16+ Sch Days","1-15 Sch Days"))</f>
        <v>OnTime</v>
      </c>
    </row>
    <row r="1068" spans="1:26">
      <c r="A1068" s="26"/>
      <c r="B1068" s="26"/>
      <c r="C1068" s="26"/>
      <c r="D1068" s="26"/>
      <c r="E1068" s="26"/>
      <c r="F1068" s="26"/>
      <c r="G1068" s="26"/>
      <c r="H1068" s="26"/>
      <c r="I1068" s="26"/>
      <c r="J1068" s="26"/>
      <c r="K1068" s="26"/>
      <c r="L1068" s="26"/>
      <c r="M1068" s="26"/>
      <c r="N1068" s="26"/>
      <c r="O1068" s="26"/>
      <c r="P1068" s="26"/>
      <c r="Q1068" s="26"/>
      <c r="R1068" s="26"/>
      <c r="S1068" s="26"/>
      <c r="T1068" s="26"/>
      <c r="U1068" s="26"/>
      <c r="V1068" s="36">
        <f t="shared" si="16"/>
        <v>1096</v>
      </c>
      <c r="W106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68" t="str">
        <f>IF(Table1[[#This Row],[Days Past 3rd Birthday Calculated]]&lt;1,"OnTime",IF(Table1[[#This Row],[Days Past 3rd Birthday Calculated]]&lt;16,"1-15 Cal Days",IF(Table1[[#This Row],[Days Past 3rd Birthday Calculated]]&gt;29,"30+ Cal Days","16-29 Cal Days")))</f>
        <v>OnTime</v>
      </c>
      <c r="Y1068" s="37">
        <f>_xlfn.NUMBERVALUE(Table1[[#This Row],[School Days to Complete Initial Evaluation (U08)]])</f>
        <v>0</v>
      </c>
      <c r="Z1068" t="str">
        <f>IF(Table1[[#This Row],[School Days to Complete Initial Evaluation Converted]]&lt;36,"OnTime",IF(Table1[[#This Row],[School Days to Complete Initial Evaluation Converted]]&gt;50,"16+ Sch Days","1-15 Sch Days"))</f>
        <v>OnTime</v>
      </c>
    </row>
    <row r="1069" spans="1:26">
      <c r="A1069" s="26"/>
      <c r="B1069" s="26"/>
      <c r="C1069" s="26"/>
      <c r="D1069" s="26"/>
      <c r="E1069" s="26"/>
      <c r="F1069" s="26"/>
      <c r="G1069" s="26"/>
      <c r="H1069" s="26"/>
      <c r="I1069" s="26"/>
      <c r="J1069" s="26"/>
      <c r="K1069" s="26"/>
      <c r="L1069" s="26"/>
      <c r="M1069" s="26"/>
      <c r="N1069" s="26"/>
      <c r="O1069" s="26"/>
      <c r="P1069" s="26"/>
      <c r="Q1069" s="26"/>
      <c r="R1069" s="26"/>
      <c r="S1069" s="26"/>
      <c r="T1069" s="26"/>
      <c r="U1069" s="26"/>
      <c r="V1069" s="36">
        <f t="shared" si="16"/>
        <v>1096</v>
      </c>
      <c r="W106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69" t="str">
        <f>IF(Table1[[#This Row],[Days Past 3rd Birthday Calculated]]&lt;1,"OnTime",IF(Table1[[#This Row],[Days Past 3rd Birthday Calculated]]&lt;16,"1-15 Cal Days",IF(Table1[[#This Row],[Days Past 3rd Birthday Calculated]]&gt;29,"30+ Cal Days","16-29 Cal Days")))</f>
        <v>OnTime</v>
      </c>
      <c r="Y1069" s="37">
        <f>_xlfn.NUMBERVALUE(Table1[[#This Row],[School Days to Complete Initial Evaluation (U08)]])</f>
        <v>0</v>
      </c>
      <c r="Z1069" t="str">
        <f>IF(Table1[[#This Row],[School Days to Complete Initial Evaluation Converted]]&lt;36,"OnTime",IF(Table1[[#This Row],[School Days to Complete Initial Evaluation Converted]]&gt;50,"16+ Sch Days","1-15 Sch Days"))</f>
        <v>OnTime</v>
      </c>
    </row>
    <row r="1070" spans="1:26">
      <c r="A1070" s="26"/>
      <c r="B1070" s="26"/>
      <c r="C1070" s="26"/>
      <c r="D1070" s="26"/>
      <c r="E1070" s="26"/>
      <c r="F1070" s="26"/>
      <c r="G1070" s="26"/>
      <c r="H1070" s="26"/>
      <c r="I1070" s="26"/>
      <c r="J1070" s="26"/>
      <c r="K1070" s="26"/>
      <c r="L1070" s="26"/>
      <c r="M1070" s="26"/>
      <c r="N1070" s="26"/>
      <c r="O1070" s="26"/>
      <c r="P1070" s="26"/>
      <c r="Q1070" s="26"/>
      <c r="R1070" s="26"/>
      <c r="S1070" s="26"/>
      <c r="T1070" s="26"/>
      <c r="U1070" s="26"/>
      <c r="V1070" s="36">
        <f t="shared" si="16"/>
        <v>1096</v>
      </c>
      <c r="W107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70" t="str">
        <f>IF(Table1[[#This Row],[Days Past 3rd Birthday Calculated]]&lt;1,"OnTime",IF(Table1[[#This Row],[Days Past 3rd Birthday Calculated]]&lt;16,"1-15 Cal Days",IF(Table1[[#This Row],[Days Past 3rd Birthday Calculated]]&gt;29,"30+ Cal Days","16-29 Cal Days")))</f>
        <v>OnTime</v>
      </c>
      <c r="Y1070" s="37">
        <f>_xlfn.NUMBERVALUE(Table1[[#This Row],[School Days to Complete Initial Evaluation (U08)]])</f>
        <v>0</v>
      </c>
      <c r="Z1070" t="str">
        <f>IF(Table1[[#This Row],[School Days to Complete Initial Evaluation Converted]]&lt;36,"OnTime",IF(Table1[[#This Row],[School Days to Complete Initial Evaluation Converted]]&gt;50,"16+ Sch Days","1-15 Sch Days"))</f>
        <v>OnTime</v>
      </c>
    </row>
    <row r="1071" spans="1:26">
      <c r="A1071" s="26"/>
      <c r="B1071" s="26"/>
      <c r="C1071" s="26"/>
      <c r="D1071" s="26"/>
      <c r="E1071" s="26"/>
      <c r="F1071" s="26"/>
      <c r="G1071" s="26"/>
      <c r="H1071" s="26"/>
      <c r="I1071" s="26"/>
      <c r="J1071" s="26"/>
      <c r="K1071" s="26"/>
      <c r="L1071" s="26"/>
      <c r="M1071" s="26"/>
      <c r="N1071" s="26"/>
      <c r="O1071" s="26"/>
      <c r="P1071" s="26"/>
      <c r="Q1071" s="26"/>
      <c r="R1071" s="26"/>
      <c r="S1071" s="26"/>
      <c r="T1071" s="26"/>
      <c r="U1071" s="26"/>
      <c r="V1071" s="36">
        <f t="shared" si="16"/>
        <v>1096</v>
      </c>
      <c r="W107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71" t="str">
        <f>IF(Table1[[#This Row],[Days Past 3rd Birthday Calculated]]&lt;1,"OnTime",IF(Table1[[#This Row],[Days Past 3rd Birthday Calculated]]&lt;16,"1-15 Cal Days",IF(Table1[[#This Row],[Days Past 3rd Birthday Calculated]]&gt;29,"30+ Cal Days","16-29 Cal Days")))</f>
        <v>OnTime</v>
      </c>
      <c r="Y1071" s="37">
        <f>_xlfn.NUMBERVALUE(Table1[[#This Row],[School Days to Complete Initial Evaluation (U08)]])</f>
        <v>0</v>
      </c>
      <c r="Z1071" t="str">
        <f>IF(Table1[[#This Row],[School Days to Complete Initial Evaluation Converted]]&lt;36,"OnTime",IF(Table1[[#This Row],[School Days to Complete Initial Evaluation Converted]]&gt;50,"16+ Sch Days","1-15 Sch Days"))</f>
        <v>OnTime</v>
      </c>
    </row>
    <row r="1072" spans="1:26">
      <c r="A1072" s="26"/>
      <c r="B1072" s="26"/>
      <c r="C1072" s="26"/>
      <c r="D1072" s="26"/>
      <c r="E1072" s="26"/>
      <c r="F1072" s="26"/>
      <c r="G1072" s="26"/>
      <c r="H1072" s="26"/>
      <c r="I1072" s="26"/>
      <c r="J1072" s="26"/>
      <c r="K1072" s="26"/>
      <c r="L1072" s="26"/>
      <c r="M1072" s="26"/>
      <c r="N1072" s="26"/>
      <c r="O1072" s="26"/>
      <c r="P1072" s="26"/>
      <c r="Q1072" s="26"/>
      <c r="R1072" s="26"/>
      <c r="S1072" s="26"/>
      <c r="T1072" s="26"/>
      <c r="U1072" s="26"/>
      <c r="V1072" s="36">
        <f t="shared" si="16"/>
        <v>1096</v>
      </c>
      <c r="W107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72" t="str">
        <f>IF(Table1[[#This Row],[Days Past 3rd Birthday Calculated]]&lt;1,"OnTime",IF(Table1[[#This Row],[Days Past 3rd Birthday Calculated]]&lt;16,"1-15 Cal Days",IF(Table1[[#This Row],[Days Past 3rd Birthday Calculated]]&gt;29,"30+ Cal Days","16-29 Cal Days")))</f>
        <v>OnTime</v>
      </c>
      <c r="Y1072" s="37">
        <f>_xlfn.NUMBERVALUE(Table1[[#This Row],[School Days to Complete Initial Evaluation (U08)]])</f>
        <v>0</v>
      </c>
      <c r="Z1072" t="str">
        <f>IF(Table1[[#This Row],[School Days to Complete Initial Evaluation Converted]]&lt;36,"OnTime",IF(Table1[[#This Row],[School Days to Complete Initial Evaluation Converted]]&gt;50,"16+ Sch Days","1-15 Sch Days"))</f>
        <v>OnTime</v>
      </c>
    </row>
    <row r="1073" spans="1:26">
      <c r="A1073" s="26"/>
      <c r="B1073" s="26"/>
      <c r="C1073" s="26"/>
      <c r="D1073" s="26"/>
      <c r="E1073" s="26"/>
      <c r="F1073" s="26"/>
      <c r="G1073" s="26"/>
      <c r="H1073" s="26"/>
      <c r="I1073" s="26"/>
      <c r="J1073" s="26"/>
      <c r="K1073" s="26"/>
      <c r="L1073" s="26"/>
      <c r="M1073" s="26"/>
      <c r="N1073" s="26"/>
      <c r="O1073" s="26"/>
      <c r="P1073" s="26"/>
      <c r="Q1073" s="26"/>
      <c r="R1073" s="26"/>
      <c r="S1073" s="26"/>
      <c r="T1073" s="26"/>
      <c r="U1073" s="26"/>
      <c r="V1073" s="36">
        <f t="shared" si="16"/>
        <v>1096</v>
      </c>
      <c r="W107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73" t="str">
        <f>IF(Table1[[#This Row],[Days Past 3rd Birthday Calculated]]&lt;1,"OnTime",IF(Table1[[#This Row],[Days Past 3rd Birthday Calculated]]&lt;16,"1-15 Cal Days",IF(Table1[[#This Row],[Days Past 3rd Birthday Calculated]]&gt;29,"30+ Cal Days","16-29 Cal Days")))</f>
        <v>OnTime</v>
      </c>
      <c r="Y1073" s="37">
        <f>_xlfn.NUMBERVALUE(Table1[[#This Row],[School Days to Complete Initial Evaluation (U08)]])</f>
        <v>0</v>
      </c>
      <c r="Z1073" t="str">
        <f>IF(Table1[[#This Row],[School Days to Complete Initial Evaluation Converted]]&lt;36,"OnTime",IF(Table1[[#This Row],[School Days to Complete Initial Evaluation Converted]]&gt;50,"16+ Sch Days","1-15 Sch Days"))</f>
        <v>OnTime</v>
      </c>
    </row>
    <row r="1074" spans="1:26">
      <c r="A1074" s="26"/>
      <c r="B1074" s="26"/>
      <c r="C1074" s="26"/>
      <c r="D1074" s="26"/>
      <c r="E1074" s="26"/>
      <c r="F1074" s="26"/>
      <c r="G1074" s="26"/>
      <c r="H1074" s="26"/>
      <c r="I1074" s="26"/>
      <c r="J1074" s="26"/>
      <c r="K1074" s="26"/>
      <c r="L1074" s="26"/>
      <c r="M1074" s="26"/>
      <c r="N1074" s="26"/>
      <c r="O1074" s="26"/>
      <c r="P1074" s="26"/>
      <c r="Q1074" s="26"/>
      <c r="R1074" s="26"/>
      <c r="S1074" s="26"/>
      <c r="T1074" s="26"/>
      <c r="U1074" s="26"/>
      <c r="V1074" s="36">
        <f t="shared" si="16"/>
        <v>1096</v>
      </c>
      <c r="W107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74" t="str">
        <f>IF(Table1[[#This Row],[Days Past 3rd Birthday Calculated]]&lt;1,"OnTime",IF(Table1[[#This Row],[Days Past 3rd Birthday Calculated]]&lt;16,"1-15 Cal Days",IF(Table1[[#This Row],[Days Past 3rd Birthday Calculated]]&gt;29,"30+ Cal Days","16-29 Cal Days")))</f>
        <v>OnTime</v>
      </c>
      <c r="Y1074" s="37">
        <f>_xlfn.NUMBERVALUE(Table1[[#This Row],[School Days to Complete Initial Evaluation (U08)]])</f>
        <v>0</v>
      </c>
      <c r="Z1074" t="str">
        <f>IF(Table1[[#This Row],[School Days to Complete Initial Evaluation Converted]]&lt;36,"OnTime",IF(Table1[[#This Row],[School Days to Complete Initial Evaluation Converted]]&gt;50,"16+ Sch Days","1-15 Sch Days"))</f>
        <v>OnTime</v>
      </c>
    </row>
    <row r="1075" spans="1:26">
      <c r="A1075" s="26"/>
      <c r="B1075" s="26"/>
      <c r="C1075" s="26"/>
      <c r="D1075" s="26"/>
      <c r="E1075" s="26"/>
      <c r="F1075" s="26"/>
      <c r="G1075" s="26"/>
      <c r="H1075" s="26"/>
      <c r="I1075" s="26"/>
      <c r="J1075" s="26"/>
      <c r="K1075" s="26"/>
      <c r="L1075" s="26"/>
      <c r="M1075" s="26"/>
      <c r="N1075" s="26"/>
      <c r="O1075" s="26"/>
      <c r="P1075" s="26"/>
      <c r="Q1075" s="26"/>
      <c r="R1075" s="26"/>
      <c r="S1075" s="26"/>
      <c r="T1075" s="26"/>
      <c r="U1075" s="26"/>
      <c r="V1075" s="36">
        <f t="shared" si="16"/>
        <v>1096</v>
      </c>
      <c r="W107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75" t="str">
        <f>IF(Table1[[#This Row],[Days Past 3rd Birthday Calculated]]&lt;1,"OnTime",IF(Table1[[#This Row],[Days Past 3rd Birthday Calculated]]&lt;16,"1-15 Cal Days",IF(Table1[[#This Row],[Days Past 3rd Birthday Calculated]]&gt;29,"30+ Cal Days","16-29 Cal Days")))</f>
        <v>OnTime</v>
      </c>
      <c r="Y1075" s="37">
        <f>_xlfn.NUMBERVALUE(Table1[[#This Row],[School Days to Complete Initial Evaluation (U08)]])</f>
        <v>0</v>
      </c>
      <c r="Z1075" t="str">
        <f>IF(Table1[[#This Row],[School Days to Complete Initial Evaluation Converted]]&lt;36,"OnTime",IF(Table1[[#This Row],[School Days to Complete Initial Evaluation Converted]]&gt;50,"16+ Sch Days","1-15 Sch Days"))</f>
        <v>OnTime</v>
      </c>
    </row>
    <row r="1076" spans="1:26">
      <c r="A1076" s="26"/>
      <c r="B1076" s="26"/>
      <c r="C1076" s="26"/>
      <c r="D1076" s="26"/>
      <c r="E1076" s="26"/>
      <c r="F1076" s="26"/>
      <c r="G1076" s="26"/>
      <c r="H1076" s="26"/>
      <c r="I1076" s="26"/>
      <c r="J1076" s="26"/>
      <c r="K1076" s="26"/>
      <c r="L1076" s="26"/>
      <c r="M1076" s="26"/>
      <c r="N1076" s="26"/>
      <c r="O1076" s="26"/>
      <c r="P1076" s="26"/>
      <c r="Q1076" s="26"/>
      <c r="R1076" s="26"/>
      <c r="S1076" s="26"/>
      <c r="T1076" s="26"/>
      <c r="U1076" s="26"/>
      <c r="V1076" s="36">
        <f t="shared" si="16"/>
        <v>1096</v>
      </c>
      <c r="W107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76" t="str">
        <f>IF(Table1[[#This Row],[Days Past 3rd Birthday Calculated]]&lt;1,"OnTime",IF(Table1[[#This Row],[Days Past 3rd Birthday Calculated]]&lt;16,"1-15 Cal Days",IF(Table1[[#This Row],[Days Past 3rd Birthday Calculated]]&gt;29,"30+ Cal Days","16-29 Cal Days")))</f>
        <v>OnTime</v>
      </c>
      <c r="Y1076" s="37">
        <f>_xlfn.NUMBERVALUE(Table1[[#This Row],[School Days to Complete Initial Evaluation (U08)]])</f>
        <v>0</v>
      </c>
      <c r="Z1076" t="str">
        <f>IF(Table1[[#This Row],[School Days to Complete Initial Evaluation Converted]]&lt;36,"OnTime",IF(Table1[[#This Row],[School Days to Complete Initial Evaluation Converted]]&gt;50,"16+ Sch Days","1-15 Sch Days"))</f>
        <v>OnTime</v>
      </c>
    </row>
    <row r="1077" spans="1:26">
      <c r="A1077" s="26"/>
      <c r="B1077" s="26"/>
      <c r="C1077" s="26"/>
      <c r="D1077" s="26"/>
      <c r="E1077" s="26"/>
      <c r="F1077" s="26"/>
      <c r="G1077" s="26"/>
      <c r="H1077" s="26"/>
      <c r="I1077" s="26"/>
      <c r="J1077" s="26"/>
      <c r="K1077" s="26"/>
      <c r="L1077" s="26"/>
      <c r="M1077" s="26"/>
      <c r="N1077" s="26"/>
      <c r="O1077" s="26"/>
      <c r="P1077" s="26"/>
      <c r="Q1077" s="26"/>
      <c r="R1077" s="26"/>
      <c r="S1077" s="26"/>
      <c r="T1077" s="26"/>
      <c r="U1077" s="26"/>
      <c r="V1077" s="36">
        <f t="shared" si="16"/>
        <v>1096</v>
      </c>
      <c r="W107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77" t="str">
        <f>IF(Table1[[#This Row],[Days Past 3rd Birthday Calculated]]&lt;1,"OnTime",IF(Table1[[#This Row],[Days Past 3rd Birthday Calculated]]&lt;16,"1-15 Cal Days",IF(Table1[[#This Row],[Days Past 3rd Birthday Calculated]]&gt;29,"30+ Cal Days","16-29 Cal Days")))</f>
        <v>OnTime</v>
      </c>
      <c r="Y1077" s="37">
        <f>_xlfn.NUMBERVALUE(Table1[[#This Row],[School Days to Complete Initial Evaluation (U08)]])</f>
        <v>0</v>
      </c>
      <c r="Z1077" t="str">
        <f>IF(Table1[[#This Row],[School Days to Complete Initial Evaluation Converted]]&lt;36,"OnTime",IF(Table1[[#This Row],[School Days to Complete Initial Evaluation Converted]]&gt;50,"16+ Sch Days","1-15 Sch Days"))</f>
        <v>OnTime</v>
      </c>
    </row>
    <row r="1078" spans="1:26">
      <c r="A1078" s="26"/>
      <c r="B1078" s="26"/>
      <c r="C1078" s="26"/>
      <c r="D1078" s="26"/>
      <c r="E1078" s="26"/>
      <c r="F1078" s="26"/>
      <c r="G1078" s="26"/>
      <c r="H1078" s="26"/>
      <c r="I1078" s="26"/>
      <c r="J1078" s="26"/>
      <c r="K1078" s="26"/>
      <c r="L1078" s="26"/>
      <c r="M1078" s="26"/>
      <c r="N1078" s="26"/>
      <c r="O1078" s="26"/>
      <c r="P1078" s="26"/>
      <c r="Q1078" s="26"/>
      <c r="R1078" s="26"/>
      <c r="S1078" s="26"/>
      <c r="T1078" s="26"/>
      <c r="U1078" s="26"/>
      <c r="V1078" s="36">
        <f t="shared" si="16"/>
        <v>1096</v>
      </c>
      <c r="W107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78" t="str">
        <f>IF(Table1[[#This Row],[Days Past 3rd Birthday Calculated]]&lt;1,"OnTime",IF(Table1[[#This Row],[Days Past 3rd Birthday Calculated]]&lt;16,"1-15 Cal Days",IF(Table1[[#This Row],[Days Past 3rd Birthday Calculated]]&gt;29,"30+ Cal Days","16-29 Cal Days")))</f>
        <v>OnTime</v>
      </c>
      <c r="Y1078" s="37">
        <f>_xlfn.NUMBERVALUE(Table1[[#This Row],[School Days to Complete Initial Evaluation (U08)]])</f>
        <v>0</v>
      </c>
      <c r="Z1078" t="str">
        <f>IF(Table1[[#This Row],[School Days to Complete Initial Evaluation Converted]]&lt;36,"OnTime",IF(Table1[[#This Row],[School Days to Complete Initial Evaluation Converted]]&gt;50,"16+ Sch Days","1-15 Sch Days"))</f>
        <v>OnTime</v>
      </c>
    </row>
    <row r="1079" spans="1:26">
      <c r="A1079" s="26"/>
      <c r="B1079" s="26"/>
      <c r="C1079" s="26"/>
      <c r="D1079" s="26"/>
      <c r="E1079" s="26"/>
      <c r="F1079" s="26"/>
      <c r="G1079" s="26"/>
      <c r="H1079" s="26"/>
      <c r="I1079" s="26"/>
      <c r="J1079" s="26"/>
      <c r="K1079" s="26"/>
      <c r="L1079" s="26"/>
      <c r="M1079" s="26"/>
      <c r="N1079" s="26"/>
      <c r="O1079" s="26"/>
      <c r="P1079" s="26"/>
      <c r="Q1079" s="26"/>
      <c r="R1079" s="26"/>
      <c r="S1079" s="26"/>
      <c r="T1079" s="26"/>
      <c r="U1079" s="26"/>
      <c r="V1079" s="36">
        <f t="shared" si="16"/>
        <v>1096</v>
      </c>
      <c r="W107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79" t="str">
        <f>IF(Table1[[#This Row],[Days Past 3rd Birthday Calculated]]&lt;1,"OnTime",IF(Table1[[#This Row],[Days Past 3rd Birthday Calculated]]&lt;16,"1-15 Cal Days",IF(Table1[[#This Row],[Days Past 3rd Birthday Calculated]]&gt;29,"30+ Cal Days","16-29 Cal Days")))</f>
        <v>OnTime</v>
      </c>
      <c r="Y1079" s="37">
        <f>_xlfn.NUMBERVALUE(Table1[[#This Row],[School Days to Complete Initial Evaluation (U08)]])</f>
        <v>0</v>
      </c>
      <c r="Z1079" t="str">
        <f>IF(Table1[[#This Row],[School Days to Complete Initial Evaluation Converted]]&lt;36,"OnTime",IF(Table1[[#This Row],[School Days to Complete Initial Evaluation Converted]]&gt;50,"16+ Sch Days","1-15 Sch Days"))</f>
        <v>OnTime</v>
      </c>
    </row>
    <row r="1080" spans="1:26">
      <c r="A1080" s="26"/>
      <c r="B1080" s="26"/>
      <c r="C1080" s="26"/>
      <c r="D1080" s="26"/>
      <c r="E1080" s="26"/>
      <c r="F1080" s="26"/>
      <c r="G1080" s="26"/>
      <c r="H1080" s="26"/>
      <c r="I1080" s="26"/>
      <c r="J1080" s="26"/>
      <c r="K1080" s="26"/>
      <c r="L1080" s="26"/>
      <c r="M1080" s="26"/>
      <c r="N1080" s="26"/>
      <c r="O1080" s="26"/>
      <c r="P1080" s="26"/>
      <c r="Q1080" s="26"/>
      <c r="R1080" s="26"/>
      <c r="S1080" s="26"/>
      <c r="T1080" s="26"/>
      <c r="U1080" s="26"/>
      <c r="V1080" s="36">
        <f t="shared" si="16"/>
        <v>1096</v>
      </c>
      <c r="W108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80" t="str">
        <f>IF(Table1[[#This Row],[Days Past 3rd Birthday Calculated]]&lt;1,"OnTime",IF(Table1[[#This Row],[Days Past 3rd Birthday Calculated]]&lt;16,"1-15 Cal Days",IF(Table1[[#This Row],[Days Past 3rd Birthday Calculated]]&gt;29,"30+ Cal Days","16-29 Cal Days")))</f>
        <v>OnTime</v>
      </c>
      <c r="Y1080" s="37">
        <f>_xlfn.NUMBERVALUE(Table1[[#This Row],[School Days to Complete Initial Evaluation (U08)]])</f>
        <v>0</v>
      </c>
      <c r="Z1080" t="str">
        <f>IF(Table1[[#This Row],[School Days to Complete Initial Evaluation Converted]]&lt;36,"OnTime",IF(Table1[[#This Row],[School Days to Complete Initial Evaluation Converted]]&gt;50,"16+ Sch Days","1-15 Sch Days"))</f>
        <v>OnTime</v>
      </c>
    </row>
    <row r="1081" spans="1:26">
      <c r="A1081" s="26"/>
      <c r="B1081" s="26"/>
      <c r="C1081" s="26"/>
      <c r="D1081" s="26"/>
      <c r="E1081" s="26"/>
      <c r="F1081" s="26"/>
      <c r="G1081" s="26"/>
      <c r="H1081" s="26"/>
      <c r="I1081" s="26"/>
      <c r="J1081" s="26"/>
      <c r="K1081" s="26"/>
      <c r="L1081" s="26"/>
      <c r="M1081" s="26"/>
      <c r="N1081" s="26"/>
      <c r="O1081" s="26"/>
      <c r="P1081" s="26"/>
      <c r="Q1081" s="26"/>
      <c r="R1081" s="26"/>
      <c r="S1081" s="26"/>
      <c r="T1081" s="26"/>
      <c r="U1081" s="26"/>
      <c r="V1081" s="36">
        <f t="shared" si="16"/>
        <v>1096</v>
      </c>
      <c r="W108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81" t="str">
        <f>IF(Table1[[#This Row],[Days Past 3rd Birthday Calculated]]&lt;1,"OnTime",IF(Table1[[#This Row],[Days Past 3rd Birthday Calculated]]&lt;16,"1-15 Cal Days",IF(Table1[[#This Row],[Days Past 3rd Birthday Calculated]]&gt;29,"30+ Cal Days","16-29 Cal Days")))</f>
        <v>OnTime</v>
      </c>
      <c r="Y1081" s="37">
        <f>_xlfn.NUMBERVALUE(Table1[[#This Row],[School Days to Complete Initial Evaluation (U08)]])</f>
        <v>0</v>
      </c>
      <c r="Z1081" t="str">
        <f>IF(Table1[[#This Row],[School Days to Complete Initial Evaluation Converted]]&lt;36,"OnTime",IF(Table1[[#This Row],[School Days to Complete Initial Evaluation Converted]]&gt;50,"16+ Sch Days","1-15 Sch Days"))</f>
        <v>OnTime</v>
      </c>
    </row>
    <row r="1082" spans="1:26">
      <c r="A1082" s="26"/>
      <c r="B1082" s="26"/>
      <c r="C1082" s="26"/>
      <c r="D1082" s="26"/>
      <c r="E1082" s="26"/>
      <c r="F1082" s="26"/>
      <c r="G1082" s="26"/>
      <c r="H1082" s="26"/>
      <c r="I1082" s="26"/>
      <c r="J1082" s="26"/>
      <c r="K1082" s="26"/>
      <c r="L1082" s="26"/>
      <c r="M1082" s="26"/>
      <c r="N1082" s="26"/>
      <c r="O1082" s="26"/>
      <c r="P1082" s="26"/>
      <c r="Q1082" s="26"/>
      <c r="R1082" s="26"/>
      <c r="S1082" s="26"/>
      <c r="T1082" s="26"/>
      <c r="U1082" s="26"/>
      <c r="V1082" s="36">
        <f t="shared" si="16"/>
        <v>1096</v>
      </c>
      <c r="W108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82" t="str">
        <f>IF(Table1[[#This Row],[Days Past 3rd Birthday Calculated]]&lt;1,"OnTime",IF(Table1[[#This Row],[Days Past 3rd Birthday Calculated]]&lt;16,"1-15 Cal Days",IF(Table1[[#This Row],[Days Past 3rd Birthday Calculated]]&gt;29,"30+ Cal Days","16-29 Cal Days")))</f>
        <v>OnTime</v>
      </c>
      <c r="Y1082" s="37">
        <f>_xlfn.NUMBERVALUE(Table1[[#This Row],[School Days to Complete Initial Evaluation (U08)]])</f>
        <v>0</v>
      </c>
      <c r="Z1082" t="str">
        <f>IF(Table1[[#This Row],[School Days to Complete Initial Evaluation Converted]]&lt;36,"OnTime",IF(Table1[[#This Row],[School Days to Complete Initial Evaluation Converted]]&gt;50,"16+ Sch Days","1-15 Sch Days"))</f>
        <v>OnTime</v>
      </c>
    </row>
    <row r="1083" spans="1:26">
      <c r="A1083" s="26"/>
      <c r="B1083" s="26"/>
      <c r="C1083" s="26"/>
      <c r="D1083" s="26"/>
      <c r="E1083" s="26"/>
      <c r="F1083" s="26"/>
      <c r="G1083" s="26"/>
      <c r="H1083" s="26"/>
      <c r="I1083" s="26"/>
      <c r="J1083" s="26"/>
      <c r="K1083" s="26"/>
      <c r="L1083" s="26"/>
      <c r="M1083" s="26"/>
      <c r="N1083" s="26"/>
      <c r="O1083" s="26"/>
      <c r="P1083" s="26"/>
      <c r="Q1083" s="26"/>
      <c r="R1083" s="26"/>
      <c r="S1083" s="26"/>
      <c r="T1083" s="26"/>
      <c r="U1083" s="26"/>
      <c r="V1083" s="36">
        <f t="shared" si="16"/>
        <v>1096</v>
      </c>
      <c r="W108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83" t="str">
        <f>IF(Table1[[#This Row],[Days Past 3rd Birthday Calculated]]&lt;1,"OnTime",IF(Table1[[#This Row],[Days Past 3rd Birthday Calculated]]&lt;16,"1-15 Cal Days",IF(Table1[[#This Row],[Days Past 3rd Birthday Calculated]]&gt;29,"30+ Cal Days","16-29 Cal Days")))</f>
        <v>OnTime</v>
      </c>
      <c r="Y1083" s="37">
        <f>_xlfn.NUMBERVALUE(Table1[[#This Row],[School Days to Complete Initial Evaluation (U08)]])</f>
        <v>0</v>
      </c>
      <c r="Z1083" t="str">
        <f>IF(Table1[[#This Row],[School Days to Complete Initial Evaluation Converted]]&lt;36,"OnTime",IF(Table1[[#This Row],[School Days to Complete Initial Evaluation Converted]]&gt;50,"16+ Sch Days","1-15 Sch Days"))</f>
        <v>OnTime</v>
      </c>
    </row>
    <row r="1084" spans="1:26">
      <c r="A1084" s="26"/>
      <c r="B1084" s="26"/>
      <c r="C1084" s="26"/>
      <c r="D1084" s="26"/>
      <c r="E1084" s="26"/>
      <c r="F1084" s="26"/>
      <c r="G1084" s="26"/>
      <c r="H1084" s="26"/>
      <c r="I1084" s="26"/>
      <c r="J1084" s="26"/>
      <c r="K1084" s="26"/>
      <c r="L1084" s="26"/>
      <c r="M1084" s="26"/>
      <c r="N1084" s="26"/>
      <c r="O1084" s="26"/>
      <c r="P1084" s="26"/>
      <c r="Q1084" s="26"/>
      <c r="R1084" s="26"/>
      <c r="S1084" s="26"/>
      <c r="T1084" s="26"/>
      <c r="U1084" s="26"/>
      <c r="V1084" s="36">
        <f t="shared" si="16"/>
        <v>1096</v>
      </c>
      <c r="W108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84" t="str">
        <f>IF(Table1[[#This Row],[Days Past 3rd Birthday Calculated]]&lt;1,"OnTime",IF(Table1[[#This Row],[Days Past 3rd Birthday Calculated]]&lt;16,"1-15 Cal Days",IF(Table1[[#This Row],[Days Past 3rd Birthday Calculated]]&gt;29,"30+ Cal Days","16-29 Cal Days")))</f>
        <v>OnTime</v>
      </c>
      <c r="Y1084" s="37">
        <f>_xlfn.NUMBERVALUE(Table1[[#This Row],[School Days to Complete Initial Evaluation (U08)]])</f>
        <v>0</v>
      </c>
      <c r="Z1084" t="str">
        <f>IF(Table1[[#This Row],[School Days to Complete Initial Evaluation Converted]]&lt;36,"OnTime",IF(Table1[[#This Row],[School Days to Complete Initial Evaluation Converted]]&gt;50,"16+ Sch Days","1-15 Sch Days"))</f>
        <v>OnTime</v>
      </c>
    </row>
    <row r="1085" spans="1:26">
      <c r="A1085" s="26"/>
      <c r="B1085" s="26"/>
      <c r="C1085" s="26"/>
      <c r="D1085" s="26"/>
      <c r="E1085" s="26"/>
      <c r="F1085" s="26"/>
      <c r="G1085" s="26"/>
      <c r="H1085" s="26"/>
      <c r="I1085" s="26"/>
      <c r="J1085" s="26"/>
      <c r="K1085" s="26"/>
      <c r="L1085" s="26"/>
      <c r="M1085" s="26"/>
      <c r="N1085" s="26"/>
      <c r="O1085" s="26"/>
      <c r="P1085" s="26"/>
      <c r="Q1085" s="26"/>
      <c r="R1085" s="26"/>
      <c r="S1085" s="26"/>
      <c r="T1085" s="26"/>
      <c r="U1085" s="26"/>
      <c r="V1085" s="36">
        <f t="shared" si="16"/>
        <v>1096</v>
      </c>
      <c r="W108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85" t="str">
        <f>IF(Table1[[#This Row],[Days Past 3rd Birthday Calculated]]&lt;1,"OnTime",IF(Table1[[#This Row],[Days Past 3rd Birthday Calculated]]&lt;16,"1-15 Cal Days",IF(Table1[[#This Row],[Days Past 3rd Birthday Calculated]]&gt;29,"30+ Cal Days","16-29 Cal Days")))</f>
        <v>OnTime</v>
      </c>
      <c r="Y1085" s="37">
        <f>_xlfn.NUMBERVALUE(Table1[[#This Row],[School Days to Complete Initial Evaluation (U08)]])</f>
        <v>0</v>
      </c>
      <c r="Z1085" t="str">
        <f>IF(Table1[[#This Row],[School Days to Complete Initial Evaluation Converted]]&lt;36,"OnTime",IF(Table1[[#This Row],[School Days to Complete Initial Evaluation Converted]]&gt;50,"16+ Sch Days","1-15 Sch Days"))</f>
        <v>OnTime</v>
      </c>
    </row>
    <row r="1086" spans="1:26">
      <c r="A1086" s="26"/>
      <c r="B1086" s="26"/>
      <c r="C1086" s="26"/>
      <c r="D1086" s="26"/>
      <c r="E1086" s="26"/>
      <c r="F1086" s="26"/>
      <c r="G1086" s="26"/>
      <c r="H1086" s="26"/>
      <c r="I1086" s="26"/>
      <c r="J1086" s="26"/>
      <c r="K1086" s="26"/>
      <c r="L1086" s="26"/>
      <c r="M1086" s="26"/>
      <c r="N1086" s="26"/>
      <c r="O1086" s="26"/>
      <c r="P1086" s="26"/>
      <c r="Q1086" s="26"/>
      <c r="R1086" s="26"/>
      <c r="S1086" s="26"/>
      <c r="T1086" s="26"/>
      <c r="U1086" s="26"/>
      <c r="V1086" s="36">
        <f t="shared" si="16"/>
        <v>1096</v>
      </c>
      <c r="W108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86" t="str">
        <f>IF(Table1[[#This Row],[Days Past 3rd Birthday Calculated]]&lt;1,"OnTime",IF(Table1[[#This Row],[Days Past 3rd Birthday Calculated]]&lt;16,"1-15 Cal Days",IF(Table1[[#This Row],[Days Past 3rd Birthday Calculated]]&gt;29,"30+ Cal Days","16-29 Cal Days")))</f>
        <v>OnTime</v>
      </c>
      <c r="Y1086" s="37">
        <f>_xlfn.NUMBERVALUE(Table1[[#This Row],[School Days to Complete Initial Evaluation (U08)]])</f>
        <v>0</v>
      </c>
      <c r="Z1086" t="str">
        <f>IF(Table1[[#This Row],[School Days to Complete Initial Evaluation Converted]]&lt;36,"OnTime",IF(Table1[[#This Row],[School Days to Complete Initial Evaluation Converted]]&gt;50,"16+ Sch Days","1-15 Sch Days"))</f>
        <v>OnTime</v>
      </c>
    </row>
    <row r="1087" spans="1:26">
      <c r="A1087" s="26"/>
      <c r="B1087" s="26"/>
      <c r="C1087" s="26"/>
      <c r="D1087" s="26"/>
      <c r="E1087" s="26"/>
      <c r="F1087" s="26"/>
      <c r="G1087" s="26"/>
      <c r="H1087" s="26"/>
      <c r="I1087" s="26"/>
      <c r="J1087" s="26"/>
      <c r="K1087" s="26"/>
      <c r="L1087" s="26"/>
      <c r="M1087" s="26"/>
      <c r="N1087" s="26"/>
      <c r="O1087" s="26"/>
      <c r="P1087" s="26"/>
      <c r="Q1087" s="26"/>
      <c r="R1087" s="26"/>
      <c r="S1087" s="26"/>
      <c r="T1087" s="26"/>
      <c r="U1087" s="26"/>
      <c r="V1087" s="36">
        <f t="shared" si="16"/>
        <v>1096</v>
      </c>
      <c r="W108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87" t="str">
        <f>IF(Table1[[#This Row],[Days Past 3rd Birthday Calculated]]&lt;1,"OnTime",IF(Table1[[#This Row],[Days Past 3rd Birthday Calculated]]&lt;16,"1-15 Cal Days",IF(Table1[[#This Row],[Days Past 3rd Birthday Calculated]]&gt;29,"30+ Cal Days","16-29 Cal Days")))</f>
        <v>OnTime</v>
      </c>
      <c r="Y1087" s="37">
        <f>_xlfn.NUMBERVALUE(Table1[[#This Row],[School Days to Complete Initial Evaluation (U08)]])</f>
        <v>0</v>
      </c>
      <c r="Z1087" t="str">
        <f>IF(Table1[[#This Row],[School Days to Complete Initial Evaluation Converted]]&lt;36,"OnTime",IF(Table1[[#This Row],[School Days to Complete Initial Evaluation Converted]]&gt;50,"16+ Sch Days","1-15 Sch Days"))</f>
        <v>OnTime</v>
      </c>
    </row>
    <row r="1088" spans="1:26">
      <c r="A1088" s="26"/>
      <c r="B1088" s="26"/>
      <c r="C1088" s="26"/>
      <c r="D1088" s="26"/>
      <c r="E1088" s="26"/>
      <c r="F1088" s="26"/>
      <c r="G1088" s="26"/>
      <c r="H1088" s="26"/>
      <c r="I1088" s="26"/>
      <c r="J1088" s="26"/>
      <c r="K1088" s="26"/>
      <c r="L1088" s="26"/>
      <c r="M1088" s="26"/>
      <c r="N1088" s="26"/>
      <c r="O1088" s="26"/>
      <c r="P1088" s="26"/>
      <c r="Q1088" s="26"/>
      <c r="R1088" s="26"/>
      <c r="S1088" s="26"/>
      <c r="T1088" s="26"/>
      <c r="U1088" s="26"/>
      <c r="V1088" s="36">
        <f t="shared" si="16"/>
        <v>1096</v>
      </c>
      <c r="W108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88" t="str">
        <f>IF(Table1[[#This Row],[Days Past 3rd Birthday Calculated]]&lt;1,"OnTime",IF(Table1[[#This Row],[Days Past 3rd Birthday Calculated]]&lt;16,"1-15 Cal Days",IF(Table1[[#This Row],[Days Past 3rd Birthday Calculated]]&gt;29,"30+ Cal Days","16-29 Cal Days")))</f>
        <v>OnTime</v>
      </c>
      <c r="Y1088" s="37">
        <f>_xlfn.NUMBERVALUE(Table1[[#This Row],[School Days to Complete Initial Evaluation (U08)]])</f>
        <v>0</v>
      </c>
      <c r="Z1088" t="str">
        <f>IF(Table1[[#This Row],[School Days to Complete Initial Evaluation Converted]]&lt;36,"OnTime",IF(Table1[[#This Row],[School Days to Complete Initial Evaluation Converted]]&gt;50,"16+ Sch Days","1-15 Sch Days"))</f>
        <v>OnTime</v>
      </c>
    </row>
    <row r="1089" spans="1:26">
      <c r="A1089" s="26"/>
      <c r="B1089" s="26"/>
      <c r="C1089" s="26"/>
      <c r="D1089" s="26"/>
      <c r="E1089" s="26"/>
      <c r="F1089" s="26"/>
      <c r="G1089" s="26"/>
      <c r="H1089" s="26"/>
      <c r="I1089" s="26"/>
      <c r="J1089" s="26"/>
      <c r="K1089" s="26"/>
      <c r="L1089" s="26"/>
      <c r="M1089" s="26"/>
      <c r="N1089" s="26"/>
      <c r="O1089" s="26"/>
      <c r="P1089" s="26"/>
      <c r="Q1089" s="26"/>
      <c r="R1089" s="26"/>
      <c r="S1089" s="26"/>
      <c r="T1089" s="26"/>
      <c r="U1089" s="26"/>
      <c r="V1089" s="36">
        <f t="shared" si="16"/>
        <v>1096</v>
      </c>
      <c r="W108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89" t="str">
        <f>IF(Table1[[#This Row],[Days Past 3rd Birthday Calculated]]&lt;1,"OnTime",IF(Table1[[#This Row],[Days Past 3rd Birthday Calculated]]&lt;16,"1-15 Cal Days",IF(Table1[[#This Row],[Days Past 3rd Birthday Calculated]]&gt;29,"30+ Cal Days","16-29 Cal Days")))</f>
        <v>OnTime</v>
      </c>
      <c r="Y1089" s="37">
        <f>_xlfn.NUMBERVALUE(Table1[[#This Row],[School Days to Complete Initial Evaluation (U08)]])</f>
        <v>0</v>
      </c>
      <c r="Z1089" t="str">
        <f>IF(Table1[[#This Row],[School Days to Complete Initial Evaluation Converted]]&lt;36,"OnTime",IF(Table1[[#This Row],[School Days to Complete Initial Evaluation Converted]]&gt;50,"16+ Sch Days","1-15 Sch Days"))</f>
        <v>OnTime</v>
      </c>
    </row>
    <row r="1090" spans="1:26">
      <c r="A1090" s="26"/>
      <c r="B1090" s="26"/>
      <c r="C1090" s="26"/>
      <c r="D1090" s="26"/>
      <c r="E1090" s="26"/>
      <c r="F1090" s="26"/>
      <c r="G1090" s="26"/>
      <c r="H1090" s="26"/>
      <c r="I1090" s="26"/>
      <c r="J1090" s="26"/>
      <c r="K1090" s="26"/>
      <c r="L1090" s="26"/>
      <c r="M1090" s="26"/>
      <c r="N1090" s="26"/>
      <c r="O1090" s="26"/>
      <c r="P1090" s="26"/>
      <c r="Q1090" s="26"/>
      <c r="R1090" s="26"/>
      <c r="S1090" s="26"/>
      <c r="T1090" s="26"/>
      <c r="U1090" s="26"/>
      <c r="V1090" s="36">
        <f t="shared" ref="V1090:V1153" si="17">EDATE(Q1090,36)</f>
        <v>1096</v>
      </c>
      <c r="W109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90" t="str">
        <f>IF(Table1[[#This Row],[Days Past 3rd Birthday Calculated]]&lt;1,"OnTime",IF(Table1[[#This Row],[Days Past 3rd Birthday Calculated]]&lt;16,"1-15 Cal Days",IF(Table1[[#This Row],[Days Past 3rd Birthday Calculated]]&gt;29,"30+ Cal Days","16-29 Cal Days")))</f>
        <v>OnTime</v>
      </c>
      <c r="Y1090" s="37">
        <f>_xlfn.NUMBERVALUE(Table1[[#This Row],[School Days to Complete Initial Evaluation (U08)]])</f>
        <v>0</v>
      </c>
      <c r="Z1090" t="str">
        <f>IF(Table1[[#This Row],[School Days to Complete Initial Evaluation Converted]]&lt;36,"OnTime",IF(Table1[[#This Row],[School Days to Complete Initial Evaluation Converted]]&gt;50,"16+ Sch Days","1-15 Sch Days"))</f>
        <v>OnTime</v>
      </c>
    </row>
    <row r="1091" spans="1:26">
      <c r="A1091" s="26"/>
      <c r="B1091" s="26"/>
      <c r="C1091" s="26"/>
      <c r="D1091" s="26"/>
      <c r="E1091" s="26"/>
      <c r="F1091" s="26"/>
      <c r="G1091" s="26"/>
      <c r="H1091" s="26"/>
      <c r="I1091" s="26"/>
      <c r="J1091" s="26"/>
      <c r="K1091" s="26"/>
      <c r="L1091" s="26"/>
      <c r="M1091" s="26"/>
      <c r="N1091" s="26"/>
      <c r="O1091" s="26"/>
      <c r="P1091" s="26"/>
      <c r="Q1091" s="26"/>
      <c r="R1091" s="26"/>
      <c r="S1091" s="26"/>
      <c r="T1091" s="26"/>
      <c r="U1091" s="26"/>
      <c r="V1091" s="36">
        <f t="shared" si="17"/>
        <v>1096</v>
      </c>
      <c r="W109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91" t="str">
        <f>IF(Table1[[#This Row],[Days Past 3rd Birthday Calculated]]&lt;1,"OnTime",IF(Table1[[#This Row],[Days Past 3rd Birthday Calculated]]&lt;16,"1-15 Cal Days",IF(Table1[[#This Row],[Days Past 3rd Birthday Calculated]]&gt;29,"30+ Cal Days","16-29 Cal Days")))</f>
        <v>OnTime</v>
      </c>
      <c r="Y1091" s="37">
        <f>_xlfn.NUMBERVALUE(Table1[[#This Row],[School Days to Complete Initial Evaluation (U08)]])</f>
        <v>0</v>
      </c>
      <c r="Z1091" t="str">
        <f>IF(Table1[[#This Row],[School Days to Complete Initial Evaluation Converted]]&lt;36,"OnTime",IF(Table1[[#This Row],[School Days to Complete Initial Evaluation Converted]]&gt;50,"16+ Sch Days","1-15 Sch Days"))</f>
        <v>OnTime</v>
      </c>
    </row>
    <row r="1092" spans="1:26">
      <c r="A1092" s="26"/>
      <c r="B1092" s="26"/>
      <c r="C1092" s="26"/>
      <c r="D1092" s="26"/>
      <c r="E1092" s="26"/>
      <c r="F1092" s="26"/>
      <c r="G1092" s="26"/>
      <c r="H1092" s="26"/>
      <c r="I1092" s="26"/>
      <c r="J1092" s="26"/>
      <c r="K1092" s="26"/>
      <c r="L1092" s="26"/>
      <c r="M1092" s="26"/>
      <c r="N1092" s="26"/>
      <c r="O1092" s="26"/>
      <c r="P1092" s="26"/>
      <c r="Q1092" s="26"/>
      <c r="R1092" s="26"/>
      <c r="S1092" s="26"/>
      <c r="T1092" s="26"/>
      <c r="U1092" s="26"/>
      <c r="V1092" s="36">
        <f t="shared" si="17"/>
        <v>1096</v>
      </c>
      <c r="W109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92" t="str">
        <f>IF(Table1[[#This Row],[Days Past 3rd Birthday Calculated]]&lt;1,"OnTime",IF(Table1[[#This Row],[Days Past 3rd Birthday Calculated]]&lt;16,"1-15 Cal Days",IF(Table1[[#This Row],[Days Past 3rd Birthday Calculated]]&gt;29,"30+ Cal Days","16-29 Cal Days")))</f>
        <v>OnTime</v>
      </c>
      <c r="Y1092" s="37">
        <f>_xlfn.NUMBERVALUE(Table1[[#This Row],[School Days to Complete Initial Evaluation (U08)]])</f>
        <v>0</v>
      </c>
      <c r="Z1092" t="str">
        <f>IF(Table1[[#This Row],[School Days to Complete Initial Evaluation Converted]]&lt;36,"OnTime",IF(Table1[[#This Row],[School Days to Complete Initial Evaluation Converted]]&gt;50,"16+ Sch Days","1-15 Sch Days"))</f>
        <v>OnTime</v>
      </c>
    </row>
    <row r="1093" spans="1:26">
      <c r="A1093" s="26"/>
      <c r="B1093" s="26"/>
      <c r="C1093" s="26"/>
      <c r="D1093" s="26"/>
      <c r="E1093" s="26"/>
      <c r="F1093" s="26"/>
      <c r="G1093" s="26"/>
      <c r="H1093" s="26"/>
      <c r="I1093" s="26"/>
      <c r="J1093" s="26"/>
      <c r="K1093" s="26"/>
      <c r="L1093" s="26"/>
      <c r="M1093" s="26"/>
      <c r="N1093" s="26"/>
      <c r="O1093" s="26"/>
      <c r="P1093" s="26"/>
      <c r="Q1093" s="26"/>
      <c r="R1093" s="26"/>
      <c r="S1093" s="26"/>
      <c r="T1093" s="26"/>
      <c r="U1093" s="26"/>
      <c r="V1093" s="36">
        <f t="shared" si="17"/>
        <v>1096</v>
      </c>
      <c r="W109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93" t="str">
        <f>IF(Table1[[#This Row],[Days Past 3rd Birthday Calculated]]&lt;1,"OnTime",IF(Table1[[#This Row],[Days Past 3rd Birthday Calculated]]&lt;16,"1-15 Cal Days",IF(Table1[[#This Row],[Days Past 3rd Birthday Calculated]]&gt;29,"30+ Cal Days","16-29 Cal Days")))</f>
        <v>OnTime</v>
      </c>
      <c r="Y1093" s="37">
        <f>_xlfn.NUMBERVALUE(Table1[[#This Row],[School Days to Complete Initial Evaluation (U08)]])</f>
        <v>0</v>
      </c>
      <c r="Z1093" t="str">
        <f>IF(Table1[[#This Row],[School Days to Complete Initial Evaluation Converted]]&lt;36,"OnTime",IF(Table1[[#This Row],[School Days to Complete Initial Evaluation Converted]]&gt;50,"16+ Sch Days","1-15 Sch Days"))</f>
        <v>OnTime</v>
      </c>
    </row>
    <row r="1094" spans="1:26">
      <c r="A1094" s="26"/>
      <c r="B1094" s="26"/>
      <c r="C1094" s="26"/>
      <c r="D1094" s="26"/>
      <c r="E1094" s="26"/>
      <c r="F1094" s="26"/>
      <c r="G1094" s="26"/>
      <c r="H1094" s="26"/>
      <c r="I1094" s="26"/>
      <c r="J1094" s="26"/>
      <c r="K1094" s="26"/>
      <c r="L1094" s="26"/>
      <c r="M1094" s="26"/>
      <c r="N1094" s="26"/>
      <c r="O1094" s="26"/>
      <c r="P1094" s="26"/>
      <c r="Q1094" s="26"/>
      <c r="R1094" s="26"/>
      <c r="S1094" s="26"/>
      <c r="T1094" s="26"/>
      <c r="U1094" s="26"/>
      <c r="V1094" s="36">
        <f t="shared" si="17"/>
        <v>1096</v>
      </c>
      <c r="W109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94" t="str">
        <f>IF(Table1[[#This Row],[Days Past 3rd Birthday Calculated]]&lt;1,"OnTime",IF(Table1[[#This Row],[Days Past 3rd Birthday Calculated]]&lt;16,"1-15 Cal Days",IF(Table1[[#This Row],[Days Past 3rd Birthday Calculated]]&gt;29,"30+ Cal Days","16-29 Cal Days")))</f>
        <v>OnTime</v>
      </c>
      <c r="Y1094" s="37">
        <f>_xlfn.NUMBERVALUE(Table1[[#This Row],[School Days to Complete Initial Evaluation (U08)]])</f>
        <v>0</v>
      </c>
      <c r="Z1094" t="str">
        <f>IF(Table1[[#This Row],[School Days to Complete Initial Evaluation Converted]]&lt;36,"OnTime",IF(Table1[[#This Row],[School Days to Complete Initial Evaluation Converted]]&gt;50,"16+ Sch Days","1-15 Sch Days"))</f>
        <v>OnTime</v>
      </c>
    </row>
    <row r="1095" spans="1:26">
      <c r="A1095" s="26"/>
      <c r="B1095" s="26"/>
      <c r="C1095" s="26"/>
      <c r="D1095" s="26"/>
      <c r="E1095" s="26"/>
      <c r="F1095" s="26"/>
      <c r="G1095" s="26"/>
      <c r="H1095" s="26"/>
      <c r="I1095" s="26"/>
      <c r="J1095" s="26"/>
      <c r="K1095" s="26"/>
      <c r="L1095" s="26"/>
      <c r="M1095" s="26"/>
      <c r="N1095" s="26"/>
      <c r="O1095" s="26"/>
      <c r="P1095" s="26"/>
      <c r="Q1095" s="26"/>
      <c r="R1095" s="26"/>
      <c r="S1095" s="26"/>
      <c r="T1095" s="26"/>
      <c r="U1095" s="26"/>
      <c r="V1095" s="36">
        <f t="shared" si="17"/>
        <v>1096</v>
      </c>
      <c r="W109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95" t="str">
        <f>IF(Table1[[#This Row],[Days Past 3rd Birthday Calculated]]&lt;1,"OnTime",IF(Table1[[#This Row],[Days Past 3rd Birthday Calculated]]&lt;16,"1-15 Cal Days",IF(Table1[[#This Row],[Days Past 3rd Birthday Calculated]]&gt;29,"30+ Cal Days","16-29 Cal Days")))</f>
        <v>OnTime</v>
      </c>
      <c r="Y1095" s="37">
        <f>_xlfn.NUMBERVALUE(Table1[[#This Row],[School Days to Complete Initial Evaluation (U08)]])</f>
        <v>0</v>
      </c>
      <c r="Z1095" t="str">
        <f>IF(Table1[[#This Row],[School Days to Complete Initial Evaluation Converted]]&lt;36,"OnTime",IF(Table1[[#This Row],[School Days to Complete Initial Evaluation Converted]]&gt;50,"16+ Sch Days","1-15 Sch Days"))</f>
        <v>OnTime</v>
      </c>
    </row>
    <row r="1096" spans="1:26">
      <c r="A1096" s="26"/>
      <c r="B1096" s="26"/>
      <c r="C1096" s="26"/>
      <c r="D1096" s="26"/>
      <c r="E1096" s="26"/>
      <c r="F1096" s="26"/>
      <c r="G1096" s="26"/>
      <c r="H1096" s="26"/>
      <c r="I1096" s="26"/>
      <c r="J1096" s="26"/>
      <c r="K1096" s="26"/>
      <c r="L1096" s="26"/>
      <c r="M1096" s="26"/>
      <c r="N1096" s="26"/>
      <c r="O1096" s="26"/>
      <c r="P1096" s="26"/>
      <c r="Q1096" s="26"/>
      <c r="R1096" s="26"/>
      <c r="S1096" s="26"/>
      <c r="T1096" s="26"/>
      <c r="U1096" s="26"/>
      <c r="V1096" s="36">
        <f t="shared" si="17"/>
        <v>1096</v>
      </c>
      <c r="W109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96" t="str">
        <f>IF(Table1[[#This Row],[Days Past 3rd Birthday Calculated]]&lt;1,"OnTime",IF(Table1[[#This Row],[Days Past 3rd Birthday Calculated]]&lt;16,"1-15 Cal Days",IF(Table1[[#This Row],[Days Past 3rd Birthday Calculated]]&gt;29,"30+ Cal Days","16-29 Cal Days")))</f>
        <v>OnTime</v>
      </c>
      <c r="Y1096" s="37">
        <f>_xlfn.NUMBERVALUE(Table1[[#This Row],[School Days to Complete Initial Evaluation (U08)]])</f>
        <v>0</v>
      </c>
      <c r="Z1096" t="str">
        <f>IF(Table1[[#This Row],[School Days to Complete Initial Evaluation Converted]]&lt;36,"OnTime",IF(Table1[[#This Row],[School Days to Complete Initial Evaluation Converted]]&gt;50,"16+ Sch Days","1-15 Sch Days"))</f>
        <v>OnTime</v>
      </c>
    </row>
    <row r="1097" spans="1:26">
      <c r="A1097" s="26"/>
      <c r="B1097" s="26"/>
      <c r="C1097" s="26"/>
      <c r="D1097" s="26"/>
      <c r="E1097" s="26"/>
      <c r="F1097" s="26"/>
      <c r="G1097" s="26"/>
      <c r="H1097" s="26"/>
      <c r="I1097" s="26"/>
      <c r="J1097" s="26"/>
      <c r="K1097" s="26"/>
      <c r="L1097" s="26"/>
      <c r="M1097" s="26"/>
      <c r="N1097" s="26"/>
      <c r="O1097" s="26"/>
      <c r="P1097" s="26"/>
      <c r="Q1097" s="26"/>
      <c r="R1097" s="26"/>
      <c r="S1097" s="26"/>
      <c r="T1097" s="26"/>
      <c r="U1097" s="26"/>
      <c r="V1097" s="36">
        <f t="shared" si="17"/>
        <v>1096</v>
      </c>
      <c r="W109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97" t="str">
        <f>IF(Table1[[#This Row],[Days Past 3rd Birthday Calculated]]&lt;1,"OnTime",IF(Table1[[#This Row],[Days Past 3rd Birthday Calculated]]&lt;16,"1-15 Cal Days",IF(Table1[[#This Row],[Days Past 3rd Birthday Calculated]]&gt;29,"30+ Cal Days","16-29 Cal Days")))</f>
        <v>OnTime</v>
      </c>
      <c r="Y1097" s="37">
        <f>_xlfn.NUMBERVALUE(Table1[[#This Row],[School Days to Complete Initial Evaluation (U08)]])</f>
        <v>0</v>
      </c>
      <c r="Z1097" t="str">
        <f>IF(Table1[[#This Row],[School Days to Complete Initial Evaluation Converted]]&lt;36,"OnTime",IF(Table1[[#This Row],[School Days to Complete Initial Evaluation Converted]]&gt;50,"16+ Sch Days","1-15 Sch Days"))</f>
        <v>OnTime</v>
      </c>
    </row>
    <row r="1098" spans="1:26">
      <c r="A1098" s="26"/>
      <c r="B1098" s="26"/>
      <c r="C1098" s="26"/>
      <c r="D1098" s="26"/>
      <c r="E1098" s="26"/>
      <c r="F1098" s="26"/>
      <c r="G1098" s="26"/>
      <c r="H1098" s="26"/>
      <c r="I1098" s="26"/>
      <c r="J1098" s="26"/>
      <c r="K1098" s="26"/>
      <c r="L1098" s="26"/>
      <c r="M1098" s="26"/>
      <c r="N1098" s="26"/>
      <c r="O1098" s="26"/>
      <c r="P1098" s="26"/>
      <c r="Q1098" s="26"/>
      <c r="R1098" s="26"/>
      <c r="S1098" s="26"/>
      <c r="T1098" s="26"/>
      <c r="U1098" s="26"/>
      <c r="V1098" s="36">
        <f t="shared" si="17"/>
        <v>1096</v>
      </c>
      <c r="W109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98" t="str">
        <f>IF(Table1[[#This Row],[Days Past 3rd Birthday Calculated]]&lt;1,"OnTime",IF(Table1[[#This Row],[Days Past 3rd Birthday Calculated]]&lt;16,"1-15 Cal Days",IF(Table1[[#This Row],[Days Past 3rd Birthday Calculated]]&gt;29,"30+ Cal Days","16-29 Cal Days")))</f>
        <v>OnTime</v>
      </c>
      <c r="Y1098" s="37">
        <f>_xlfn.NUMBERVALUE(Table1[[#This Row],[School Days to Complete Initial Evaluation (U08)]])</f>
        <v>0</v>
      </c>
      <c r="Z1098" t="str">
        <f>IF(Table1[[#This Row],[School Days to Complete Initial Evaluation Converted]]&lt;36,"OnTime",IF(Table1[[#This Row],[School Days to Complete Initial Evaluation Converted]]&gt;50,"16+ Sch Days","1-15 Sch Days"))</f>
        <v>OnTime</v>
      </c>
    </row>
    <row r="1099" spans="1:26">
      <c r="A1099" s="26"/>
      <c r="B1099" s="26"/>
      <c r="C1099" s="26"/>
      <c r="D1099" s="26"/>
      <c r="E1099" s="26"/>
      <c r="F1099" s="26"/>
      <c r="G1099" s="26"/>
      <c r="H1099" s="26"/>
      <c r="I1099" s="26"/>
      <c r="J1099" s="26"/>
      <c r="K1099" s="26"/>
      <c r="L1099" s="26"/>
      <c r="M1099" s="26"/>
      <c r="N1099" s="26"/>
      <c r="O1099" s="26"/>
      <c r="P1099" s="26"/>
      <c r="Q1099" s="26"/>
      <c r="R1099" s="26"/>
      <c r="S1099" s="26"/>
      <c r="T1099" s="26"/>
      <c r="U1099" s="26"/>
      <c r="V1099" s="36">
        <f t="shared" si="17"/>
        <v>1096</v>
      </c>
      <c r="W109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099" t="str">
        <f>IF(Table1[[#This Row],[Days Past 3rd Birthday Calculated]]&lt;1,"OnTime",IF(Table1[[#This Row],[Days Past 3rd Birthday Calculated]]&lt;16,"1-15 Cal Days",IF(Table1[[#This Row],[Days Past 3rd Birthday Calculated]]&gt;29,"30+ Cal Days","16-29 Cal Days")))</f>
        <v>OnTime</v>
      </c>
      <c r="Y1099" s="37">
        <f>_xlfn.NUMBERVALUE(Table1[[#This Row],[School Days to Complete Initial Evaluation (U08)]])</f>
        <v>0</v>
      </c>
      <c r="Z1099" t="str">
        <f>IF(Table1[[#This Row],[School Days to Complete Initial Evaluation Converted]]&lt;36,"OnTime",IF(Table1[[#This Row],[School Days to Complete Initial Evaluation Converted]]&gt;50,"16+ Sch Days","1-15 Sch Days"))</f>
        <v>OnTime</v>
      </c>
    </row>
    <row r="1100" spans="1:26">
      <c r="A1100" s="26"/>
      <c r="B1100" s="26"/>
      <c r="C1100" s="26"/>
      <c r="D1100" s="26"/>
      <c r="E1100" s="26"/>
      <c r="F1100" s="26"/>
      <c r="G1100" s="26"/>
      <c r="H1100" s="26"/>
      <c r="I1100" s="26"/>
      <c r="J1100" s="26"/>
      <c r="K1100" s="26"/>
      <c r="L1100" s="26"/>
      <c r="M1100" s="26"/>
      <c r="N1100" s="26"/>
      <c r="O1100" s="26"/>
      <c r="P1100" s="26"/>
      <c r="Q1100" s="26"/>
      <c r="R1100" s="26"/>
      <c r="S1100" s="26"/>
      <c r="T1100" s="26"/>
      <c r="U1100" s="26"/>
      <c r="V1100" s="36">
        <f t="shared" si="17"/>
        <v>1096</v>
      </c>
      <c r="W110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00" t="str">
        <f>IF(Table1[[#This Row],[Days Past 3rd Birthday Calculated]]&lt;1,"OnTime",IF(Table1[[#This Row],[Days Past 3rd Birthday Calculated]]&lt;16,"1-15 Cal Days",IF(Table1[[#This Row],[Days Past 3rd Birthday Calculated]]&gt;29,"30+ Cal Days","16-29 Cal Days")))</f>
        <v>OnTime</v>
      </c>
      <c r="Y1100" s="37">
        <f>_xlfn.NUMBERVALUE(Table1[[#This Row],[School Days to Complete Initial Evaluation (U08)]])</f>
        <v>0</v>
      </c>
      <c r="Z1100" t="str">
        <f>IF(Table1[[#This Row],[School Days to Complete Initial Evaluation Converted]]&lt;36,"OnTime",IF(Table1[[#This Row],[School Days to Complete Initial Evaluation Converted]]&gt;50,"16+ Sch Days","1-15 Sch Days"))</f>
        <v>OnTime</v>
      </c>
    </row>
    <row r="1101" spans="1:26">
      <c r="A1101" s="26"/>
      <c r="B1101" s="26"/>
      <c r="C1101" s="26"/>
      <c r="D1101" s="26"/>
      <c r="E1101" s="26"/>
      <c r="F1101" s="26"/>
      <c r="G1101" s="26"/>
      <c r="H1101" s="26"/>
      <c r="I1101" s="26"/>
      <c r="J1101" s="26"/>
      <c r="K1101" s="26"/>
      <c r="L1101" s="26"/>
      <c r="M1101" s="26"/>
      <c r="N1101" s="26"/>
      <c r="O1101" s="26"/>
      <c r="P1101" s="26"/>
      <c r="Q1101" s="26"/>
      <c r="R1101" s="26"/>
      <c r="S1101" s="26"/>
      <c r="T1101" s="26"/>
      <c r="U1101" s="26"/>
      <c r="V1101" s="36">
        <f t="shared" si="17"/>
        <v>1096</v>
      </c>
      <c r="W110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01" t="str">
        <f>IF(Table1[[#This Row],[Days Past 3rd Birthday Calculated]]&lt;1,"OnTime",IF(Table1[[#This Row],[Days Past 3rd Birthday Calculated]]&lt;16,"1-15 Cal Days",IF(Table1[[#This Row],[Days Past 3rd Birthday Calculated]]&gt;29,"30+ Cal Days","16-29 Cal Days")))</f>
        <v>OnTime</v>
      </c>
      <c r="Y1101" s="37">
        <f>_xlfn.NUMBERVALUE(Table1[[#This Row],[School Days to Complete Initial Evaluation (U08)]])</f>
        <v>0</v>
      </c>
      <c r="Z1101" t="str">
        <f>IF(Table1[[#This Row],[School Days to Complete Initial Evaluation Converted]]&lt;36,"OnTime",IF(Table1[[#This Row],[School Days to Complete Initial Evaluation Converted]]&gt;50,"16+ Sch Days","1-15 Sch Days"))</f>
        <v>OnTime</v>
      </c>
    </row>
    <row r="1102" spans="1:26">
      <c r="A1102" s="26"/>
      <c r="B1102" s="26"/>
      <c r="C1102" s="26"/>
      <c r="D1102" s="26"/>
      <c r="E1102" s="26"/>
      <c r="F1102" s="26"/>
      <c r="G1102" s="26"/>
      <c r="H1102" s="26"/>
      <c r="I1102" s="26"/>
      <c r="J1102" s="26"/>
      <c r="K1102" s="26"/>
      <c r="L1102" s="26"/>
      <c r="M1102" s="26"/>
      <c r="N1102" s="26"/>
      <c r="O1102" s="26"/>
      <c r="P1102" s="26"/>
      <c r="Q1102" s="26"/>
      <c r="R1102" s="26"/>
      <c r="S1102" s="26"/>
      <c r="T1102" s="26"/>
      <c r="U1102" s="26"/>
      <c r="V1102" s="36">
        <f t="shared" si="17"/>
        <v>1096</v>
      </c>
      <c r="W110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02" t="str">
        <f>IF(Table1[[#This Row],[Days Past 3rd Birthday Calculated]]&lt;1,"OnTime",IF(Table1[[#This Row],[Days Past 3rd Birthday Calculated]]&lt;16,"1-15 Cal Days",IF(Table1[[#This Row],[Days Past 3rd Birthday Calculated]]&gt;29,"30+ Cal Days","16-29 Cal Days")))</f>
        <v>OnTime</v>
      </c>
      <c r="Y1102" s="37">
        <f>_xlfn.NUMBERVALUE(Table1[[#This Row],[School Days to Complete Initial Evaluation (U08)]])</f>
        <v>0</v>
      </c>
      <c r="Z1102" t="str">
        <f>IF(Table1[[#This Row],[School Days to Complete Initial Evaluation Converted]]&lt;36,"OnTime",IF(Table1[[#This Row],[School Days to Complete Initial Evaluation Converted]]&gt;50,"16+ Sch Days","1-15 Sch Days"))</f>
        <v>OnTime</v>
      </c>
    </row>
    <row r="1103" spans="1:26">
      <c r="A1103" s="26"/>
      <c r="B1103" s="26"/>
      <c r="C1103" s="26"/>
      <c r="D1103" s="26"/>
      <c r="E1103" s="26"/>
      <c r="F1103" s="26"/>
      <c r="G1103" s="26"/>
      <c r="H1103" s="26"/>
      <c r="I1103" s="26"/>
      <c r="J1103" s="26"/>
      <c r="K1103" s="26"/>
      <c r="L1103" s="26"/>
      <c r="M1103" s="26"/>
      <c r="N1103" s="26"/>
      <c r="O1103" s="26"/>
      <c r="P1103" s="26"/>
      <c r="Q1103" s="26"/>
      <c r="R1103" s="26"/>
      <c r="S1103" s="26"/>
      <c r="T1103" s="26"/>
      <c r="U1103" s="26"/>
      <c r="V1103" s="36">
        <f t="shared" si="17"/>
        <v>1096</v>
      </c>
      <c r="W110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03" t="str">
        <f>IF(Table1[[#This Row],[Days Past 3rd Birthday Calculated]]&lt;1,"OnTime",IF(Table1[[#This Row],[Days Past 3rd Birthday Calculated]]&lt;16,"1-15 Cal Days",IF(Table1[[#This Row],[Days Past 3rd Birthday Calculated]]&gt;29,"30+ Cal Days","16-29 Cal Days")))</f>
        <v>OnTime</v>
      </c>
      <c r="Y1103" s="37">
        <f>_xlfn.NUMBERVALUE(Table1[[#This Row],[School Days to Complete Initial Evaluation (U08)]])</f>
        <v>0</v>
      </c>
      <c r="Z1103" t="str">
        <f>IF(Table1[[#This Row],[School Days to Complete Initial Evaluation Converted]]&lt;36,"OnTime",IF(Table1[[#This Row],[School Days to Complete Initial Evaluation Converted]]&gt;50,"16+ Sch Days","1-15 Sch Days"))</f>
        <v>OnTime</v>
      </c>
    </row>
    <row r="1104" spans="1:26">
      <c r="A1104" s="26"/>
      <c r="B1104" s="26"/>
      <c r="C1104" s="26"/>
      <c r="D1104" s="26"/>
      <c r="E1104" s="26"/>
      <c r="F1104" s="26"/>
      <c r="G1104" s="26"/>
      <c r="H1104" s="26"/>
      <c r="I1104" s="26"/>
      <c r="J1104" s="26"/>
      <c r="K1104" s="26"/>
      <c r="L1104" s="26"/>
      <c r="M1104" s="26"/>
      <c r="N1104" s="26"/>
      <c r="O1104" s="26"/>
      <c r="P1104" s="26"/>
      <c r="Q1104" s="26"/>
      <c r="R1104" s="26"/>
      <c r="S1104" s="26"/>
      <c r="T1104" s="26"/>
      <c r="U1104" s="26"/>
      <c r="V1104" s="36">
        <f t="shared" si="17"/>
        <v>1096</v>
      </c>
      <c r="W110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04" t="str">
        <f>IF(Table1[[#This Row],[Days Past 3rd Birthday Calculated]]&lt;1,"OnTime",IF(Table1[[#This Row],[Days Past 3rd Birthday Calculated]]&lt;16,"1-15 Cal Days",IF(Table1[[#This Row],[Days Past 3rd Birthday Calculated]]&gt;29,"30+ Cal Days","16-29 Cal Days")))</f>
        <v>OnTime</v>
      </c>
      <c r="Y1104" s="37">
        <f>_xlfn.NUMBERVALUE(Table1[[#This Row],[School Days to Complete Initial Evaluation (U08)]])</f>
        <v>0</v>
      </c>
      <c r="Z1104" t="str">
        <f>IF(Table1[[#This Row],[School Days to Complete Initial Evaluation Converted]]&lt;36,"OnTime",IF(Table1[[#This Row],[School Days to Complete Initial Evaluation Converted]]&gt;50,"16+ Sch Days","1-15 Sch Days"))</f>
        <v>OnTime</v>
      </c>
    </row>
    <row r="1105" spans="1:26">
      <c r="A1105" s="26"/>
      <c r="B1105" s="26"/>
      <c r="C1105" s="26"/>
      <c r="D1105" s="26"/>
      <c r="E1105" s="26"/>
      <c r="F1105" s="26"/>
      <c r="G1105" s="26"/>
      <c r="H1105" s="26"/>
      <c r="I1105" s="26"/>
      <c r="J1105" s="26"/>
      <c r="K1105" s="26"/>
      <c r="L1105" s="26"/>
      <c r="M1105" s="26"/>
      <c r="N1105" s="26"/>
      <c r="O1105" s="26"/>
      <c r="P1105" s="26"/>
      <c r="Q1105" s="26"/>
      <c r="R1105" s="26"/>
      <c r="S1105" s="26"/>
      <c r="T1105" s="26"/>
      <c r="U1105" s="26"/>
      <c r="V1105" s="36">
        <f t="shared" si="17"/>
        <v>1096</v>
      </c>
      <c r="W110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05" t="str">
        <f>IF(Table1[[#This Row],[Days Past 3rd Birthday Calculated]]&lt;1,"OnTime",IF(Table1[[#This Row],[Days Past 3rd Birthday Calculated]]&lt;16,"1-15 Cal Days",IF(Table1[[#This Row],[Days Past 3rd Birthday Calculated]]&gt;29,"30+ Cal Days","16-29 Cal Days")))</f>
        <v>OnTime</v>
      </c>
      <c r="Y1105" s="37">
        <f>_xlfn.NUMBERVALUE(Table1[[#This Row],[School Days to Complete Initial Evaluation (U08)]])</f>
        <v>0</v>
      </c>
      <c r="Z1105" t="str">
        <f>IF(Table1[[#This Row],[School Days to Complete Initial Evaluation Converted]]&lt;36,"OnTime",IF(Table1[[#This Row],[School Days to Complete Initial Evaluation Converted]]&gt;50,"16+ Sch Days","1-15 Sch Days"))</f>
        <v>OnTime</v>
      </c>
    </row>
    <row r="1106" spans="1:26">
      <c r="A1106" s="26"/>
      <c r="B1106" s="26"/>
      <c r="C1106" s="26"/>
      <c r="D1106" s="26"/>
      <c r="E1106" s="26"/>
      <c r="F1106" s="26"/>
      <c r="G1106" s="26"/>
      <c r="H1106" s="26"/>
      <c r="I1106" s="26"/>
      <c r="J1106" s="26"/>
      <c r="K1106" s="26"/>
      <c r="L1106" s="26"/>
      <c r="M1106" s="26"/>
      <c r="N1106" s="26"/>
      <c r="O1106" s="26"/>
      <c r="P1106" s="26"/>
      <c r="Q1106" s="26"/>
      <c r="R1106" s="26"/>
      <c r="S1106" s="26"/>
      <c r="T1106" s="26"/>
      <c r="U1106" s="26"/>
      <c r="V1106" s="36">
        <f t="shared" si="17"/>
        <v>1096</v>
      </c>
      <c r="W110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06" t="str">
        <f>IF(Table1[[#This Row],[Days Past 3rd Birthday Calculated]]&lt;1,"OnTime",IF(Table1[[#This Row],[Days Past 3rd Birthday Calculated]]&lt;16,"1-15 Cal Days",IF(Table1[[#This Row],[Days Past 3rd Birthday Calculated]]&gt;29,"30+ Cal Days","16-29 Cal Days")))</f>
        <v>OnTime</v>
      </c>
      <c r="Y1106" s="37">
        <f>_xlfn.NUMBERVALUE(Table1[[#This Row],[School Days to Complete Initial Evaluation (U08)]])</f>
        <v>0</v>
      </c>
      <c r="Z1106" t="str">
        <f>IF(Table1[[#This Row],[School Days to Complete Initial Evaluation Converted]]&lt;36,"OnTime",IF(Table1[[#This Row],[School Days to Complete Initial Evaluation Converted]]&gt;50,"16+ Sch Days","1-15 Sch Days"))</f>
        <v>OnTime</v>
      </c>
    </row>
    <row r="1107" spans="1:26">
      <c r="A1107" s="26"/>
      <c r="B1107" s="26"/>
      <c r="C1107" s="26"/>
      <c r="D1107" s="26"/>
      <c r="E1107" s="26"/>
      <c r="F1107" s="26"/>
      <c r="G1107" s="26"/>
      <c r="H1107" s="26"/>
      <c r="I1107" s="26"/>
      <c r="J1107" s="26"/>
      <c r="K1107" s="26"/>
      <c r="L1107" s="26"/>
      <c r="M1107" s="26"/>
      <c r="N1107" s="26"/>
      <c r="O1107" s="26"/>
      <c r="P1107" s="26"/>
      <c r="Q1107" s="26"/>
      <c r="R1107" s="26"/>
      <c r="S1107" s="26"/>
      <c r="T1107" s="26"/>
      <c r="U1107" s="26"/>
      <c r="V1107" s="36">
        <f t="shared" si="17"/>
        <v>1096</v>
      </c>
      <c r="W110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07" t="str">
        <f>IF(Table1[[#This Row],[Days Past 3rd Birthday Calculated]]&lt;1,"OnTime",IF(Table1[[#This Row],[Days Past 3rd Birthday Calculated]]&lt;16,"1-15 Cal Days",IF(Table1[[#This Row],[Days Past 3rd Birthday Calculated]]&gt;29,"30+ Cal Days","16-29 Cal Days")))</f>
        <v>OnTime</v>
      </c>
      <c r="Y1107" s="37">
        <f>_xlfn.NUMBERVALUE(Table1[[#This Row],[School Days to Complete Initial Evaluation (U08)]])</f>
        <v>0</v>
      </c>
      <c r="Z1107" t="str">
        <f>IF(Table1[[#This Row],[School Days to Complete Initial Evaluation Converted]]&lt;36,"OnTime",IF(Table1[[#This Row],[School Days to Complete Initial Evaluation Converted]]&gt;50,"16+ Sch Days","1-15 Sch Days"))</f>
        <v>OnTime</v>
      </c>
    </row>
    <row r="1108" spans="1:26">
      <c r="A1108" s="26"/>
      <c r="B1108" s="26"/>
      <c r="C1108" s="26"/>
      <c r="D1108" s="26"/>
      <c r="E1108" s="26"/>
      <c r="F1108" s="26"/>
      <c r="G1108" s="26"/>
      <c r="H1108" s="26"/>
      <c r="I1108" s="26"/>
      <c r="J1108" s="26"/>
      <c r="K1108" s="26"/>
      <c r="L1108" s="26"/>
      <c r="M1108" s="26"/>
      <c r="N1108" s="26"/>
      <c r="O1108" s="26"/>
      <c r="P1108" s="26"/>
      <c r="Q1108" s="26"/>
      <c r="R1108" s="26"/>
      <c r="S1108" s="26"/>
      <c r="T1108" s="26"/>
      <c r="U1108" s="26"/>
      <c r="V1108" s="36">
        <f t="shared" si="17"/>
        <v>1096</v>
      </c>
      <c r="W110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08" t="str">
        <f>IF(Table1[[#This Row],[Days Past 3rd Birthday Calculated]]&lt;1,"OnTime",IF(Table1[[#This Row],[Days Past 3rd Birthday Calculated]]&lt;16,"1-15 Cal Days",IF(Table1[[#This Row],[Days Past 3rd Birthday Calculated]]&gt;29,"30+ Cal Days","16-29 Cal Days")))</f>
        <v>OnTime</v>
      </c>
      <c r="Y1108" s="37">
        <f>_xlfn.NUMBERVALUE(Table1[[#This Row],[School Days to Complete Initial Evaluation (U08)]])</f>
        <v>0</v>
      </c>
      <c r="Z1108" t="str">
        <f>IF(Table1[[#This Row],[School Days to Complete Initial Evaluation Converted]]&lt;36,"OnTime",IF(Table1[[#This Row],[School Days to Complete Initial Evaluation Converted]]&gt;50,"16+ Sch Days","1-15 Sch Days"))</f>
        <v>OnTime</v>
      </c>
    </row>
    <row r="1109" spans="1:26">
      <c r="A1109" s="26"/>
      <c r="B1109" s="26"/>
      <c r="C1109" s="26"/>
      <c r="D1109" s="26"/>
      <c r="E1109" s="26"/>
      <c r="F1109" s="26"/>
      <c r="G1109" s="26"/>
      <c r="H1109" s="26"/>
      <c r="I1109" s="26"/>
      <c r="J1109" s="26"/>
      <c r="K1109" s="26"/>
      <c r="L1109" s="26"/>
      <c r="M1109" s="26"/>
      <c r="N1109" s="26"/>
      <c r="O1109" s="26"/>
      <c r="P1109" s="26"/>
      <c r="Q1109" s="26"/>
      <c r="R1109" s="26"/>
      <c r="S1109" s="26"/>
      <c r="T1109" s="26"/>
      <c r="U1109" s="26"/>
      <c r="V1109" s="36">
        <f t="shared" si="17"/>
        <v>1096</v>
      </c>
      <c r="W110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09" t="str">
        <f>IF(Table1[[#This Row],[Days Past 3rd Birthday Calculated]]&lt;1,"OnTime",IF(Table1[[#This Row],[Days Past 3rd Birthday Calculated]]&lt;16,"1-15 Cal Days",IF(Table1[[#This Row],[Days Past 3rd Birthday Calculated]]&gt;29,"30+ Cal Days","16-29 Cal Days")))</f>
        <v>OnTime</v>
      </c>
      <c r="Y1109" s="37">
        <f>_xlfn.NUMBERVALUE(Table1[[#This Row],[School Days to Complete Initial Evaluation (U08)]])</f>
        <v>0</v>
      </c>
      <c r="Z1109" t="str">
        <f>IF(Table1[[#This Row],[School Days to Complete Initial Evaluation Converted]]&lt;36,"OnTime",IF(Table1[[#This Row],[School Days to Complete Initial Evaluation Converted]]&gt;50,"16+ Sch Days","1-15 Sch Days"))</f>
        <v>OnTime</v>
      </c>
    </row>
    <row r="1110" spans="1:26">
      <c r="A1110" s="26"/>
      <c r="B1110" s="26"/>
      <c r="C1110" s="26"/>
      <c r="D1110" s="26"/>
      <c r="E1110" s="26"/>
      <c r="F1110" s="26"/>
      <c r="G1110" s="26"/>
      <c r="H1110" s="26"/>
      <c r="I1110" s="26"/>
      <c r="J1110" s="26"/>
      <c r="K1110" s="26"/>
      <c r="L1110" s="26"/>
      <c r="M1110" s="26"/>
      <c r="N1110" s="26"/>
      <c r="O1110" s="26"/>
      <c r="P1110" s="26"/>
      <c r="Q1110" s="26"/>
      <c r="R1110" s="26"/>
      <c r="S1110" s="26"/>
      <c r="T1110" s="26"/>
      <c r="U1110" s="26"/>
      <c r="V1110" s="36">
        <f t="shared" si="17"/>
        <v>1096</v>
      </c>
      <c r="W111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10" t="str">
        <f>IF(Table1[[#This Row],[Days Past 3rd Birthday Calculated]]&lt;1,"OnTime",IF(Table1[[#This Row],[Days Past 3rd Birthday Calculated]]&lt;16,"1-15 Cal Days",IF(Table1[[#This Row],[Days Past 3rd Birthday Calculated]]&gt;29,"30+ Cal Days","16-29 Cal Days")))</f>
        <v>OnTime</v>
      </c>
      <c r="Y1110" s="37">
        <f>_xlfn.NUMBERVALUE(Table1[[#This Row],[School Days to Complete Initial Evaluation (U08)]])</f>
        <v>0</v>
      </c>
      <c r="Z1110" t="str">
        <f>IF(Table1[[#This Row],[School Days to Complete Initial Evaluation Converted]]&lt;36,"OnTime",IF(Table1[[#This Row],[School Days to Complete Initial Evaluation Converted]]&gt;50,"16+ Sch Days","1-15 Sch Days"))</f>
        <v>OnTime</v>
      </c>
    </row>
    <row r="1111" spans="1:26">
      <c r="A1111" s="26"/>
      <c r="B1111" s="26"/>
      <c r="C1111" s="26"/>
      <c r="D1111" s="26"/>
      <c r="E1111" s="26"/>
      <c r="F1111" s="26"/>
      <c r="G1111" s="26"/>
      <c r="H1111" s="26"/>
      <c r="I1111" s="26"/>
      <c r="J1111" s="26"/>
      <c r="K1111" s="26"/>
      <c r="L1111" s="26"/>
      <c r="M1111" s="26"/>
      <c r="N1111" s="26"/>
      <c r="O1111" s="26"/>
      <c r="P1111" s="26"/>
      <c r="Q1111" s="26"/>
      <c r="R1111" s="26"/>
      <c r="S1111" s="26"/>
      <c r="T1111" s="26"/>
      <c r="U1111" s="26"/>
      <c r="V1111" s="36">
        <f t="shared" si="17"/>
        <v>1096</v>
      </c>
      <c r="W111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11" t="str">
        <f>IF(Table1[[#This Row],[Days Past 3rd Birthday Calculated]]&lt;1,"OnTime",IF(Table1[[#This Row],[Days Past 3rd Birthday Calculated]]&lt;16,"1-15 Cal Days",IF(Table1[[#This Row],[Days Past 3rd Birthday Calculated]]&gt;29,"30+ Cal Days","16-29 Cal Days")))</f>
        <v>OnTime</v>
      </c>
      <c r="Y1111" s="37">
        <f>_xlfn.NUMBERVALUE(Table1[[#This Row],[School Days to Complete Initial Evaluation (U08)]])</f>
        <v>0</v>
      </c>
      <c r="Z1111" t="str">
        <f>IF(Table1[[#This Row],[School Days to Complete Initial Evaluation Converted]]&lt;36,"OnTime",IF(Table1[[#This Row],[School Days to Complete Initial Evaluation Converted]]&gt;50,"16+ Sch Days","1-15 Sch Days"))</f>
        <v>OnTime</v>
      </c>
    </row>
    <row r="1112" spans="1:26">
      <c r="A1112" s="26"/>
      <c r="B1112" s="26"/>
      <c r="C1112" s="26"/>
      <c r="D1112" s="26"/>
      <c r="E1112" s="26"/>
      <c r="F1112" s="26"/>
      <c r="G1112" s="26"/>
      <c r="H1112" s="26"/>
      <c r="I1112" s="26"/>
      <c r="J1112" s="26"/>
      <c r="K1112" s="26"/>
      <c r="L1112" s="26"/>
      <c r="M1112" s="26"/>
      <c r="N1112" s="26"/>
      <c r="O1112" s="26"/>
      <c r="P1112" s="26"/>
      <c r="Q1112" s="26"/>
      <c r="R1112" s="26"/>
      <c r="S1112" s="26"/>
      <c r="T1112" s="26"/>
      <c r="U1112" s="26"/>
      <c r="V1112" s="36">
        <f t="shared" si="17"/>
        <v>1096</v>
      </c>
      <c r="W111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12" t="str">
        <f>IF(Table1[[#This Row],[Days Past 3rd Birthday Calculated]]&lt;1,"OnTime",IF(Table1[[#This Row],[Days Past 3rd Birthday Calculated]]&lt;16,"1-15 Cal Days",IF(Table1[[#This Row],[Days Past 3rd Birthday Calculated]]&gt;29,"30+ Cal Days","16-29 Cal Days")))</f>
        <v>OnTime</v>
      </c>
      <c r="Y1112" s="37">
        <f>_xlfn.NUMBERVALUE(Table1[[#This Row],[School Days to Complete Initial Evaluation (U08)]])</f>
        <v>0</v>
      </c>
      <c r="Z1112" t="str">
        <f>IF(Table1[[#This Row],[School Days to Complete Initial Evaluation Converted]]&lt;36,"OnTime",IF(Table1[[#This Row],[School Days to Complete Initial Evaluation Converted]]&gt;50,"16+ Sch Days","1-15 Sch Days"))</f>
        <v>OnTime</v>
      </c>
    </row>
    <row r="1113" spans="1:26">
      <c r="A1113" s="26"/>
      <c r="B1113" s="26"/>
      <c r="C1113" s="26"/>
      <c r="D1113" s="26"/>
      <c r="E1113" s="26"/>
      <c r="F1113" s="26"/>
      <c r="G1113" s="26"/>
      <c r="H1113" s="26"/>
      <c r="I1113" s="26"/>
      <c r="J1113" s="26"/>
      <c r="K1113" s="26"/>
      <c r="L1113" s="26"/>
      <c r="M1113" s="26"/>
      <c r="N1113" s="26"/>
      <c r="O1113" s="26"/>
      <c r="P1113" s="26"/>
      <c r="Q1113" s="26"/>
      <c r="R1113" s="26"/>
      <c r="S1113" s="26"/>
      <c r="T1113" s="26"/>
      <c r="U1113" s="26"/>
      <c r="V1113" s="36">
        <f t="shared" si="17"/>
        <v>1096</v>
      </c>
      <c r="W111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13" t="str">
        <f>IF(Table1[[#This Row],[Days Past 3rd Birthday Calculated]]&lt;1,"OnTime",IF(Table1[[#This Row],[Days Past 3rd Birthday Calculated]]&lt;16,"1-15 Cal Days",IF(Table1[[#This Row],[Days Past 3rd Birthday Calculated]]&gt;29,"30+ Cal Days","16-29 Cal Days")))</f>
        <v>OnTime</v>
      </c>
      <c r="Y1113" s="37">
        <f>_xlfn.NUMBERVALUE(Table1[[#This Row],[School Days to Complete Initial Evaluation (U08)]])</f>
        <v>0</v>
      </c>
      <c r="Z1113" t="str">
        <f>IF(Table1[[#This Row],[School Days to Complete Initial Evaluation Converted]]&lt;36,"OnTime",IF(Table1[[#This Row],[School Days to Complete Initial Evaluation Converted]]&gt;50,"16+ Sch Days","1-15 Sch Days"))</f>
        <v>OnTime</v>
      </c>
    </row>
    <row r="1114" spans="1:26">
      <c r="A1114" s="26"/>
      <c r="B1114" s="26"/>
      <c r="C1114" s="26"/>
      <c r="D1114" s="26"/>
      <c r="E1114" s="26"/>
      <c r="F1114" s="26"/>
      <c r="G1114" s="26"/>
      <c r="H1114" s="26"/>
      <c r="I1114" s="26"/>
      <c r="J1114" s="26"/>
      <c r="K1114" s="26"/>
      <c r="L1114" s="26"/>
      <c r="M1114" s="26"/>
      <c r="N1114" s="26"/>
      <c r="O1114" s="26"/>
      <c r="P1114" s="26"/>
      <c r="Q1114" s="26"/>
      <c r="R1114" s="26"/>
      <c r="S1114" s="26"/>
      <c r="T1114" s="26"/>
      <c r="U1114" s="26"/>
      <c r="V1114" s="36">
        <f t="shared" si="17"/>
        <v>1096</v>
      </c>
      <c r="W111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14" t="str">
        <f>IF(Table1[[#This Row],[Days Past 3rd Birthday Calculated]]&lt;1,"OnTime",IF(Table1[[#This Row],[Days Past 3rd Birthday Calculated]]&lt;16,"1-15 Cal Days",IF(Table1[[#This Row],[Days Past 3rd Birthday Calculated]]&gt;29,"30+ Cal Days","16-29 Cal Days")))</f>
        <v>OnTime</v>
      </c>
      <c r="Y1114" s="37">
        <f>_xlfn.NUMBERVALUE(Table1[[#This Row],[School Days to Complete Initial Evaluation (U08)]])</f>
        <v>0</v>
      </c>
      <c r="Z1114" t="str">
        <f>IF(Table1[[#This Row],[School Days to Complete Initial Evaluation Converted]]&lt;36,"OnTime",IF(Table1[[#This Row],[School Days to Complete Initial Evaluation Converted]]&gt;50,"16+ Sch Days","1-15 Sch Days"))</f>
        <v>OnTime</v>
      </c>
    </row>
    <row r="1115" spans="1:26">
      <c r="A1115" s="26"/>
      <c r="B1115" s="26"/>
      <c r="C1115" s="26"/>
      <c r="D1115" s="26"/>
      <c r="E1115" s="26"/>
      <c r="F1115" s="26"/>
      <c r="G1115" s="26"/>
      <c r="H1115" s="26"/>
      <c r="I1115" s="26"/>
      <c r="J1115" s="26"/>
      <c r="K1115" s="26"/>
      <c r="L1115" s="26"/>
      <c r="M1115" s="26"/>
      <c r="N1115" s="26"/>
      <c r="O1115" s="26"/>
      <c r="P1115" s="26"/>
      <c r="Q1115" s="26"/>
      <c r="R1115" s="26"/>
      <c r="S1115" s="26"/>
      <c r="T1115" s="26"/>
      <c r="U1115" s="26"/>
      <c r="V1115" s="36">
        <f t="shared" si="17"/>
        <v>1096</v>
      </c>
      <c r="W111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15" t="str">
        <f>IF(Table1[[#This Row],[Days Past 3rd Birthday Calculated]]&lt;1,"OnTime",IF(Table1[[#This Row],[Days Past 3rd Birthday Calculated]]&lt;16,"1-15 Cal Days",IF(Table1[[#This Row],[Days Past 3rd Birthday Calculated]]&gt;29,"30+ Cal Days","16-29 Cal Days")))</f>
        <v>OnTime</v>
      </c>
      <c r="Y1115" s="37">
        <f>_xlfn.NUMBERVALUE(Table1[[#This Row],[School Days to Complete Initial Evaluation (U08)]])</f>
        <v>0</v>
      </c>
      <c r="Z1115" t="str">
        <f>IF(Table1[[#This Row],[School Days to Complete Initial Evaluation Converted]]&lt;36,"OnTime",IF(Table1[[#This Row],[School Days to Complete Initial Evaluation Converted]]&gt;50,"16+ Sch Days","1-15 Sch Days"))</f>
        <v>OnTime</v>
      </c>
    </row>
    <row r="1116" spans="1:26">
      <c r="A1116" s="26"/>
      <c r="B1116" s="26"/>
      <c r="C1116" s="26"/>
      <c r="D1116" s="26"/>
      <c r="E1116" s="26"/>
      <c r="F1116" s="26"/>
      <c r="G1116" s="26"/>
      <c r="H1116" s="26"/>
      <c r="I1116" s="26"/>
      <c r="J1116" s="26"/>
      <c r="K1116" s="26"/>
      <c r="L1116" s="26"/>
      <c r="M1116" s="26"/>
      <c r="N1116" s="26"/>
      <c r="O1116" s="26"/>
      <c r="P1116" s="26"/>
      <c r="Q1116" s="26"/>
      <c r="R1116" s="26"/>
      <c r="S1116" s="26"/>
      <c r="T1116" s="26"/>
      <c r="U1116" s="26"/>
      <c r="V1116" s="36">
        <f t="shared" si="17"/>
        <v>1096</v>
      </c>
      <c r="W111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16" t="str">
        <f>IF(Table1[[#This Row],[Days Past 3rd Birthday Calculated]]&lt;1,"OnTime",IF(Table1[[#This Row],[Days Past 3rd Birthday Calculated]]&lt;16,"1-15 Cal Days",IF(Table1[[#This Row],[Days Past 3rd Birthday Calculated]]&gt;29,"30+ Cal Days","16-29 Cal Days")))</f>
        <v>OnTime</v>
      </c>
      <c r="Y1116" s="37">
        <f>_xlfn.NUMBERVALUE(Table1[[#This Row],[School Days to Complete Initial Evaluation (U08)]])</f>
        <v>0</v>
      </c>
      <c r="Z1116" t="str">
        <f>IF(Table1[[#This Row],[School Days to Complete Initial Evaluation Converted]]&lt;36,"OnTime",IF(Table1[[#This Row],[School Days to Complete Initial Evaluation Converted]]&gt;50,"16+ Sch Days","1-15 Sch Days"))</f>
        <v>OnTime</v>
      </c>
    </row>
    <row r="1117" spans="1:26">
      <c r="A1117" s="26"/>
      <c r="B1117" s="26"/>
      <c r="C1117" s="26"/>
      <c r="D1117" s="26"/>
      <c r="E1117" s="26"/>
      <c r="F1117" s="26"/>
      <c r="G1117" s="26"/>
      <c r="H1117" s="26"/>
      <c r="I1117" s="26"/>
      <c r="J1117" s="26"/>
      <c r="K1117" s="26"/>
      <c r="L1117" s="26"/>
      <c r="M1117" s="26"/>
      <c r="N1117" s="26"/>
      <c r="O1117" s="26"/>
      <c r="P1117" s="26"/>
      <c r="Q1117" s="26"/>
      <c r="R1117" s="26"/>
      <c r="S1117" s="26"/>
      <c r="T1117" s="26"/>
      <c r="U1117" s="26"/>
      <c r="V1117" s="36">
        <f t="shared" si="17"/>
        <v>1096</v>
      </c>
      <c r="W111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17" t="str">
        <f>IF(Table1[[#This Row],[Days Past 3rd Birthday Calculated]]&lt;1,"OnTime",IF(Table1[[#This Row],[Days Past 3rd Birthday Calculated]]&lt;16,"1-15 Cal Days",IF(Table1[[#This Row],[Days Past 3rd Birthday Calculated]]&gt;29,"30+ Cal Days","16-29 Cal Days")))</f>
        <v>OnTime</v>
      </c>
      <c r="Y1117" s="37">
        <f>_xlfn.NUMBERVALUE(Table1[[#This Row],[School Days to Complete Initial Evaluation (U08)]])</f>
        <v>0</v>
      </c>
      <c r="Z1117" t="str">
        <f>IF(Table1[[#This Row],[School Days to Complete Initial Evaluation Converted]]&lt;36,"OnTime",IF(Table1[[#This Row],[School Days to Complete Initial Evaluation Converted]]&gt;50,"16+ Sch Days","1-15 Sch Days"))</f>
        <v>OnTime</v>
      </c>
    </row>
    <row r="1118" spans="1:26">
      <c r="A1118" s="26"/>
      <c r="B1118" s="26"/>
      <c r="C1118" s="26"/>
      <c r="D1118" s="26"/>
      <c r="E1118" s="26"/>
      <c r="F1118" s="26"/>
      <c r="G1118" s="26"/>
      <c r="H1118" s="26"/>
      <c r="I1118" s="26"/>
      <c r="J1118" s="26"/>
      <c r="K1118" s="26"/>
      <c r="L1118" s="26"/>
      <c r="M1118" s="26"/>
      <c r="N1118" s="26"/>
      <c r="O1118" s="26"/>
      <c r="P1118" s="26"/>
      <c r="Q1118" s="26"/>
      <c r="R1118" s="26"/>
      <c r="S1118" s="26"/>
      <c r="T1118" s="26"/>
      <c r="U1118" s="26"/>
      <c r="V1118" s="36">
        <f t="shared" si="17"/>
        <v>1096</v>
      </c>
      <c r="W111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18" t="str">
        <f>IF(Table1[[#This Row],[Days Past 3rd Birthday Calculated]]&lt;1,"OnTime",IF(Table1[[#This Row],[Days Past 3rd Birthday Calculated]]&lt;16,"1-15 Cal Days",IF(Table1[[#This Row],[Days Past 3rd Birthday Calculated]]&gt;29,"30+ Cal Days","16-29 Cal Days")))</f>
        <v>OnTime</v>
      </c>
      <c r="Y1118" s="37">
        <f>_xlfn.NUMBERVALUE(Table1[[#This Row],[School Days to Complete Initial Evaluation (U08)]])</f>
        <v>0</v>
      </c>
      <c r="Z1118" t="str">
        <f>IF(Table1[[#This Row],[School Days to Complete Initial Evaluation Converted]]&lt;36,"OnTime",IF(Table1[[#This Row],[School Days to Complete Initial Evaluation Converted]]&gt;50,"16+ Sch Days","1-15 Sch Days"))</f>
        <v>OnTime</v>
      </c>
    </row>
    <row r="1119" spans="1:26">
      <c r="A1119" s="26"/>
      <c r="B1119" s="26"/>
      <c r="C1119" s="26"/>
      <c r="D1119" s="26"/>
      <c r="E1119" s="26"/>
      <c r="F1119" s="26"/>
      <c r="G1119" s="26"/>
      <c r="H1119" s="26"/>
      <c r="I1119" s="26"/>
      <c r="J1119" s="26"/>
      <c r="K1119" s="26"/>
      <c r="L1119" s="26"/>
      <c r="M1119" s="26"/>
      <c r="N1119" s="26"/>
      <c r="O1119" s="26"/>
      <c r="P1119" s="26"/>
      <c r="Q1119" s="26"/>
      <c r="R1119" s="26"/>
      <c r="S1119" s="26"/>
      <c r="T1119" s="26"/>
      <c r="U1119" s="26"/>
      <c r="V1119" s="36">
        <f t="shared" si="17"/>
        <v>1096</v>
      </c>
      <c r="W111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19" t="str">
        <f>IF(Table1[[#This Row],[Days Past 3rd Birthday Calculated]]&lt;1,"OnTime",IF(Table1[[#This Row],[Days Past 3rd Birthday Calculated]]&lt;16,"1-15 Cal Days",IF(Table1[[#This Row],[Days Past 3rd Birthday Calculated]]&gt;29,"30+ Cal Days","16-29 Cal Days")))</f>
        <v>OnTime</v>
      </c>
      <c r="Y1119" s="37">
        <f>_xlfn.NUMBERVALUE(Table1[[#This Row],[School Days to Complete Initial Evaluation (U08)]])</f>
        <v>0</v>
      </c>
      <c r="Z1119" t="str">
        <f>IF(Table1[[#This Row],[School Days to Complete Initial Evaluation Converted]]&lt;36,"OnTime",IF(Table1[[#This Row],[School Days to Complete Initial Evaluation Converted]]&gt;50,"16+ Sch Days","1-15 Sch Days"))</f>
        <v>OnTime</v>
      </c>
    </row>
    <row r="1120" spans="1:26">
      <c r="A1120" s="26"/>
      <c r="B1120" s="26"/>
      <c r="C1120" s="26"/>
      <c r="D1120" s="26"/>
      <c r="E1120" s="26"/>
      <c r="F1120" s="26"/>
      <c r="G1120" s="26"/>
      <c r="H1120" s="26"/>
      <c r="I1120" s="26"/>
      <c r="J1120" s="26"/>
      <c r="K1120" s="26"/>
      <c r="L1120" s="26"/>
      <c r="M1120" s="26"/>
      <c r="N1120" s="26"/>
      <c r="O1120" s="26"/>
      <c r="P1120" s="26"/>
      <c r="Q1120" s="26"/>
      <c r="R1120" s="26"/>
      <c r="S1120" s="26"/>
      <c r="T1120" s="26"/>
      <c r="U1120" s="26"/>
      <c r="V1120" s="36">
        <f t="shared" si="17"/>
        <v>1096</v>
      </c>
      <c r="W112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20" t="str">
        <f>IF(Table1[[#This Row],[Days Past 3rd Birthday Calculated]]&lt;1,"OnTime",IF(Table1[[#This Row],[Days Past 3rd Birthday Calculated]]&lt;16,"1-15 Cal Days",IF(Table1[[#This Row],[Days Past 3rd Birthday Calculated]]&gt;29,"30+ Cal Days","16-29 Cal Days")))</f>
        <v>OnTime</v>
      </c>
      <c r="Y1120" s="37">
        <f>_xlfn.NUMBERVALUE(Table1[[#This Row],[School Days to Complete Initial Evaluation (U08)]])</f>
        <v>0</v>
      </c>
      <c r="Z1120" t="str">
        <f>IF(Table1[[#This Row],[School Days to Complete Initial Evaluation Converted]]&lt;36,"OnTime",IF(Table1[[#This Row],[School Days to Complete Initial Evaluation Converted]]&gt;50,"16+ Sch Days","1-15 Sch Days"))</f>
        <v>OnTime</v>
      </c>
    </row>
    <row r="1121" spans="1:26">
      <c r="A1121" s="26"/>
      <c r="B1121" s="26"/>
      <c r="C1121" s="26"/>
      <c r="D1121" s="26"/>
      <c r="E1121" s="26"/>
      <c r="F1121" s="26"/>
      <c r="G1121" s="26"/>
      <c r="H1121" s="26"/>
      <c r="I1121" s="26"/>
      <c r="J1121" s="26"/>
      <c r="K1121" s="26"/>
      <c r="L1121" s="26"/>
      <c r="M1121" s="26"/>
      <c r="N1121" s="26"/>
      <c r="O1121" s="26"/>
      <c r="P1121" s="26"/>
      <c r="Q1121" s="26"/>
      <c r="R1121" s="26"/>
      <c r="S1121" s="26"/>
      <c r="T1121" s="26"/>
      <c r="U1121" s="26"/>
      <c r="V1121" s="36">
        <f t="shared" si="17"/>
        <v>1096</v>
      </c>
      <c r="W112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21" t="str">
        <f>IF(Table1[[#This Row],[Days Past 3rd Birthday Calculated]]&lt;1,"OnTime",IF(Table1[[#This Row],[Days Past 3rd Birthday Calculated]]&lt;16,"1-15 Cal Days",IF(Table1[[#This Row],[Days Past 3rd Birthday Calculated]]&gt;29,"30+ Cal Days","16-29 Cal Days")))</f>
        <v>OnTime</v>
      </c>
      <c r="Y1121" s="37">
        <f>_xlfn.NUMBERVALUE(Table1[[#This Row],[School Days to Complete Initial Evaluation (U08)]])</f>
        <v>0</v>
      </c>
      <c r="Z1121" t="str">
        <f>IF(Table1[[#This Row],[School Days to Complete Initial Evaluation Converted]]&lt;36,"OnTime",IF(Table1[[#This Row],[School Days to Complete Initial Evaluation Converted]]&gt;50,"16+ Sch Days","1-15 Sch Days"))</f>
        <v>OnTime</v>
      </c>
    </row>
    <row r="1122" spans="1:26">
      <c r="A1122" s="26"/>
      <c r="B1122" s="26"/>
      <c r="C1122" s="26"/>
      <c r="D1122" s="26"/>
      <c r="E1122" s="26"/>
      <c r="F1122" s="26"/>
      <c r="G1122" s="26"/>
      <c r="H1122" s="26"/>
      <c r="I1122" s="26"/>
      <c r="J1122" s="26"/>
      <c r="K1122" s="26"/>
      <c r="L1122" s="26"/>
      <c r="M1122" s="26"/>
      <c r="N1122" s="26"/>
      <c r="O1122" s="26"/>
      <c r="P1122" s="26"/>
      <c r="Q1122" s="26"/>
      <c r="R1122" s="26"/>
      <c r="S1122" s="26"/>
      <c r="T1122" s="26"/>
      <c r="U1122" s="26"/>
      <c r="V1122" s="36">
        <f t="shared" si="17"/>
        <v>1096</v>
      </c>
      <c r="W112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22" t="str">
        <f>IF(Table1[[#This Row],[Days Past 3rd Birthday Calculated]]&lt;1,"OnTime",IF(Table1[[#This Row],[Days Past 3rd Birthday Calculated]]&lt;16,"1-15 Cal Days",IF(Table1[[#This Row],[Days Past 3rd Birthday Calculated]]&gt;29,"30+ Cal Days","16-29 Cal Days")))</f>
        <v>OnTime</v>
      </c>
      <c r="Y1122" s="37">
        <f>_xlfn.NUMBERVALUE(Table1[[#This Row],[School Days to Complete Initial Evaluation (U08)]])</f>
        <v>0</v>
      </c>
      <c r="Z1122" t="str">
        <f>IF(Table1[[#This Row],[School Days to Complete Initial Evaluation Converted]]&lt;36,"OnTime",IF(Table1[[#This Row],[School Days to Complete Initial Evaluation Converted]]&gt;50,"16+ Sch Days","1-15 Sch Days"))</f>
        <v>OnTime</v>
      </c>
    </row>
    <row r="1123" spans="1:26">
      <c r="A1123" s="26"/>
      <c r="B1123" s="26"/>
      <c r="C1123" s="26"/>
      <c r="D1123" s="26"/>
      <c r="E1123" s="26"/>
      <c r="F1123" s="26"/>
      <c r="G1123" s="26"/>
      <c r="H1123" s="26"/>
      <c r="I1123" s="26"/>
      <c r="J1123" s="26"/>
      <c r="K1123" s="26"/>
      <c r="L1123" s="26"/>
      <c r="M1123" s="26"/>
      <c r="N1123" s="26"/>
      <c r="O1123" s="26"/>
      <c r="P1123" s="26"/>
      <c r="Q1123" s="26"/>
      <c r="R1123" s="26"/>
      <c r="S1123" s="26"/>
      <c r="T1123" s="26"/>
      <c r="U1123" s="26"/>
      <c r="V1123" s="36">
        <f t="shared" si="17"/>
        <v>1096</v>
      </c>
      <c r="W112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23" t="str">
        <f>IF(Table1[[#This Row],[Days Past 3rd Birthday Calculated]]&lt;1,"OnTime",IF(Table1[[#This Row],[Days Past 3rd Birthday Calculated]]&lt;16,"1-15 Cal Days",IF(Table1[[#This Row],[Days Past 3rd Birthday Calculated]]&gt;29,"30+ Cal Days","16-29 Cal Days")))</f>
        <v>OnTime</v>
      </c>
      <c r="Y1123" s="37">
        <f>_xlfn.NUMBERVALUE(Table1[[#This Row],[School Days to Complete Initial Evaluation (U08)]])</f>
        <v>0</v>
      </c>
      <c r="Z1123" t="str">
        <f>IF(Table1[[#This Row],[School Days to Complete Initial Evaluation Converted]]&lt;36,"OnTime",IF(Table1[[#This Row],[School Days to Complete Initial Evaluation Converted]]&gt;50,"16+ Sch Days","1-15 Sch Days"))</f>
        <v>OnTime</v>
      </c>
    </row>
    <row r="1124" spans="1:26">
      <c r="A1124" s="26"/>
      <c r="B1124" s="26"/>
      <c r="C1124" s="26"/>
      <c r="D1124" s="26"/>
      <c r="E1124" s="26"/>
      <c r="F1124" s="26"/>
      <c r="G1124" s="26"/>
      <c r="H1124" s="26"/>
      <c r="I1124" s="26"/>
      <c r="J1124" s="26"/>
      <c r="K1124" s="26"/>
      <c r="L1124" s="26"/>
      <c r="M1124" s="26"/>
      <c r="N1124" s="26"/>
      <c r="O1124" s="26"/>
      <c r="P1124" s="26"/>
      <c r="Q1124" s="26"/>
      <c r="R1124" s="26"/>
      <c r="S1124" s="26"/>
      <c r="T1124" s="26"/>
      <c r="U1124" s="26"/>
      <c r="V1124" s="36">
        <f t="shared" si="17"/>
        <v>1096</v>
      </c>
      <c r="W112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24" t="str">
        <f>IF(Table1[[#This Row],[Days Past 3rd Birthday Calculated]]&lt;1,"OnTime",IF(Table1[[#This Row],[Days Past 3rd Birthday Calculated]]&lt;16,"1-15 Cal Days",IF(Table1[[#This Row],[Days Past 3rd Birthday Calculated]]&gt;29,"30+ Cal Days","16-29 Cal Days")))</f>
        <v>OnTime</v>
      </c>
      <c r="Y1124" s="37">
        <f>_xlfn.NUMBERVALUE(Table1[[#This Row],[School Days to Complete Initial Evaluation (U08)]])</f>
        <v>0</v>
      </c>
      <c r="Z1124" t="str">
        <f>IF(Table1[[#This Row],[School Days to Complete Initial Evaluation Converted]]&lt;36,"OnTime",IF(Table1[[#This Row],[School Days to Complete Initial Evaluation Converted]]&gt;50,"16+ Sch Days","1-15 Sch Days"))</f>
        <v>OnTime</v>
      </c>
    </row>
    <row r="1125" spans="1:26">
      <c r="A1125" s="26"/>
      <c r="B1125" s="26"/>
      <c r="C1125" s="26"/>
      <c r="D1125" s="26"/>
      <c r="E1125" s="26"/>
      <c r="F1125" s="26"/>
      <c r="G1125" s="26"/>
      <c r="H1125" s="26"/>
      <c r="I1125" s="26"/>
      <c r="J1125" s="26"/>
      <c r="K1125" s="26"/>
      <c r="L1125" s="26"/>
      <c r="M1125" s="26"/>
      <c r="N1125" s="26"/>
      <c r="O1125" s="26"/>
      <c r="P1125" s="26"/>
      <c r="Q1125" s="26"/>
      <c r="R1125" s="26"/>
      <c r="S1125" s="26"/>
      <c r="T1125" s="26"/>
      <c r="U1125" s="26"/>
      <c r="V1125" s="36">
        <f t="shared" si="17"/>
        <v>1096</v>
      </c>
      <c r="W112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25" t="str">
        <f>IF(Table1[[#This Row],[Days Past 3rd Birthday Calculated]]&lt;1,"OnTime",IF(Table1[[#This Row],[Days Past 3rd Birthday Calculated]]&lt;16,"1-15 Cal Days",IF(Table1[[#This Row],[Days Past 3rd Birthday Calculated]]&gt;29,"30+ Cal Days","16-29 Cal Days")))</f>
        <v>OnTime</v>
      </c>
      <c r="Y1125" s="37">
        <f>_xlfn.NUMBERVALUE(Table1[[#This Row],[School Days to Complete Initial Evaluation (U08)]])</f>
        <v>0</v>
      </c>
      <c r="Z1125" t="str">
        <f>IF(Table1[[#This Row],[School Days to Complete Initial Evaluation Converted]]&lt;36,"OnTime",IF(Table1[[#This Row],[School Days to Complete Initial Evaluation Converted]]&gt;50,"16+ Sch Days","1-15 Sch Days"))</f>
        <v>OnTime</v>
      </c>
    </row>
    <row r="1126" spans="1:26">
      <c r="A1126" s="26"/>
      <c r="B1126" s="26"/>
      <c r="C1126" s="26"/>
      <c r="D1126" s="26"/>
      <c r="E1126" s="26"/>
      <c r="F1126" s="26"/>
      <c r="G1126" s="26"/>
      <c r="H1126" s="26"/>
      <c r="I1126" s="26"/>
      <c r="J1126" s="26"/>
      <c r="K1126" s="26"/>
      <c r="L1126" s="26"/>
      <c r="M1126" s="26"/>
      <c r="N1126" s="26"/>
      <c r="O1126" s="26"/>
      <c r="P1126" s="26"/>
      <c r="Q1126" s="26"/>
      <c r="R1126" s="26"/>
      <c r="S1126" s="26"/>
      <c r="T1126" s="26"/>
      <c r="U1126" s="26"/>
      <c r="V1126" s="36">
        <f t="shared" si="17"/>
        <v>1096</v>
      </c>
      <c r="W112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26" t="str">
        <f>IF(Table1[[#This Row],[Days Past 3rd Birthday Calculated]]&lt;1,"OnTime",IF(Table1[[#This Row],[Days Past 3rd Birthday Calculated]]&lt;16,"1-15 Cal Days",IF(Table1[[#This Row],[Days Past 3rd Birthday Calculated]]&gt;29,"30+ Cal Days","16-29 Cal Days")))</f>
        <v>OnTime</v>
      </c>
      <c r="Y1126" s="37">
        <f>_xlfn.NUMBERVALUE(Table1[[#This Row],[School Days to Complete Initial Evaluation (U08)]])</f>
        <v>0</v>
      </c>
      <c r="Z1126" t="str">
        <f>IF(Table1[[#This Row],[School Days to Complete Initial Evaluation Converted]]&lt;36,"OnTime",IF(Table1[[#This Row],[School Days to Complete Initial Evaluation Converted]]&gt;50,"16+ Sch Days","1-15 Sch Days"))</f>
        <v>OnTime</v>
      </c>
    </row>
    <row r="1127" spans="1:26">
      <c r="A1127" s="26"/>
      <c r="B1127" s="26"/>
      <c r="C1127" s="26"/>
      <c r="D1127" s="26"/>
      <c r="E1127" s="26"/>
      <c r="F1127" s="26"/>
      <c r="G1127" s="26"/>
      <c r="H1127" s="26"/>
      <c r="I1127" s="26"/>
      <c r="J1127" s="26"/>
      <c r="K1127" s="26"/>
      <c r="L1127" s="26"/>
      <c r="M1127" s="26"/>
      <c r="N1127" s="26"/>
      <c r="O1127" s="26"/>
      <c r="P1127" s="26"/>
      <c r="Q1127" s="26"/>
      <c r="R1127" s="26"/>
      <c r="S1127" s="26"/>
      <c r="T1127" s="26"/>
      <c r="U1127" s="26"/>
      <c r="V1127" s="36">
        <f t="shared" si="17"/>
        <v>1096</v>
      </c>
      <c r="W112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27" t="str">
        <f>IF(Table1[[#This Row],[Days Past 3rd Birthday Calculated]]&lt;1,"OnTime",IF(Table1[[#This Row],[Days Past 3rd Birthday Calculated]]&lt;16,"1-15 Cal Days",IF(Table1[[#This Row],[Days Past 3rd Birthday Calculated]]&gt;29,"30+ Cal Days","16-29 Cal Days")))</f>
        <v>OnTime</v>
      </c>
      <c r="Y1127" s="37">
        <f>_xlfn.NUMBERVALUE(Table1[[#This Row],[School Days to Complete Initial Evaluation (U08)]])</f>
        <v>0</v>
      </c>
      <c r="Z1127" t="str">
        <f>IF(Table1[[#This Row],[School Days to Complete Initial Evaluation Converted]]&lt;36,"OnTime",IF(Table1[[#This Row],[School Days to Complete Initial Evaluation Converted]]&gt;50,"16+ Sch Days","1-15 Sch Days"))</f>
        <v>OnTime</v>
      </c>
    </row>
    <row r="1128" spans="1:26">
      <c r="A1128" s="26"/>
      <c r="B1128" s="26"/>
      <c r="C1128" s="26"/>
      <c r="D1128" s="26"/>
      <c r="E1128" s="26"/>
      <c r="F1128" s="26"/>
      <c r="G1128" s="26"/>
      <c r="H1128" s="26"/>
      <c r="I1128" s="26"/>
      <c r="J1128" s="26"/>
      <c r="K1128" s="26"/>
      <c r="L1128" s="26"/>
      <c r="M1128" s="26"/>
      <c r="N1128" s="26"/>
      <c r="O1128" s="26"/>
      <c r="P1128" s="26"/>
      <c r="Q1128" s="26"/>
      <c r="R1128" s="26"/>
      <c r="S1128" s="26"/>
      <c r="T1128" s="26"/>
      <c r="U1128" s="26"/>
      <c r="V1128" s="36">
        <f t="shared" si="17"/>
        <v>1096</v>
      </c>
      <c r="W112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28" t="str">
        <f>IF(Table1[[#This Row],[Days Past 3rd Birthday Calculated]]&lt;1,"OnTime",IF(Table1[[#This Row],[Days Past 3rd Birthday Calculated]]&lt;16,"1-15 Cal Days",IF(Table1[[#This Row],[Days Past 3rd Birthday Calculated]]&gt;29,"30+ Cal Days","16-29 Cal Days")))</f>
        <v>OnTime</v>
      </c>
      <c r="Y1128" s="37">
        <f>_xlfn.NUMBERVALUE(Table1[[#This Row],[School Days to Complete Initial Evaluation (U08)]])</f>
        <v>0</v>
      </c>
      <c r="Z1128" t="str">
        <f>IF(Table1[[#This Row],[School Days to Complete Initial Evaluation Converted]]&lt;36,"OnTime",IF(Table1[[#This Row],[School Days to Complete Initial Evaluation Converted]]&gt;50,"16+ Sch Days","1-15 Sch Days"))</f>
        <v>OnTime</v>
      </c>
    </row>
    <row r="1129" spans="1:26">
      <c r="A1129" s="26"/>
      <c r="B1129" s="26"/>
      <c r="C1129" s="26"/>
      <c r="D1129" s="26"/>
      <c r="E1129" s="26"/>
      <c r="F1129" s="26"/>
      <c r="G1129" s="26"/>
      <c r="H1129" s="26"/>
      <c r="I1129" s="26"/>
      <c r="J1129" s="26"/>
      <c r="K1129" s="26"/>
      <c r="L1129" s="26"/>
      <c r="M1129" s="26"/>
      <c r="N1129" s="26"/>
      <c r="O1129" s="26"/>
      <c r="P1129" s="26"/>
      <c r="Q1129" s="26"/>
      <c r="R1129" s="26"/>
      <c r="S1129" s="26"/>
      <c r="T1129" s="26"/>
      <c r="U1129" s="26"/>
      <c r="V1129" s="36">
        <f t="shared" si="17"/>
        <v>1096</v>
      </c>
      <c r="W112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29" t="str">
        <f>IF(Table1[[#This Row],[Days Past 3rd Birthday Calculated]]&lt;1,"OnTime",IF(Table1[[#This Row],[Days Past 3rd Birthday Calculated]]&lt;16,"1-15 Cal Days",IF(Table1[[#This Row],[Days Past 3rd Birthday Calculated]]&gt;29,"30+ Cal Days","16-29 Cal Days")))</f>
        <v>OnTime</v>
      </c>
      <c r="Y1129" s="37">
        <f>_xlfn.NUMBERVALUE(Table1[[#This Row],[School Days to Complete Initial Evaluation (U08)]])</f>
        <v>0</v>
      </c>
      <c r="Z1129" t="str">
        <f>IF(Table1[[#This Row],[School Days to Complete Initial Evaluation Converted]]&lt;36,"OnTime",IF(Table1[[#This Row],[School Days to Complete Initial Evaluation Converted]]&gt;50,"16+ Sch Days","1-15 Sch Days"))</f>
        <v>OnTime</v>
      </c>
    </row>
    <row r="1130" spans="1:26">
      <c r="A1130" s="26"/>
      <c r="B1130" s="26"/>
      <c r="C1130" s="26"/>
      <c r="D1130" s="26"/>
      <c r="E1130" s="26"/>
      <c r="F1130" s="26"/>
      <c r="G1130" s="26"/>
      <c r="H1130" s="26"/>
      <c r="I1130" s="26"/>
      <c r="J1130" s="26"/>
      <c r="K1130" s="26"/>
      <c r="L1130" s="26"/>
      <c r="M1130" s="26"/>
      <c r="N1130" s="26"/>
      <c r="O1130" s="26"/>
      <c r="P1130" s="26"/>
      <c r="Q1130" s="26"/>
      <c r="R1130" s="26"/>
      <c r="S1130" s="26"/>
      <c r="T1130" s="26"/>
      <c r="U1130" s="26"/>
      <c r="V1130" s="36">
        <f t="shared" si="17"/>
        <v>1096</v>
      </c>
      <c r="W113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30" t="str">
        <f>IF(Table1[[#This Row],[Days Past 3rd Birthday Calculated]]&lt;1,"OnTime",IF(Table1[[#This Row],[Days Past 3rd Birthday Calculated]]&lt;16,"1-15 Cal Days",IF(Table1[[#This Row],[Days Past 3rd Birthday Calculated]]&gt;29,"30+ Cal Days","16-29 Cal Days")))</f>
        <v>OnTime</v>
      </c>
      <c r="Y1130" s="37">
        <f>_xlfn.NUMBERVALUE(Table1[[#This Row],[School Days to Complete Initial Evaluation (U08)]])</f>
        <v>0</v>
      </c>
      <c r="Z1130" t="str">
        <f>IF(Table1[[#This Row],[School Days to Complete Initial Evaluation Converted]]&lt;36,"OnTime",IF(Table1[[#This Row],[School Days to Complete Initial Evaluation Converted]]&gt;50,"16+ Sch Days","1-15 Sch Days"))</f>
        <v>OnTime</v>
      </c>
    </row>
    <row r="1131" spans="1:26">
      <c r="A1131" s="26"/>
      <c r="B1131" s="26"/>
      <c r="C1131" s="26"/>
      <c r="D1131" s="26"/>
      <c r="E1131" s="26"/>
      <c r="F1131" s="26"/>
      <c r="G1131" s="26"/>
      <c r="H1131" s="26"/>
      <c r="I1131" s="26"/>
      <c r="J1131" s="26"/>
      <c r="K1131" s="26"/>
      <c r="L1131" s="26"/>
      <c r="M1131" s="26"/>
      <c r="N1131" s="26"/>
      <c r="O1131" s="26"/>
      <c r="P1131" s="26"/>
      <c r="Q1131" s="26"/>
      <c r="R1131" s="26"/>
      <c r="S1131" s="26"/>
      <c r="T1131" s="26"/>
      <c r="U1131" s="26"/>
      <c r="V1131" s="36">
        <f t="shared" si="17"/>
        <v>1096</v>
      </c>
      <c r="W113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31" t="str">
        <f>IF(Table1[[#This Row],[Days Past 3rd Birthday Calculated]]&lt;1,"OnTime",IF(Table1[[#This Row],[Days Past 3rd Birthday Calculated]]&lt;16,"1-15 Cal Days",IF(Table1[[#This Row],[Days Past 3rd Birthday Calculated]]&gt;29,"30+ Cal Days","16-29 Cal Days")))</f>
        <v>OnTime</v>
      </c>
      <c r="Y1131" s="37">
        <f>_xlfn.NUMBERVALUE(Table1[[#This Row],[School Days to Complete Initial Evaluation (U08)]])</f>
        <v>0</v>
      </c>
      <c r="Z1131" t="str">
        <f>IF(Table1[[#This Row],[School Days to Complete Initial Evaluation Converted]]&lt;36,"OnTime",IF(Table1[[#This Row],[School Days to Complete Initial Evaluation Converted]]&gt;50,"16+ Sch Days","1-15 Sch Days"))</f>
        <v>OnTime</v>
      </c>
    </row>
    <row r="1132" spans="1:26">
      <c r="A1132" s="26"/>
      <c r="B1132" s="26"/>
      <c r="C1132" s="26"/>
      <c r="D1132" s="26"/>
      <c r="E1132" s="26"/>
      <c r="F1132" s="26"/>
      <c r="G1132" s="26"/>
      <c r="H1132" s="26"/>
      <c r="I1132" s="26"/>
      <c r="J1132" s="26"/>
      <c r="K1132" s="26"/>
      <c r="L1132" s="26"/>
      <c r="M1132" s="26"/>
      <c r="N1132" s="26"/>
      <c r="O1132" s="26"/>
      <c r="P1132" s="26"/>
      <c r="Q1132" s="26"/>
      <c r="R1132" s="26"/>
      <c r="S1132" s="26"/>
      <c r="T1132" s="26"/>
      <c r="U1132" s="26"/>
      <c r="V1132" s="36">
        <f t="shared" si="17"/>
        <v>1096</v>
      </c>
      <c r="W113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32" t="str">
        <f>IF(Table1[[#This Row],[Days Past 3rd Birthday Calculated]]&lt;1,"OnTime",IF(Table1[[#This Row],[Days Past 3rd Birthday Calculated]]&lt;16,"1-15 Cal Days",IF(Table1[[#This Row],[Days Past 3rd Birthday Calculated]]&gt;29,"30+ Cal Days","16-29 Cal Days")))</f>
        <v>OnTime</v>
      </c>
      <c r="Y1132" s="37">
        <f>_xlfn.NUMBERVALUE(Table1[[#This Row],[School Days to Complete Initial Evaluation (U08)]])</f>
        <v>0</v>
      </c>
      <c r="Z1132" t="str">
        <f>IF(Table1[[#This Row],[School Days to Complete Initial Evaluation Converted]]&lt;36,"OnTime",IF(Table1[[#This Row],[School Days to Complete Initial Evaluation Converted]]&gt;50,"16+ Sch Days","1-15 Sch Days"))</f>
        <v>OnTime</v>
      </c>
    </row>
    <row r="1133" spans="1:26">
      <c r="A1133" s="26"/>
      <c r="B1133" s="26"/>
      <c r="C1133" s="26"/>
      <c r="D1133" s="26"/>
      <c r="E1133" s="26"/>
      <c r="F1133" s="26"/>
      <c r="G1133" s="26"/>
      <c r="H1133" s="26"/>
      <c r="I1133" s="26"/>
      <c r="J1133" s="26"/>
      <c r="K1133" s="26"/>
      <c r="L1133" s="26"/>
      <c r="M1133" s="26"/>
      <c r="N1133" s="26"/>
      <c r="O1133" s="26"/>
      <c r="P1133" s="26"/>
      <c r="Q1133" s="26"/>
      <c r="R1133" s="26"/>
      <c r="S1133" s="26"/>
      <c r="T1133" s="26"/>
      <c r="U1133" s="26"/>
      <c r="V1133" s="36">
        <f t="shared" si="17"/>
        <v>1096</v>
      </c>
      <c r="W113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33" t="str">
        <f>IF(Table1[[#This Row],[Days Past 3rd Birthday Calculated]]&lt;1,"OnTime",IF(Table1[[#This Row],[Days Past 3rd Birthday Calculated]]&lt;16,"1-15 Cal Days",IF(Table1[[#This Row],[Days Past 3rd Birthday Calculated]]&gt;29,"30+ Cal Days","16-29 Cal Days")))</f>
        <v>OnTime</v>
      </c>
      <c r="Y1133" s="37">
        <f>_xlfn.NUMBERVALUE(Table1[[#This Row],[School Days to Complete Initial Evaluation (U08)]])</f>
        <v>0</v>
      </c>
      <c r="Z1133" t="str">
        <f>IF(Table1[[#This Row],[School Days to Complete Initial Evaluation Converted]]&lt;36,"OnTime",IF(Table1[[#This Row],[School Days to Complete Initial Evaluation Converted]]&gt;50,"16+ Sch Days","1-15 Sch Days"))</f>
        <v>OnTime</v>
      </c>
    </row>
    <row r="1134" spans="1:26">
      <c r="A1134" s="26"/>
      <c r="B1134" s="26"/>
      <c r="C1134" s="26"/>
      <c r="D1134" s="26"/>
      <c r="E1134" s="26"/>
      <c r="F1134" s="26"/>
      <c r="G1134" s="26"/>
      <c r="H1134" s="26"/>
      <c r="I1134" s="26"/>
      <c r="J1134" s="26"/>
      <c r="K1134" s="26"/>
      <c r="L1134" s="26"/>
      <c r="M1134" s="26"/>
      <c r="N1134" s="26"/>
      <c r="O1134" s="26"/>
      <c r="P1134" s="26"/>
      <c r="Q1134" s="26"/>
      <c r="R1134" s="26"/>
      <c r="S1134" s="26"/>
      <c r="T1134" s="26"/>
      <c r="U1134" s="26"/>
      <c r="V1134" s="36">
        <f t="shared" si="17"/>
        <v>1096</v>
      </c>
      <c r="W113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34" t="str">
        <f>IF(Table1[[#This Row],[Days Past 3rd Birthday Calculated]]&lt;1,"OnTime",IF(Table1[[#This Row],[Days Past 3rd Birthday Calculated]]&lt;16,"1-15 Cal Days",IF(Table1[[#This Row],[Days Past 3rd Birthday Calculated]]&gt;29,"30+ Cal Days","16-29 Cal Days")))</f>
        <v>OnTime</v>
      </c>
      <c r="Y1134" s="37">
        <f>_xlfn.NUMBERVALUE(Table1[[#This Row],[School Days to Complete Initial Evaluation (U08)]])</f>
        <v>0</v>
      </c>
      <c r="Z1134" t="str">
        <f>IF(Table1[[#This Row],[School Days to Complete Initial Evaluation Converted]]&lt;36,"OnTime",IF(Table1[[#This Row],[School Days to Complete Initial Evaluation Converted]]&gt;50,"16+ Sch Days","1-15 Sch Days"))</f>
        <v>OnTime</v>
      </c>
    </row>
    <row r="1135" spans="1:26">
      <c r="A1135" s="26"/>
      <c r="B1135" s="26"/>
      <c r="C1135" s="26"/>
      <c r="D1135" s="26"/>
      <c r="E1135" s="26"/>
      <c r="F1135" s="26"/>
      <c r="G1135" s="26"/>
      <c r="H1135" s="26"/>
      <c r="I1135" s="26"/>
      <c r="J1135" s="26"/>
      <c r="K1135" s="26"/>
      <c r="L1135" s="26"/>
      <c r="M1135" s="26"/>
      <c r="N1135" s="26"/>
      <c r="O1135" s="26"/>
      <c r="P1135" s="26"/>
      <c r="Q1135" s="26"/>
      <c r="R1135" s="26"/>
      <c r="S1135" s="26"/>
      <c r="T1135" s="26"/>
      <c r="U1135" s="26"/>
      <c r="V1135" s="36">
        <f t="shared" si="17"/>
        <v>1096</v>
      </c>
      <c r="W113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35" t="str">
        <f>IF(Table1[[#This Row],[Days Past 3rd Birthday Calculated]]&lt;1,"OnTime",IF(Table1[[#This Row],[Days Past 3rd Birthday Calculated]]&lt;16,"1-15 Cal Days",IF(Table1[[#This Row],[Days Past 3rd Birthday Calculated]]&gt;29,"30+ Cal Days","16-29 Cal Days")))</f>
        <v>OnTime</v>
      </c>
      <c r="Y1135" s="37">
        <f>_xlfn.NUMBERVALUE(Table1[[#This Row],[School Days to Complete Initial Evaluation (U08)]])</f>
        <v>0</v>
      </c>
      <c r="Z1135" t="str">
        <f>IF(Table1[[#This Row],[School Days to Complete Initial Evaluation Converted]]&lt;36,"OnTime",IF(Table1[[#This Row],[School Days to Complete Initial Evaluation Converted]]&gt;50,"16+ Sch Days","1-15 Sch Days"))</f>
        <v>OnTime</v>
      </c>
    </row>
    <row r="1136" spans="1:26">
      <c r="A1136" s="26"/>
      <c r="B1136" s="26"/>
      <c r="C1136" s="26"/>
      <c r="D1136" s="26"/>
      <c r="E1136" s="26"/>
      <c r="F1136" s="26"/>
      <c r="G1136" s="26"/>
      <c r="H1136" s="26"/>
      <c r="I1136" s="26"/>
      <c r="J1136" s="26"/>
      <c r="K1136" s="26"/>
      <c r="L1136" s="26"/>
      <c r="M1136" s="26"/>
      <c r="N1136" s="26"/>
      <c r="O1136" s="26"/>
      <c r="P1136" s="26"/>
      <c r="Q1136" s="26"/>
      <c r="R1136" s="26"/>
      <c r="S1136" s="26"/>
      <c r="T1136" s="26"/>
      <c r="U1136" s="26"/>
      <c r="V1136" s="36">
        <f t="shared" si="17"/>
        <v>1096</v>
      </c>
      <c r="W113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36" t="str">
        <f>IF(Table1[[#This Row],[Days Past 3rd Birthday Calculated]]&lt;1,"OnTime",IF(Table1[[#This Row],[Days Past 3rd Birthday Calculated]]&lt;16,"1-15 Cal Days",IF(Table1[[#This Row],[Days Past 3rd Birthday Calculated]]&gt;29,"30+ Cal Days","16-29 Cal Days")))</f>
        <v>OnTime</v>
      </c>
      <c r="Y1136" s="37">
        <f>_xlfn.NUMBERVALUE(Table1[[#This Row],[School Days to Complete Initial Evaluation (U08)]])</f>
        <v>0</v>
      </c>
      <c r="Z1136" t="str">
        <f>IF(Table1[[#This Row],[School Days to Complete Initial Evaluation Converted]]&lt;36,"OnTime",IF(Table1[[#This Row],[School Days to Complete Initial Evaluation Converted]]&gt;50,"16+ Sch Days","1-15 Sch Days"))</f>
        <v>OnTime</v>
      </c>
    </row>
    <row r="1137" spans="1:26">
      <c r="A1137" s="26"/>
      <c r="B1137" s="26"/>
      <c r="C1137" s="26"/>
      <c r="D1137" s="26"/>
      <c r="E1137" s="26"/>
      <c r="F1137" s="26"/>
      <c r="G1137" s="26"/>
      <c r="H1137" s="26"/>
      <c r="I1137" s="26"/>
      <c r="J1137" s="26"/>
      <c r="K1137" s="26"/>
      <c r="L1137" s="26"/>
      <c r="M1137" s="26"/>
      <c r="N1137" s="26"/>
      <c r="O1137" s="26"/>
      <c r="P1137" s="26"/>
      <c r="Q1137" s="26"/>
      <c r="R1137" s="26"/>
      <c r="S1137" s="26"/>
      <c r="T1137" s="26"/>
      <c r="U1137" s="26"/>
      <c r="V1137" s="36">
        <f t="shared" si="17"/>
        <v>1096</v>
      </c>
      <c r="W113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37" t="str">
        <f>IF(Table1[[#This Row],[Days Past 3rd Birthday Calculated]]&lt;1,"OnTime",IF(Table1[[#This Row],[Days Past 3rd Birthday Calculated]]&lt;16,"1-15 Cal Days",IF(Table1[[#This Row],[Days Past 3rd Birthday Calculated]]&gt;29,"30+ Cal Days","16-29 Cal Days")))</f>
        <v>OnTime</v>
      </c>
      <c r="Y1137" s="37">
        <f>_xlfn.NUMBERVALUE(Table1[[#This Row],[School Days to Complete Initial Evaluation (U08)]])</f>
        <v>0</v>
      </c>
      <c r="Z1137" t="str">
        <f>IF(Table1[[#This Row],[School Days to Complete Initial Evaluation Converted]]&lt;36,"OnTime",IF(Table1[[#This Row],[School Days to Complete Initial Evaluation Converted]]&gt;50,"16+ Sch Days","1-15 Sch Days"))</f>
        <v>OnTime</v>
      </c>
    </row>
    <row r="1138" spans="1:26">
      <c r="A1138" s="26"/>
      <c r="B1138" s="26"/>
      <c r="C1138" s="26"/>
      <c r="D1138" s="26"/>
      <c r="E1138" s="26"/>
      <c r="F1138" s="26"/>
      <c r="G1138" s="26"/>
      <c r="H1138" s="26"/>
      <c r="I1138" s="26"/>
      <c r="J1138" s="26"/>
      <c r="K1138" s="26"/>
      <c r="L1138" s="26"/>
      <c r="M1138" s="26"/>
      <c r="N1138" s="26"/>
      <c r="O1138" s="26"/>
      <c r="P1138" s="26"/>
      <c r="Q1138" s="26"/>
      <c r="R1138" s="26"/>
      <c r="S1138" s="26"/>
      <c r="T1138" s="26"/>
      <c r="U1138" s="26"/>
      <c r="V1138" s="36">
        <f t="shared" si="17"/>
        <v>1096</v>
      </c>
      <c r="W113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38" t="str">
        <f>IF(Table1[[#This Row],[Days Past 3rd Birthday Calculated]]&lt;1,"OnTime",IF(Table1[[#This Row],[Days Past 3rd Birthday Calculated]]&lt;16,"1-15 Cal Days",IF(Table1[[#This Row],[Days Past 3rd Birthday Calculated]]&gt;29,"30+ Cal Days","16-29 Cal Days")))</f>
        <v>OnTime</v>
      </c>
      <c r="Y1138" s="37">
        <f>_xlfn.NUMBERVALUE(Table1[[#This Row],[School Days to Complete Initial Evaluation (U08)]])</f>
        <v>0</v>
      </c>
      <c r="Z1138" t="str">
        <f>IF(Table1[[#This Row],[School Days to Complete Initial Evaluation Converted]]&lt;36,"OnTime",IF(Table1[[#This Row],[School Days to Complete Initial Evaluation Converted]]&gt;50,"16+ Sch Days","1-15 Sch Days"))</f>
        <v>OnTime</v>
      </c>
    </row>
    <row r="1139" spans="1:26">
      <c r="A1139" s="26"/>
      <c r="B1139" s="26"/>
      <c r="C1139" s="26"/>
      <c r="D1139" s="26"/>
      <c r="E1139" s="26"/>
      <c r="F1139" s="26"/>
      <c r="G1139" s="26"/>
      <c r="H1139" s="26"/>
      <c r="I1139" s="26"/>
      <c r="J1139" s="26"/>
      <c r="K1139" s="26"/>
      <c r="L1139" s="26"/>
      <c r="M1139" s="26"/>
      <c r="N1139" s="26"/>
      <c r="O1139" s="26"/>
      <c r="P1139" s="26"/>
      <c r="Q1139" s="26"/>
      <c r="R1139" s="26"/>
      <c r="S1139" s="26"/>
      <c r="T1139" s="26"/>
      <c r="U1139" s="26"/>
      <c r="V1139" s="36">
        <f t="shared" si="17"/>
        <v>1096</v>
      </c>
      <c r="W113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39" t="str">
        <f>IF(Table1[[#This Row],[Days Past 3rd Birthday Calculated]]&lt;1,"OnTime",IF(Table1[[#This Row],[Days Past 3rd Birthday Calculated]]&lt;16,"1-15 Cal Days",IF(Table1[[#This Row],[Days Past 3rd Birthday Calculated]]&gt;29,"30+ Cal Days","16-29 Cal Days")))</f>
        <v>OnTime</v>
      </c>
      <c r="Y1139" s="37">
        <f>_xlfn.NUMBERVALUE(Table1[[#This Row],[School Days to Complete Initial Evaluation (U08)]])</f>
        <v>0</v>
      </c>
      <c r="Z1139" t="str">
        <f>IF(Table1[[#This Row],[School Days to Complete Initial Evaluation Converted]]&lt;36,"OnTime",IF(Table1[[#This Row],[School Days to Complete Initial Evaluation Converted]]&gt;50,"16+ Sch Days","1-15 Sch Days"))</f>
        <v>OnTime</v>
      </c>
    </row>
    <row r="1140" spans="1:26">
      <c r="A1140" s="26"/>
      <c r="B1140" s="26"/>
      <c r="C1140" s="26"/>
      <c r="D1140" s="26"/>
      <c r="E1140" s="26"/>
      <c r="F1140" s="26"/>
      <c r="G1140" s="26"/>
      <c r="H1140" s="26"/>
      <c r="I1140" s="26"/>
      <c r="J1140" s="26"/>
      <c r="K1140" s="26"/>
      <c r="L1140" s="26"/>
      <c r="M1140" s="26"/>
      <c r="N1140" s="26"/>
      <c r="O1140" s="26"/>
      <c r="P1140" s="26"/>
      <c r="Q1140" s="26"/>
      <c r="R1140" s="26"/>
      <c r="S1140" s="26"/>
      <c r="T1140" s="26"/>
      <c r="U1140" s="26"/>
      <c r="V1140" s="36">
        <f t="shared" si="17"/>
        <v>1096</v>
      </c>
      <c r="W114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40" t="str">
        <f>IF(Table1[[#This Row],[Days Past 3rd Birthday Calculated]]&lt;1,"OnTime",IF(Table1[[#This Row],[Days Past 3rd Birthday Calculated]]&lt;16,"1-15 Cal Days",IF(Table1[[#This Row],[Days Past 3rd Birthday Calculated]]&gt;29,"30+ Cal Days","16-29 Cal Days")))</f>
        <v>OnTime</v>
      </c>
      <c r="Y1140" s="37">
        <f>_xlfn.NUMBERVALUE(Table1[[#This Row],[School Days to Complete Initial Evaluation (U08)]])</f>
        <v>0</v>
      </c>
      <c r="Z1140" t="str">
        <f>IF(Table1[[#This Row],[School Days to Complete Initial Evaluation Converted]]&lt;36,"OnTime",IF(Table1[[#This Row],[School Days to Complete Initial Evaluation Converted]]&gt;50,"16+ Sch Days","1-15 Sch Days"))</f>
        <v>OnTime</v>
      </c>
    </row>
    <row r="1141" spans="1:26">
      <c r="A1141" s="26"/>
      <c r="B1141" s="26"/>
      <c r="C1141" s="26"/>
      <c r="D1141" s="26"/>
      <c r="E1141" s="26"/>
      <c r="F1141" s="26"/>
      <c r="G1141" s="26"/>
      <c r="H1141" s="26"/>
      <c r="I1141" s="26"/>
      <c r="J1141" s="26"/>
      <c r="K1141" s="26"/>
      <c r="L1141" s="26"/>
      <c r="M1141" s="26"/>
      <c r="N1141" s="26"/>
      <c r="O1141" s="26"/>
      <c r="P1141" s="26"/>
      <c r="Q1141" s="26"/>
      <c r="R1141" s="26"/>
      <c r="S1141" s="26"/>
      <c r="T1141" s="26"/>
      <c r="U1141" s="26"/>
      <c r="V1141" s="36">
        <f t="shared" si="17"/>
        <v>1096</v>
      </c>
      <c r="W114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41" t="str">
        <f>IF(Table1[[#This Row],[Days Past 3rd Birthday Calculated]]&lt;1,"OnTime",IF(Table1[[#This Row],[Days Past 3rd Birthday Calculated]]&lt;16,"1-15 Cal Days",IF(Table1[[#This Row],[Days Past 3rd Birthday Calculated]]&gt;29,"30+ Cal Days","16-29 Cal Days")))</f>
        <v>OnTime</v>
      </c>
      <c r="Y1141" s="37">
        <f>_xlfn.NUMBERVALUE(Table1[[#This Row],[School Days to Complete Initial Evaluation (U08)]])</f>
        <v>0</v>
      </c>
      <c r="Z1141" t="str">
        <f>IF(Table1[[#This Row],[School Days to Complete Initial Evaluation Converted]]&lt;36,"OnTime",IF(Table1[[#This Row],[School Days to Complete Initial Evaluation Converted]]&gt;50,"16+ Sch Days","1-15 Sch Days"))</f>
        <v>OnTime</v>
      </c>
    </row>
    <row r="1142" spans="1:26">
      <c r="A1142" s="26"/>
      <c r="B1142" s="26"/>
      <c r="C1142" s="26"/>
      <c r="D1142" s="26"/>
      <c r="E1142" s="26"/>
      <c r="F1142" s="26"/>
      <c r="G1142" s="26"/>
      <c r="H1142" s="26"/>
      <c r="I1142" s="26"/>
      <c r="J1142" s="26"/>
      <c r="K1142" s="26"/>
      <c r="L1142" s="26"/>
      <c r="M1142" s="26"/>
      <c r="N1142" s="26"/>
      <c r="O1142" s="26"/>
      <c r="P1142" s="26"/>
      <c r="Q1142" s="26"/>
      <c r="R1142" s="26"/>
      <c r="S1142" s="26"/>
      <c r="T1142" s="26"/>
      <c r="U1142" s="26"/>
      <c r="V1142" s="36">
        <f t="shared" si="17"/>
        <v>1096</v>
      </c>
      <c r="W114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42" t="str">
        <f>IF(Table1[[#This Row],[Days Past 3rd Birthday Calculated]]&lt;1,"OnTime",IF(Table1[[#This Row],[Days Past 3rd Birthday Calculated]]&lt;16,"1-15 Cal Days",IF(Table1[[#This Row],[Days Past 3rd Birthday Calculated]]&gt;29,"30+ Cal Days","16-29 Cal Days")))</f>
        <v>OnTime</v>
      </c>
      <c r="Y1142" s="37">
        <f>_xlfn.NUMBERVALUE(Table1[[#This Row],[School Days to Complete Initial Evaluation (U08)]])</f>
        <v>0</v>
      </c>
      <c r="Z1142" t="str">
        <f>IF(Table1[[#This Row],[School Days to Complete Initial Evaluation Converted]]&lt;36,"OnTime",IF(Table1[[#This Row],[School Days to Complete Initial Evaluation Converted]]&gt;50,"16+ Sch Days","1-15 Sch Days"))</f>
        <v>OnTime</v>
      </c>
    </row>
    <row r="1143" spans="1:26">
      <c r="A1143" s="26"/>
      <c r="B1143" s="26"/>
      <c r="C1143" s="26"/>
      <c r="D1143" s="26"/>
      <c r="E1143" s="26"/>
      <c r="F1143" s="26"/>
      <c r="G1143" s="26"/>
      <c r="H1143" s="26"/>
      <c r="I1143" s="26"/>
      <c r="J1143" s="26"/>
      <c r="K1143" s="26"/>
      <c r="L1143" s="26"/>
      <c r="M1143" s="26"/>
      <c r="N1143" s="26"/>
      <c r="O1143" s="26"/>
      <c r="P1143" s="26"/>
      <c r="Q1143" s="26"/>
      <c r="R1143" s="26"/>
      <c r="S1143" s="26"/>
      <c r="T1143" s="26"/>
      <c r="U1143" s="26"/>
      <c r="V1143" s="36">
        <f t="shared" si="17"/>
        <v>1096</v>
      </c>
      <c r="W114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43" t="str">
        <f>IF(Table1[[#This Row],[Days Past 3rd Birthday Calculated]]&lt;1,"OnTime",IF(Table1[[#This Row],[Days Past 3rd Birthday Calculated]]&lt;16,"1-15 Cal Days",IF(Table1[[#This Row],[Days Past 3rd Birthday Calculated]]&gt;29,"30+ Cal Days","16-29 Cal Days")))</f>
        <v>OnTime</v>
      </c>
      <c r="Y1143" s="37">
        <f>_xlfn.NUMBERVALUE(Table1[[#This Row],[School Days to Complete Initial Evaluation (U08)]])</f>
        <v>0</v>
      </c>
      <c r="Z1143" t="str">
        <f>IF(Table1[[#This Row],[School Days to Complete Initial Evaluation Converted]]&lt;36,"OnTime",IF(Table1[[#This Row],[School Days to Complete Initial Evaluation Converted]]&gt;50,"16+ Sch Days","1-15 Sch Days"))</f>
        <v>OnTime</v>
      </c>
    </row>
    <row r="1144" spans="1:26">
      <c r="A1144" s="26"/>
      <c r="B1144" s="26"/>
      <c r="C1144" s="26"/>
      <c r="D1144" s="26"/>
      <c r="E1144" s="26"/>
      <c r="F1144" s="26"/>
      <c r="G1144" s="26"/>
      <c r="H1144" s="26"/>
      <c r="I1144" s="26"/>
      <c r="J1144" s="26"/>
      <c r="K1144" s="26"/>
      <c r="L1144" s="26"/>
      <c r="M1144" s="26"/>
      <c r="N1144" s="26"/>
      <c r="O1144" s="26"/>
      <c r="P1144" s="26"/>
      <c r="Q1144" s="26"/>
      <c r="R1144" s="26"/>
      <c r="S1144" s="26"/>
      <c r="T1144" s="26"/>
      <c r="U1144" s="26"/>
      <c r="V1144" s="36">
        <f t="shared" si="17"/>
        <v>1096</v>
      </c>
      <c r="W114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44" t="str">
        <f>IF(Table1[[#This Row],[Days Past 3rd Birthday Calculated]]&lt;1,"OnTime",IF(Table1[[#This Row],[Days Past 3rd Birthday Calculated]]&lt;16,"1-15 Cal Days",IF(Table1[[#This Row],[Days Past 3rd Birthday Calculated]]&gt;29,"30+ Cal Days","16-29 Cal Days")))</f>
        <v>OnTime</v>
      </c>
      <c r="Y1144" s="37">
        <f>_xlfn.NUMBERVALUE(Table1[[#This Row],[School Days to Complete Initial Evaluation (U08)]])</f>
        <v>0</v>
      </c>
      <c r="Z1144" t="str">
        <f>IF(Table1[[#This Row],[School Days to Complete Initial Evaluation Converted]]&lt;36,"OnTime",IF(Table1[[#This Row],[School Days to Complete Initial Evaluation Converted]]&gt;50,"16+ Sch Days","1-15 Sch Days"))</f>
        <v>OnTime</v>
      </c>
    </row>
    <row r="1145" spans="1:26">
      <c r="A1145" s="26"/>
      <c r="B1145" s="26"/>
      <c r="C1145" s="26"/>
      <c r="D1145" s="26"/>
      <c r="E1145" s="26"/>
      <c r="F1145" s="26"/>
      <c r="G1145" s="26"/>
      <c r="H1145" s="26"/>
      <c r="I1145" s="26"/>
      <c r="J1145" s="26"/>
      <c r="K1145" s="26"/>
      <c r="L1145" s="26"/>
      <c r="M1145" s="26"/>
      <c r="N1145" s="26"/>
      <c r="O1145" s="26"/>
      <c r="P1145" s="26"/>
      <c r="Q1145" s="26"/>
      <c r="R1145" s="26"/>
      <c r="S1145" s="26"/>
      <c r="T1145" s="26"/>
      <c r="U1145" s="26"/>
      <c r="V1145" s="36">
        <f t="shared" si="17"/>
        <v>1096</v>
      </c>
      <c r="W114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45" t="str">
        <f>IF(Table1[[#This Row],[Days Past 3rd Birthday Calculated]]&lt;1,"OnTime",IF(Table1[[#This Row],[Days Past 3rd Birthday Calculated]]&lt;16,"1-15 Cal Days",IF(Table1[[#This Row],[Days Past 3rd Birthday Calculated]]&gt;29,"30+ Cal Days","16-29 Cal Days")))</f>
        <v>OnTime</v>
      </c>
      <c r="Y1145" s="37">
        <f>_xlfn.NUMBERVALUE(Table1[[#This Row],[School Days to Complete Initial Evaluation (U08)]])</f>
        <v>0</v>
      </c>
      <c r="Z1145" t="str">
        <f>IF(Table1[[#This Row],[School Days to Complete Initial Evaluation Converted]]&lt;36,"OnTime",IF(Table1[[#This Row],[School Days to Complete Initial Evaluation Converted]]&gt;50,"16+ Sch Days","1-15 Sch Days"))</f>
        <v>OnTime</v>
      </c>
    </row>
    <row r="1146" spans="1:26">
      <c r="A1146" s="26"/>
      <c r="B1146" s="26"/>
      <c r="C1146" s="26"/>
      <c r="D1146" s="26"/>
      <c r="E1146" s="26"/>
      <c r="F1146" s="26"/>
      <c r="G1146" s="26"/>
      <c r="H1146" s="26"/>
      <c r="I1146" s="26"/>
      <c r="J1146" s="26"/>
      <c r="K1146" s="26"/>
      <c r="L1146" s="26"/>
      <c r="M1146" s="26"/>
      <c r="N1146" s="26"/>
      <c r="O1146" s="26"/>
      <c r="P1146" s="26"/>
      <c r="Q1146" s="26"/>
      <c r="R1146" s="26"/>
      <c r="S1146" s="26"/>
      <c r="T1146" s="26"/>
      <c r="U1146" s="26"/>
      <c r="V1146" s="36">
        <f t="shared" si="17"/>
        <v>1096</v>
      </c>
      <c r="W114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46" t="str">
        <f>IF(Table1[[#This Row],[Days Past 3rd Birthday Calculated]]&lt;1,"OnTime",IF(Table1[[#This Row],[Days Past 3rd Birthday Calculated]]&lt;16,"1-15 Cal Days",IF(Table1[[#This Row],[Days Past 3rd Birthday Calculated]]&gt;29,"30+ Cal Days","16-29 Cal Days")))</f>
        <v>OnTime</v>
      </c>
      <c r="Y1146" s="37">
        <f>_xlfn.NUMBERVALUE(Table1[[#This Row],[School Days to Complete Initial Evaluation (U08)]])</f>
        <v>0</v>
      </c>
      <c r="Z1146" t="str">
        <f>IF(Table1[[#This Row],[School Days to Complete Initial Evaluation Converted]]&lt;36,"OnTime",IF(Table1[[#This Row],[School Days to Complete Initial Evaluation Converted]]&gt;50,"16+ Sch Days","1-15 Sch Days"))</f>
        <v>OnTime</v>
      </c>
    </row>
    <row r="1147" spans="1:26">
      <c r="A1147" s="26"/>
      <c r="B1147" s="26"/>
      <c r="C1147" s="26"/>
      <c r="D1147" s="26"/>
      <c r="E1147" s="26"/>
      <c r="F1147" s="26"/>
      <c r="G1147" s="26"/>
      <c r="H1147" s="26"/>
      <c r="I1147" s="26"/>
      <c r="J1147" s="26"/>
      <c r="K1147" s="26"/>
      <c r="L1147" s="26"/>
      <c r="M1147" s="26"/>
      <c r="N1147" s="26"/>
      <c r="O1147" s="26"/>
      <c r="P1147" s="26"/>
      <c r="Q1147" s="26"/>
      <c r="R1147" s="26"/>
      <c r="S1147" s="26"/>
      <c r="T1147" s="26"/>
      <c r="U1147" s="26"/>
      <c r="V1147" s="36">
        <f t="shared" si="17"/>
        <v>1096</v>
      </c>
      <c r="W114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47" t="str">
        <f>IF(Table1[[#This Row],[Days Past 3rd Birthday Calculated]]&lt;1,"OnTime",IF(Table1[[#This Row],[Days Past 3rd Birthday Calculated]]&lt;16,"1-15 Cal Days",IF(Table1[[#This Row],[Days Past 3rd Birthday Calculated]]&gt;29,"30+ Cal Days","16-29 Cal Days")))</f>
        <v>OnTime</v>
      </c>
      <c r="Y1147" s="37">
        <f>_xlfn.NUMBERVALUE(Table1[[#This Row],[School Days to Complete Initial Evaluation (U08)]])</f>
        <v>0</v>
      </c>
      <c r="Z1147" t="str">
        <f>IF(Table1[[#This Row],[School Days to Complete Initial Evaluation Converted]]&lt;36,"OnTime",IF(Table1[[#This Row],[School Days to Complete Initial Evaluation Converted]]&gt;50,"16+ Sch Days","1-15 Sch Days"))</f>
        <v>OnTime</v>
      </c>
    </row>
    <row r="1148" spans="1:26">
      <c r="A1148" s="26"/>
      <c r="B1148" s="26"/>
      <c r="C1148" s="26"/>
      <c r="D1148" s="26"/>
      <c r="E1148" s="26"/>
      <c r="F1148" s="26"/>
      <c r="G1148" s="26"/>
      <c r="H1148" s="26"/>
      <c r="I1148" s="26"/>
      <c r="J1148" s="26"/>
      <c r="K1148" s="26"/>
      <c r="L1148" s="26"/>
      <c r="M1148" s="26"/>
      <c r="N1148" s="26"/>
      <c r="O1148" s="26"/>
      <c r="P1148" s="26"/>
      <c r="Q1148" s="26"/>
      <c r="R1148" s="26"/>
      <c r="S1148" s="26"/>
      <c r="T1148" s="26"/>
      <c r="U1148" s="26"/>
      <c r="V1148" s="36">
        <f t="shared" si="17"/>
        <v>1096</v>
      </c>
      <c r="W114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48" t="str">
        <f>IF(Table1[[#This Row],[Days Past 3rd Birthday Calculated]]&lt;1,"OnTime",IF(Table1[[#This Row],[Days Past 3rd Birthday Calculated]]&lt;16,"1-15 Cal Days",IF(Table1[[#This Row],[Days Past 3rd Birthday Calculated]]&gt;29,"30+ Cal Days","16-29 Cal Days")))</f>
        <v>OnTime</v>
      </c>
      <c r="Y1148" s="37">
        <f>_xlfn.NUMBERVALUE(Table1[[#This Row],[School Days to Complete Initial Evaluation (U08)]])</f>
        <v>0</v>
      </c>
      <c r="Z1148" t="str">
        <f>IF(Table1[[#This Row],[School Days to Complete Initial Evaluation Converted]]&lt;36,"OnTime",IF(Table1[[#This Row],[School Days to Complete Initial Evaluation Converted]]&gt;50,"16+ Sch Days","1-15 Sch Days"))</f>
        <v>OnTime</v>
      </c>
    </row>
    <row r="1149" spans="1:26">
      <c r="A1149" s="26"/>
      <c r="B1149" s="26"/>
      <c r="C1149" s="26"/>
      <c r="D1149" s="26"/>
      <c r="E1149" s="26"/>
      <c r="F1149" s="26"/>
      <c r="G1149" s="26"/>
      <c r="H1149" s="26"/>
      <c r="I1149" s="26"/>
      <c r="J1149" s="26"/>
      <c r="K1149" s="26"/>
      <c r="L1149" s="26"/>
      <c r="M1149" s="26"/>
      <c r="N1149" s="26"/>
      <c r="O1149" s="26"/>
      <c r="P1149" s="26"/>
      <c r="Q1149" s="26"/>
      <c r="R1149" s="26"/>
      <c r="S1149" s="26"/>
      <c r="T1149" s="26"/>
      <c r="U1149" s="26"/>
      <c r="V1149" s="36">
        <f t="shared" si="17"/>
        <v>1096</v>
      </c>
      <c r="W114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49" t="str">
        <f>IF(Table1[[#This Row],[Days Past 3rd Birthday Calculated]]&lt;1,"OnTime",IF(Table1[[#This Row],[Days Past 3rd Birthday Calculated]]&lt;16,"1-15 Cal Days",IF(Table1[[#This Row],[Days Past 3rd Birthday Calculated]]&gt;29,"30+ Cal Days","16-29 Cal Days")))</f>
        <v>OnTime</v>
      </c>
      <c r="Y1149" s="37">
        <f>_xlfn.NUMBERVALUE(Table1[[#This Row],[School Days to Complete Initial Evaluation (U08)]])</f>
        <v>0</v>
      </c>
      <c r="Z1149" t="str">
        <f>IF(Table1[[#This Row],[School Days to Complete Initial Evaluation Converted]]&lt;36,"OnTime",IF(Table1[[#This Row],[School Days to Complete Initial Evaluation Converted]]&gt;50,"16+ Sch Days","1-15 Sch Days"))</f>
        <v>OnTime</v>
      </c>
    </row>
    <row r="1150" spans="1:26">
      <c r="A1150" s="26"/>
      <c r="B1150" s="26"/>
      <c r="C1150" s="26"/>
      <c r="D1150" s="26"/>
      <c r="E1150" s="26"/>
      <c r="F1150" s="26"/>
      <c r="G1150" s="26"/>
      <c r="H1150" s="26"/>
      <c r="I1150" s="26"/>
      <c r="J1150" s="26"/>
      <c r="K1150" s="26"/>
      <c r="L1150" s="26"/>
      <c r="M1150" s="26"/>
      <c r="N1150" s="26"/>
      <c r="O1150" s="26"/>
      <c r="P1150" s="26"/>
      <c r="Q1150" s="26"/>
      <c r="R1150" s="26"/>
      <c r="S1150" s="26"/>
      <c r="T1150" s="26"/>
      <c r="U1150" s="26"/>
      <c r="V1150" s="36">
        <f t="shared" si="17"/>
        <v>1096</v>
      </c>
      <c r="W115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50" t="str">
        <f>IF(Table1[[#This Row],[Days Past 3rd Birthday Calculated]]&lt;1,"OnTime",IF(Table1[[#This Row],[Days Past 3rd Birthday Calculated]]&lt;16,"1-15 Cal Days",IF(Table1[[#This Row],[Days Past 3rd Birthday Calculated]]&gt;29,"30+ Cal Days","16-29 Cal Days")))</f>
        <v>OnTime</v>
      </c>
      <c r="Y1150" s="37">
        <f>_xlfn.NUMBERVALUE(Table1[[#This Row],[School Days to Complete Initial Evaluation (U08)]])</f>
        <v>0</v>
      </c>
      <c r="Z1150" t="str">
        <f>IF(Table1[[#This Row],[School Days to Complete Initial Evaluation Converted]]&lt;36,"OnTime",IF(Table1[[#This Row],[School Days to Complete Initial Evaluation Converted]]&gt;50,"16+ Sch Days","1-15 Sch Days"))</f>
        <v>OnTime</v>
      </c>
    </row>
    <row r="1151" spans="1:26">
      <c r="A1151" s="26"/>
      <c r="B1151" s="26"/>
      <c r="C1151" s="26"/>
      <c r="D1151" s="26"/>
      <c r="E1151" s="26"/>
      <c r="F1151" s="26"/>
      <c r="G1151" s="26"/>
      <c r="H1151" s="26"/>
      <c r="I1151" s="26"/>
      <c r="J1151" s="26"/>
      <c r="K1151" s="26"/>
      <c r="L1151" s="26"/>
      <c r="M1151" s="26"/>
      <c r="N1151" s="26"/>
      <c r="O1151" s="26"/>
      <c r="P1151" s="26"/>
      <c r="Q1151" s="26"/>
      <c r="R1151" s="26"/>
      <c r="S1151" s="26"/>
      <c r="T1151" s="26"/>
      <c r="U1151" s="26"/>
      <c r="V1151" s="36">
        <f t="shared" si="17"/>
        <v>1096</v>
      </c>
      <c r="W115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51" t="str">
        <f>IF(Table1[[#This Row],[Days Past 3rd Birthday Calculated]]&lt;1,"OnTime",IF(Table1[[#This Row],[Days Past 3rd Birthday Calculated]]&lt;16,"1-15 Cal Days",IF(Table1[[#This Row],[Days Past 3rd Birthday Calculated]]&gt;29,"30+ Cal Days","16-29 Cal Days")))</f>
        <v>OnTime</v>
      </c>
      <c r="Y1151" s="37">
        <f>_xlfn.NUMBERVALUE(Table1[[#This Row],[School Days to Complete Initial Evaluation (U08)]])</f>
        <v>0</v>
      </c>
      <c r="Z1151" t="str">
        <f>IF(Table1[[#This Row],[School Days to Complete Initial Evaluation Converted]]&lt;36,"OnTime",IF(Table1[[#This Row],[School Days to Complete Initial Evaluation Converted]]&gt;50,"16+ Sch Days","1-15 Sch Days"))</f>
        <v>OnTime</v>
      </c>
    </row>
    <row r="1152" spans="1:26">
      <c r="A1152" s="26"/>
      <c r="B1152" s="26"/>
      <c r="C1152" s="26"/>
      <c r="D1152" s="26"/>
      <c r="E1152" s="26"/>
      <c r="F1152" s="26"/>
      <c r="G1152" s="26"/>
      <c r="H1152" s="26"/>
      <c r="I1152" s="26"/>
      <c r="J1152" s="26"/>
      <c r="K1152" s="26"/>
      <c r="L1152" s="26"/>
      <c r="M1152" s="26"/>
      <c r="N1152" s="26"/>
      <c r="O1152" s="26"/>
      <c r="P1152" s="26"/>
      <c r="Q1152" s="26"/>
      <c r="R1152" s="26"/>
      <c r="S1152" s="26"/>
      <c r="T1152" s="26"/>
      <c r="U1152" s="26"/>
      <c r="V1152" s="36">
        <f t="shared" si="17"/>
        <v>1096</v>
      </c>
      <c r="W115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52" t="str">
        <f>IF(Table1[[#This Row],[Days Past 3rd Birthday Calculated]]&lt;1,"OnTime",IF(Table1[[#This Row],[Days Past 3rd Birthday Calculated]]&lt;16,"1-15 Cal Days",IF(Table1[[#This Row],[Days Past 3rd Birthday Calculated]]&gt;29,"30+ Cal Days","16-29 Cal Days")))</f>
        <v>OnTime</v>
      </c>
      <c r="Y1152" s="37">
        <f>_xlfn.NUMBERVALUE(Table1[[#This Row],[School Days to Complete Initial Evaluation (U08)]])</f>
        <v>0</v>
      </c>
      <c r="Z1152" t="str">
        <f>IF(Table1[[#This Row],[School Days to Complete Initial Evaluation Converted]]&lt;36,"OnTime",IF(Table1[[#This Row],[School Days to Complete Initial Evaluation Converted]]&gt;50,"16+ Sch Days","1-15 Sch Days"))</f>
        <v>OnTime</v>
      </c>
    </row>
    <row r="1153" spans="1:26">
      <c r="A1153" s="26"/>
      <c r="B1153" s="26"/>
      <c r="C1153" s="26"/>
      <c r="D1153" s="26"/>
      <c r="E1153" s="26"/>
      <c r="F1153" s="26"/>
      <c r="G1153" s="26"/>
      <c r="H1153" s="26"/>
      <c r="I1153" s="26"/>
      <c r="J1153" s="26"/>
      <c r="K1153" s="26"/>
      <c r="L1153" s="26"/>
      <c r="M1153" s="26"/>
      <c r="N1153" s="26"/>
      <c r="O1153" s="26"/>
      <c r="P1153" s="26"/>
      <c r="Q1153" s="26"/>
      <c r="R1153" s="26"/>
      <c r="S1153" s="26"/>
      <c r="T1153" s="26"/>
      <c r="U1153" s="26"/>
      <c r="V1153" s="36">
        <f t="shared" si="17"/>
        <v>1096</v>
      </c>
      <c r="W115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53" t="str">
        <f>IF(Table1[[#This Row],[Days Past 3rd Birthday Calculated]]&lt;1,"OnTime",IF(Table1[[#This Row],[Days Past 3rd Birthday Calculated]]&lt;16,"1-15 Cal Days",IF(Table1[[#This Row],[Days Past 3rd Birthday Calculated]]&gt;29,"30+ Cal Days","16-29 Cal Days")))</f>
        <v>OnTime</v>
      </c>
      <c r="Y1153" s="37">
        <f>_xlfn.NUMBERVALUE(Table1[[#This Row],[School Days to Complete Initial Evaluation (U08)]])</f>
        <v>0</v>
      </c>
      <c r="Z1153" t="str">
        <f>IF(Table1[[#This Row],[School Days to Complete Initial Evaluation Converted]]&lt;36,"OnTime",IF(Table1[[#This Row],[School Days to Complete Initial Evaluation Converted]]&gt;50,"16+ Sch Days","1-15 Sch Days"))</f>
        <v>OnTime</v>
      </c>
    </row>
    <row r="1154" spans="1:26">
      <c r="A1154" s="26"/>
      <c r="B1154" s="26"/>
      <c r="C1154" s="26"/>
      <c r="D1154" s="26"/>
      <c r="E1154" s="26"/>
      <c r="F1154" s="26"/>
      <c r="G1154" s="26"/>
      <c r="H1154" s="26"/>
      <c r="I1154" s="26"/>
      <c r="J1154" s="26"/>
      <c r="K1154" s="26"/>
      <c r="L1154" s="26"/>
      <c r="M1154" s="26"/>
      <c r="N1154" s="26"/>
      <c r="O1154" s="26"/>
      <c r="P1154" s="26"/>
      <c r="Q1154" s="26"/>
      <c r="R1154" s="26"/>
      <c r="S1154" s="26"/>
      <c r="T1154" s="26"/>
      <c r="U1154" s="26"/>
      <c r="V1154" s="36">
        <f t="shared" ref="V1154:V1217" si="18">EDATE(Q1154,36)</f>
        <v>1096</v>
      </c>
      <c r="W115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54" t="str">
        <f>IF(Table1[[#This Row],[Days Past 3rd Birthday Calculated]]&lt;1,"OnTime",IF(Table1[[#This Row],[Days Past 3rd Birthday Calculated]]&lt;16,"1-15 Cal Days",IF(Table1[[#This Row],[Days Past 3rd Birthday Calculated]]&gt;29,"30+ Cal Days","16-29 Cal Days")))</f>
        <v>OnTime</v>
      </c>
      <c r="Y1154" s="37">
        <f>_xlfn.NUMBERVALUE(Table1[[#This Row],[School Days to Complete Initial Evaluation (U08)]])</f>
        <v>0</v>
      </c>
      <c r="Z1154" t="str">
        <f>IF(Table1[[#This Row],[School Days to Complete Initial Evaluation Converted]]&lt;36,"OnTime",IF(Table1[[#This Row],[School Days to Complete Initial Evaluation Converted]]&gt;50,"16+ Sch Days","1-15 Sch Days"))</f>
        <v>OnTime</v>
      </c>
    </row>
    <row r="1155" spans="1:26">
      <c r="A1155" s="26"/>
      <c r="B1155" s="26"/>
      <c r="C1155" s="26"/>
      <c r="D1155" s="26"/>
      <c r="E1155" s="26"/>
      <c r="F1155" s="26"/>
      <c r="G1155" s="26"/>
      <c r="H1155" s="26"/>
      <c r="I1155" s="26"/>
      <c r="J1155" s="26"/>
      <c r="K1155" s="26"/>
      <c r="L1155" s="26"/>
      <c r="M1155" s="26"/>
      <c r="N1155" s="26"/>
      <c r="O1155" s="26"/>
      <c r="P1155" s="26"/>
      <c r="Q1155" s="26"/>
      <c r="R1155" s="26"/>
      <c r="S1155" s="26"/>
      <c r="T1155" s="26"/>
      <c r="U1155" s="26"/>
      <c r="V1155" s="36">
        <f t="shared" si="18"/>
        <v>1096</v>
      </c>
      <c r="W115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55" t="str">
        <f>IF(Table1[[#This Row],[Days Past 3rd Birthday Calculated]]&lt;1,"OnTime",IF(Table1[[#This Row],[Days Past 3rd Birthday Calculated]]&lt;16,"1-15 Cal Days",IF(Table1[[#This Row],[Days Past 3rd Birthday Calculated]]&gt;29,"30+ Cal Days","16-29 Cal Days")))</f>
        <v>OnTime</v>
      </c>
      <c r="Y1155" s="37">
        <f>_xlfn.NUMBERVALUE(Table1[[#This Row],[School Days to Complete Initial Evaluation (U08)]])</f>
        <v>0</v>
      </c>
      <c r="Z1155" t="str">
        <f>IF(Table1[[#This Row],[School Days to Complete Initial Evaluation Converted]]&lt;36,"OnTime",IF(Table1[[#This Row],[School Days to Complete Initial Evaluation Converted]]&gt;50,"16+ Sch Days","1-15 Sch Days"))</f>
        <v>OnTime</v>
      </c>
    </row>
    <row r="1156" spans="1:26">
      <c r="A1156" s="26"/>
      <c r="B1156" s="26"/>
      <c r="C1156" s="26"/>
      <c r="D1156" s="26"/>
      <c r="E1156" s="26"/>
      <c r="F1156" s="26"/>
      <c r="G1156" s="26"/>
      <c r="H1156" s="26"/>
      <c r="I1156" s="26"/>
      <c r="J1156" s="26"/>
      <c r="K1156" s="26"/>
      <c r="L1156" s="26"/>
      <c r="M1156" s="26"/>
      <c r="N1156" s="26"/>
      <c r="O1156" s="26"/>
      <c r="P1156" s="26"/>
      <c r="Q1156" s="26"/>
      <c r="R1156" s="26"/>
      <c r="S1156" s="26"/>
      <c r="T1156" s="26"/>
      <c r="U1156" s="26"/>
      <c r="V1156" s="36">
        <f t="shared" si="18"/>
        <v>1096</v>
      </c>
      <c r="W115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56" t="str">
        <f>IF(Table1[[#This Row],[Days Past 3rd Birthday Calculated]]&lt;1,"OnTime",IF(Table1[[#This Row],[Days Past 3rd Birthday Calculated]]&lt;16,"1-15 Cal Days",IF(Table1[[#This Row],[Days Past 3rd Birthday Calculated]]&gt;29,"30+ Cal Days","16-29 Cal Days")))</f>
        <v>OnTime</v>
      </c>
      <c r="Y1156" s="37">
        <f>_xlfn.NUMBERVALUE(Table1[[#This Row],[School Days to Complete Initial Evaluation (U08)]])</f>
        <v>0</v>
      </c>
      <c r="Z1156" t="str">
        <f>IF(Table1[[#This Row],[School Days to Complete Initial Evaluation Converted]]&lt;36,"OnTime",IF(Table1[[#This Row],[School Days to Complete Initial Evaluation Converted]]&gt;50,"16+ Sch Days","1-15 Sch Days"))</f>
        <v>OnTime</v>
      </c>
    </row>
    <row r="1157" spans="1:26">
      <c r="A1157" s="26"/>
      <c r="B1157" s="26"/>
      <c r="C1157" s="26"/>
      <c r="D1157" s="26"/>
      <c r="E1157" s="26"/>
      <c r="F1157" s="26"/>
      <c r="G1157" s="26"/>
      <c r="H1157" s="26"/>
      <c r="I1157" s="26"/>
      <c r="J1157" s="26"/>
      <c r="K1157" s="26"/>
      <c r="L1157" s="26"/>
      <c r="M1157" s="26"/>
      <c r="N1157" s="26"/>
      <c r="O1157" s="26"/>
      <c r="P1157" s="26"/>
      <c r="Q1157" s="26"/>
      <c r="R1157" s="26"/>
      <c r="S1157" s="26"/>
      <c r="T1157" s="26"/>
      <c r="U1157" s="26"/>
      <c r="V1157" s="36">
        <f t="shared" si="18"/>
        <v>1096</v>
      </c>
      <c r="W115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57" t="str">
        <f>IF(Table1[[#This Row],[Days Past 3rd Birthday Calculated]]&lt;1,"OnTime",IF(Table1[[#This Row],[Days Past 3rd Birthday Calculated]]&lt;16,"1-15 Cal Days",IF(Table1[[#This Row],[Days Past 3rd Birthday Calculated]]&gt;29,"30+ Cal Days","16-29 Cal Days")))</f>
        <v>OnTime</v>
      </c>
      <c r="Y1157" s="37">
        <f>_xlfn.NUMBERVALUE(Table1[[#This Row],[School Days to Complete Initial Evaluation (U08)]])</f>
        <v>0</v>
      </c>
      <c r="Z1157" t="str">
        <f>IF(Table1[[#This Row],[School Days to Complete Initial Evaluation Converted]]&lt;36,"OnTime",IF(Table1[[#This Row],[School Days to Complete Initial Evaluation Converted]]&gt;50,"16+ Sch Days","1-15 Sch Days"))</f>
        <v>OnTime</v>
      </c>
    </row>
    <row r="1158" spans="1:26">
      <c r="A1158" s="26"/>
      <c r="B1158" s="26"/>
      <c r="C1158" s="26"/>
      <c r="D1158" s="26"/>
      <c r="E1158" s="26"/>
      <c r="F1158" s="26"/>
      <c r="G1158" s="26"/>
      <c r="H1158" s="26"/>
      <c r="I1158" s="26"/>
      <c r="J1158" s="26"/>
      <c r="K1158" s="26"/>
      <c r="L1158" s="26"/>
      <c r="M1158" s="26"/>
      <c r="N1158" s="26"/>
      <c r="O1158" s="26"/>
      <c r="P1158" s="26"/>
      <c r="Q1158" s="26"/>
      <c r="R1158" s="26"/>
      <c r="S1158" s="26"/>
      <c r="T1158" s="26"/>
      <c r="U1158" s="26"/>
      <c r="V1158" s="36">
        <f t="shared" si="18"/>
        <v>1096</v>
      </c>
      <c r="W115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58" t="str">
        <f>IF(Table1[[#This Row],[Days Past 3rd Birthday Calculated]]&lt;1,"OnTime",IF(Table1[[#This Row],[Days Past 3rd Birthday Calculated]]&lt;16,"1-15 Cal Days",IF(Table1[[#This Row],[Days Past 3rd Birthday Calculated]]&gt;29,"30+ Cal Days","16-29 Cal Days")))</f>
        <v>OnTime</v>
      </c>
      <c r="Y1158" s="37">
        <f>_xlfn.NUMBERVALUE(Table1[[#This Row],[School Days to Complete Initial Evaluation (U08)]])</f>
        <v>0</v>
      </c>
      <c r="Z1158" t="str">
        <f>IF(Table1[[#This Row],[School Days to Complete Initial Evaluation Converted]]&lt;36,"OnTime",IF(Table1[[#This Row],[School Days to Complete Initial Evaluation Converted]]&gt;50,"16+ Sch Days","1-15 Sch Days"))</f>
        <v>OnTime</v>
      </c>
    </row>
    <row r="1159" spans="1:26">
      <c r="A1159" s="26"/>
      <c r="B1159" s="26"/>
      <c r="C1159" s="26"/>
      <c r="D1159" s="26"/>
      <c r="E1159" s="26"/>
      <c r="F1159" s="26"/>
      <c r="G1159" s="26"/>
      <c r="H1159" s="26"/>
      <c r="I1159" s="26"/>
      <c r="J1159" s="26"/>
      <c r="K1159" s="26"/>
      <c r="L1159" s="26"/>
      <c r="M1159" s="26"/>
      <c r="N1159" s="26"/>
      <c r="O1159" s="26"/>
      <c r="P1159" s="26"/>
      <c r="Q1159" s="26"/>
      <c r="R1159" s="26"/>
      <c r="S1159" s="26"/>
      <c r="T1159" s="26"/>
      <c r="U1159" s="26"/>
      <c r="V1159" s="36">
        <f t="shared" si="18"/>
        <v>1096</v>
      </c>
      <c r="W115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59" t="str">
        <f>IF(Table1[[#This Row],[Days Past 3rd Birthday Calculated]]&lt;1,"OnTime",IF(Table1[[#This Row],[Days Past 3rd Birthday Calculated]]&lt;16,"1-15 Cal Days",IF(Table1[[#This Row],[Days Past 3rd Birthday Calculated]]&gt;29,"30+ Cal Days","16-29 Cal Days")))</f>
        <v>OnTime</v>
      </c>
      <c r="Y1159" s="37">
        <f>_xlfn.NUMBERVALUE(Table1[[#This Row],[School Days to Complete Initial Evaluation (U08)]])</f>
        <v>0</v>
      </c>
      <c r="Z1159" t="str">
        <f>IF(Table1[[#This Row],[School Days to Complete Initial Evaluation Converted]]&lt;36,"OnTime",IF(Table1[[#This Row],[School Days to Complete Initial Evaluation Converted]]&gt;50,"16+ Sch Days","1-15 Sch Days"))</f>
        <v>OnTime</v>
      </c>
    </row>
    <row r="1160" spans="1:26">
      <c r="A1160" s="26"/>
      <c r="B1160" s="26"/>
      <c r="C1160" s="26"/>
      <c r="D1160" s="26"/>
      <c r="E1160" s="26"/>
      <c r="F1160" s="26"/>
      <c r="G1160" s="26"/>
      <c r="H1160" s="26"/>
      <c r="I1160" s="26"/>
      <c r="J1160" s="26"/>
      <c r="K1160" s="26"/>
      <c r="L1160" s="26"/>
      <c r="M1160" s="26"/>
      <c r="N1160" s="26"/>
      <c r="O1160" s="26"/>
      <c r="P1160" s="26"/>
      <c r="Q1160" s="26"/>
      <c r="R1160" s="26"/>
      <c r="S1160" s="26"/>
      <c r="T1160" s="26"/>
      <c r="U1160" s="26"/>
      <c r="V1160" s="36">
        <f t="shared" si="18"/>
        <v>1096</v>
      </c>
      <c r="W116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60" t="str">
        <f>IF(Table1[[#This Row],[Days Past 3rd Birthday Calculated]]&lt;1,"OnTime",IF(Table1[[#This Row],[Days Past 3rd Birthday Calculated]]&lt;16,"1-15 Cal Days",IF(Table1[[#This Row],[Days Past 3rd Birthday Calculated]]&gt;29,"30+ Cal Days","16-29 Cal Days")))</f>
        <v>OnTime</v>
      </c>
      <c r="Y1160" s="37">
        <f>_xlfn.NUMBERVALUE(Table1[[#This Row],[School Days to Complete Initial Evaluation (U08)]])</f>
        <v>0</v>
      </c>
      <c r="Z1160" t="str">
        <f>IF(Table1[[#This Row],[School Days to Complete Initial Evaluation Converted]]&lt;36,"OnTime",IF(Table1[[#This Row],[School Days to Complete Initial Evaluation Converted]]&gt;50,"16+ Sch Days","1-15 Sch Days"))</f>
        <v>OnTime</v>
      </c>
    </row>
    <row r="1161" spans="1:26">
      <c r="A1161" s="26"/>
      <c r="B1161" s="26"/>
      <c r="C1161" s="26"/>
      <c r="D1161" s="26"/>
      <c r="E1161" s="26"/>
      <c r="F1161" s="26"/>
      <c r="G1161" s="26"/>
      <c r="H1161" s="26"/>
      <c r="I1161" s="26"/>
      <c r="J1161" s="26"/>
      <c r="K1161" s="26"/>
      <c r="L1161" s="26"/>
      <c r="M1161" s="26"/>
      <c r="N1161" s="26"/>
      <c r="O1161" s="26"/>
      <c r="P1161" s="26"/>
      <c r="Q1161" s="26"/>
      <c r="R1161" s="26"/>
      <c r="S1161" s="26"/>
      <c r="T1161" s="26"/>
      <c r="U1161" s="26"/>
      <c r="V1161" s="36">
        <f t="shared" si="18"/>
        <v>1096</v>
      </c>
      <c r="W116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61" t="str">
        <f>IF(Table1[[#This Row],[Days Past 3rd Birthday Calculated]]&lt;1,"OnTime",IF(Table1[[#This Row],[Days Past 3rd Birthday Calculated]]&lt;16,"1-15 Cal Days",IF(Table1[[#This Row],[Days Past 3rd Birthday Calculated]]&gt;29,"30+ Cal Days","16-29 Cal Days")))</f>
        <v>OnTime</v>
      </c>
      <c r="Y1161" s="37">
        <f>_xlfn.NUMBERVALUE(Table1[[#This Row],[School Days to Complete Initial Evaluation (U08)]])</f>
        <v>0</v>
      </c>
      <c r="Z1161" t="str">
        <f>IF(Table1[[#This Row],[School Days to Complete Initial Evaluation Converted]]&lt;36,"OnTime",IF(Table1[[#This Row],[School Days to Complete Initial Evaluation Converted]]&gt;50,"16+ Sch Days","1-15 Sch Days"))</f>
        <v>OnTime</v>
      </c>
    </row>
    <row r="1162" spans="1:26">
      <c r="A1162" s="26"/>
      <c r="B1162" s="26"/>
      <c r="C1162" s="26"/>
      <c r="D1162" s="26"/>
      <c r="E1162" s="26"/>
      <c r="F1162" s="26"/>
      <c r="G1162" s="26"/>
      <c r="H1162" s="26"/>
      <c r="I1162" s="26"/>
      <c r="J1162" s="26"/>
      <c r="K1162" s="26"/>
      <c r="L1162" s="26"/>
      <c r="M1162" s="26"/>
      <c r="N1162" s="26"/>
      <c r="O1162" s="26"/>
      <c r="P1162" s="26"/>
      <c r="Q1162" s="26"/>
      <c r="R1162" s="26"/>
      <c r="S1162" s="26"/>
      <c r="T1162" s="26"/>
      <c r="U1162" s="26"/>
      <c r="V1162" s="36">
        <f t="shared" si="18"/>
        <v>1096</v>
      </c>
      <c r="W116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62" t="str">
        <f>IF(Table1[[#This Row],[Days Past 3rd Birthday Calculated]]&lt;1,"OnTime",IF(Table1[[#This Row],[Days Past 3rd Birthday Calculated]]&lt;16,"1-15 Cal Days",IF(Table1[[#This Row],[Days Past 3rd Birthday Calculated]]&gt;29,"30+ Cal Days","16-29 Cal Days")))</f>
        <v>OnTime</v>
      </c>
      <c r="Y1162" s="37">
        <f>_xlfn.NUMBERVALUE(Table1[[#This Row],[School Days to Complete Initial Evaluation (U08)]])</f>
        <v>0</v>
      </c>
      <c r="Z1162" t="str">
        <f>IF(Table1[[#This Row],[School Days to Complete Initial Evaluation Converted]]&lt;36,"OnTime",IF(Table1[[#This Row],[School Days to Complete Initial Evaluation Converted]]&gt;50,"16+ Sch Days","1-15 Sch Days"))</f>
        <v>OnTime</v>
      </c>
    </row>
    <row r="1163" spans="1:26">
      <c r="A1163" s="26"/>
      <c r="B1163" s="26"/>
      <c r="C1163" s="26"/>
      <c r="D1163" s="26"/>
      <c r="E1163" s="26"/>
      <c r="F1163" s="26"/>
      <c r="G1163" s="26"/>
      <c r="H1163" s="26"/>
      <c r="I1163" s="26"/>
      <c r="J1163" s="26"/>
      <c r="K1163" s="26"/>
      <c r="L1163" s="26"/>
      <c r="M1163" s="26"/>
      <c r="N1163" s="26"/>
      <c r="O1163" s="26"/>
      <c r="P1163" s="26"/>
      <c r="Q1163" s="26"/>
      <c r="R1163" s="26"/>
      <c r="S1163" s="26"/>
      <c r="T1163" s="26"/>
      <c r="U1163" s="26"/>
      <c r="V1163" s="36">
        <f t="shared" si="18"/>
        <v>1096</v>
      </c>
      <c r="W116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63" t="str">
        <f>IF(Table1[[#This Row],[Days Past 3rd Birthday Calculated]]&lt;1,"OnTime",IF(Table1[[#This Row],[Days Past 3rd Birthday Calculated]]&lt;16,"1-15 Cal Days",IF(Table1[[#This Row],[Days Past 3rd Birthday Calculated]]&gt;29,"30+ Cal Days","16-29 Cal Days")))</f>
        <v>OnTime</v>
      </c>
      <c r="Y1163" s="37">
        <f>_xlfn.NUMBERVALUE(Table1[[#This Row],[School Days to Complete Initial Evaluation (U08)]])</f>
        <v>0</v>
      </c>
      <c r="Z1163" t="str">
        <f>IF(Table1[[#This Row],[School Days to Complete Initial Evaluation Converted]]&lt;36,"OnTime",IF(Table1[[#This Row],[School Days to Complete Initial Evaluation Converted]]&gt;50,"16+ Sch Days","1-15 Sch Days"))</f>
        <v>OnTime</v>
      </c>
    </row>
    <row r="1164" spans="1:26">
      <c r="A1164" s="26"/>
      <c r="B1164" s="26"/>
      <c r="C1164" s="26"/>
      <c r="D1164" s="26"/>
      <c r="E1164" s="26"/>
      <c r="F1164" s="26"/>
      <c r="G1164" s="26"/>
      <c r="H1164" s="26"/>
      <c r="I1164" s="26"/>
      <c r="J1164" s="26"/>
      <c r="K1164" s="26"/>
      <c r="L1164" s="26"/>
      <c r="M1164" s="26"/>
      <c r="N1164" s="26"/>
      <c r="O1164" s="26"/>
      <c r="P1164" s="26"/>
      <c r="Q1164" s="26"/>
      <c r="R1164" s="26"/>
      <c r="S1164" s="26"/>
      <c r="T1164" s="26"/>
      <c r="U1164" s="26"/>
      <c r="V1164" s="36">
        <f t="shared" si="18"/>
        <v>1096</v>
      </c>
      <c r="W116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64" t="str">
        <f>IF(Table1[[#This Row],[Days Past 3rd Birthday Calculated]]&lt;1,"OnTime",IF(Table1[[#This Row],[Days Past 3rd Birthday Calculated]]&lt;16,"1-15 Cal Days",IF(Table1[[#This Row],[Days Past 3rd Birthday Calculated]]&gt;29,"30+ Cal Days","16-29 Cal Days")))</f>
        <v>OnTime</v>
      </c>
      <c r="Y1164" s="37">
        <f>_xlfn.NUMBERVALUE(Table1[[#This Row],[School Days to Complete Initial Evaluation (U08)]])</f>
        <v>0</v>
      </c>
      <c r="Z1164" t="str">
        <f>IF(Table1[[#This Row],[School Days to Complete Initial Evaluation Converted]]&lt;36,"OnTime",IF(Table1[[#This Row],[School Days to Complete Initial Evaluation Converted]]&gt;50,"16+ Sch Days","1-15 Sch Days"))</f>
        <v>OnTime</v>
      </c>
    </row>
    <row r="1165" spans="1:26">
      <c r="A1165" s="26"/>
      <c r="B1165" s="26"/>
      <c r="C1165" s="26"/>
      <c r="D1165" s="26"/>
      <c r="E1165" s="26"/>
      <c r="F1165" s="26"/>
      <c r="G1165" s="26"/>
      <c r="H1165" s="26"/>
      <c r="I1165" s="26"/>
      <c r="J1165" s="26"/>
      <c r="K1165" s="26"/>
      <c r="L1165" s="26"/>
      <c r="M1165" s="26"/>
      <c r="N1165" s="26"/>
      <c r="O1165" s="26"/>
      <c r="P1165" s="26"/>
      <c r="Q1165" s="26"/>
      <c r="R1165" s="26"/>
      <c r="S1165" s="26"/>
      <c r="T1165" s="26"/>
      <c r="U1165" s="26"/>
      <c r="V1165" s="36">
        <f t="shared" si="18"/>
        <v>1096</v>
      </c>
      <c r="W116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65" t="str">
        <f>IF(Table1[[#This Row],[Days Past 3rd Birthday Calculated]]&lt;1,"OnTime",IF(Table1[[#This Row],[Days Past 3rd Birthday Calculated]]&lt;16,"1-15 Cal Days",IF(Table1[[#This Row],[Days Past 3rd Birthday Calculated]]&gt;29,"30+ Cal Days","16-29 Cal Days")))</f>
        <v>OnTime</v>
      </c>
      <c r="Y1165" s="37">
        <f>_xlfn.NUMBERVALUE(Table1[[#This Row],[School Days to Complete Initial Evaluation (U08)]])</f>
        <v>0</v>
      </c>
      <c r="Z1165" t="str">
        <f>IF(Table1[[#This Row],[School Days to Complete Initial Evaluation Converted]]&lt;36,"OnTime",IF(Table1[[#This Row],[School Days to Complete Initial Evaluation Converted]]&gt;50,"16+ Sch Days","1-15 Sch Days"))</f>
        <v>OnTime</v>
      </c>
    </row>
    <row r="1166" spans="1:26">
      <c r="A1166" s="26"/>
      <c r="B1166" s="26"/>
      <c r="C1166" s="26"/>
      <c r="D1166" s="26"/>
      <c r="E1166" s="26"/>
      <c r="F1166" s="26"/>
      <c r="G1166" s="26"/>
      <c r="H1166" s="26"/>
      <c r="I1166" s="26"/>
      <c r="J1166" s="26"/>
      <c r="K1166" s="26"/>
      <c r="L1166" s="26"/>
      <c r="M1166" s="26"/>
      <c r="N1166" s="26"/>
      <c r="O1166" s="26"/>
      <c r="P1166" s="26"/>
      <c r="Q1166" s="26"/>
      <c r="R1166" s="26"/>
      <c r="S1166" s="26"/>
      <c r="T1166" s="26"/>
      <c r="U1166" s="26"/>
      <c r="V1166" s="36">
        <f t="shared" si="18"/>
        <v>1096</v>
      </c>
      <c r="W116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66" t="str">
        <f>IF(Table1[[#This Row],[Days Past 3rd Birthday Calculated]]&lt;1,"OnTime",IF(Table1[[#This Row],[Days Past 3rd Birthday Calculated]]&lt;16,"1-15 Cal Days",IF(Table1[[#This Row],[Days Past 3rd Birthday Calculated]]&gt;29,"30+ Cal Days","16-29 Cal Days")))</f>
        <v>OnTime</v>
      </c>
      <c r="Y1166" s="37">
        <f>_xlfn.NUMBERVALUE(Table1[[#This Row],[School Days to Complete Initial Evaluation (U08)]])</f>
        <v>0</v>
      </c>
      <c r="Z1166" t="str">
        <f>IF(Table1[[#This Row],[School Days to Complete Initial Evaluation Converted]]&lt;36,"OnTime",IF(Table1[[#This Row],[School Days to Complete Initial Evaluation Converted]]&gt;50,"16+ Sch Days","1-15 Sch Days"))</f>
        <v>OnTime</v>
      </c>
    </row>
    <row r="1167" spans="1:26">
      <c r="A1167" s="26"/>
      <c r="B1167" s="26"/>
      <c r="C1167" s="26"/>
      <c r="D1167" s="26"/>
      <c r="E1167" s="26"/>
      <c r="F1167" s="26"/>
      <c r="G1167" s="26"/>
      <c r="H1167" s="26"/>
      <c r="I1167" s="26"/>
      <c r="J1167" s="26"/>
      <c r="K1167" s="26"/>
      <c r="L1167" s="26"/>
      <c r="M1167" s="26"/>
      <c r="N1167" s="26"/>
      <c r="O1167" s="26"/>
      <c r="P1167" s="26"/>
      <c r="Q1167" s="26"/>
      <c r="R1167" s="26"/>
      <c r="S1167" s="26"/>
      <c r="T1167" s="26"/>
      <c r="U1167" s="26"/>
      <c r="V1167" s="36">
        <f t="shared" si="18"/>
        <v>1096</v>
      </c>
      <c r="W116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67" t="str">
        <f>IF(Table1[[#This Row],[Days Past 3rd Birthday Calculated]]&lt;1,"OnTime",IF(Table1[[#This Row],[Days Past 3rd Birthday Calculated]]&lt;16,"1-15 Cal Days",IF(Table1[[#This Row],[Days Past 3rd Birthday Calculated]]&gt;29,"30+ Cal Days","16-29 Cal Days")))</f>
        <v>OnTime</v>
      </c>
      <c r="Y1167" s="37">
        <f>_xlfn.NUMBERVALUE(Table1[[#This Row],[School Days to Complete Initial Evaluation (U08)]])</f>
        <v>0</v>
      </c>
      <c r="Z1167" t="str">
        <f>IF(Table1[[#This Row],[School Days to Complete Initial Evaluation Converted]]&lt;36,"OnTime",IF(Table1[[#This Row],[School Days to Complete Initial Evaluation Converted]]&gt;50,"16+ Sch Days","1-15 Sch Days"))</f>
        <v>OnTime</v>
      </c>
    </row>
    <row r="1168" spans="1:26">
      <c r="A1168" s="26"/>
      <c r="B1168" s="26"/>
      <c r="C1168" s="26"/>
      <c r="D1168" s="26"/>
      <c r="E1168" s="26"/>
      <c r="F1168" s="26"/>
      <c r="G1168" s="26"/>
      <c r="H1168" s="26"/>
      <c r="I1168" s="26"/>
      <c r="J1168" s="26"/>
      <c r="K1168" s="26"/>
      <c r="L1168" s="26"/>
      <c r="M1168" s="26"/>
      <c r="N1168" s="26"/>
      <c r="O1168" s="26"/>
      <c r="P1168" s="26"/>
      <c r="Q1168" s="26"/>
      <c r="R1168" s="26"/>
      <c r="S1168" s="26"/>
      <c r="T1168" s="26"/>
      <c r="U1168" s="26"/>
      <c r="V1168" s="36">
        <f t="shared" si="18"/>
        <v>1096</v>
      </c>
      <c r="W116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68" t="str">
        <f>IF(Table1[[#This Row],[Days Past 3rd Birthday Calculated]]&lt;1,"OnTime",IF(Table1[[#This Row],[Days Past 3rd Birthday Calculated]]&lt;16,"1-15 Cal Days",IF(Table1[[#This Row],[Days Past 3rd Birthday Calculated]]&gt;29,"30+ Cal Days","16-29 Cal Days")))</f>
        <v>OnTime</v>
      </c>
      <c r="Y1168" s="37">
        <f>_xlfn.NUMBERVALUE(Table1[[#This Row],[School Days to Complete Initial Evaluation (U08)]])</f>
        <v>0</v>
      </c>
      <c r="Z1168" t="str">
        <f>IF(Table1[[#This Row],[School Days to Complete Initial Evaluation Converted]]&lt;36,"OnTime",IF(Table1[[#This Row],[School Days to Complete Initial Evaluation Converted]]&gt;50,"16+ Sch Days","1-15 Sch Days"))</f>
        <v>OnTime</v>
      </c>
    </row>
    <row r="1169" spans="1:26">
      <c r="A1169" s="26"/>
      <c r="B1169" s="26"/>
      <c r="C1169" s="26"/>
      <c r="D1169" s="26"/>
      <c r="E1169" s="26"/>
      <c r="F1169" s="26"/>
      <c r="G1169" s="26"/>
      <c r="H1169" s="26"/>
      <c r="I1169" s="26"/>
      <c r="J1169" s="26"/>
      <c r="K1169" s="26"/>
      <c r="L1169" s="26"/>
      <c r="M1169" s="26"/>
      <c r="N1169" s="26"/>
      <c r="O1169" s="26"/>
      <c r="P1169" s="26"/>
      <c r="Q1169" s="26"/>
      <c r="R1169" s="26"/>
      <c r="S1169" s="26"/>
      <c r="T1169" s="26"/>
      <c r="U1169" s="26"/>
      <c r="V1169" s="36">
        <f t="shared" si="18"/>
        <v>1096</v>
      </c>
      <c r="W116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69" t="str">
        <f>IF(Table1[[#This Row],[Days Past 3rd Birthday Calculated]]&lt;1,"OnTime",IF(Table1[[#This Row],[Days Past 3rd Birthday Calculated]]&lt;16,"1-15 Cal Days",IF(Table1[[#This Row],[Days Past 3rd Birthday Calculated]]&gt;29,"30+ Cal Days","16-29 Cal Days")))</f>
        <v>OnTime</v>
      </c>
      <c r="Y1169" s="37">
        <f>_xlfn.NUMBERVALUE(Table1[[#This Row],[School Days to Complete Initial Evaluation (U08)]])</f>
        <v>0</v>
      </c>
      <c r="Z1169" t="str">
        <f>IF(Table1[[#This Row],[School Days to Complete Initial Evaluation Converted]]&lt;36,"OnTime",IF(Table1[[#This Row],[School Days to Complete Initial Evaluation Converted]]&gt;50,"16+ Sch Days","1-15 Sch Days"))</f>
        <v>OnTime</v>
      </c>
    </row>
    <row r="1170" spans="1:26">
      <c r="A1170" s="26"/>
      <c r="B1170" s="26"/>
      <c r="C1170" s="26"/>
      <c r="D1170" s="26"/>
      <c r="E1170" s="26"/>
      <c r="F1170" s="26"/>
      <c r="G1170" s="26"/>
      <c r="H1170" s="26"/>
      <c r="I1170" s="26"/>
      <c r="J1170" s="26"/>
      <c r="K1170" s="26"/>
      <c r="L1170" s="26"/>
      <c r="M1170" s="26"/>
      <c r="N1170" s="26"/>
      <c r="O1170" s="26"/>
      <c r="P1170" s="26"/>
      <c r="Q1170" s="26"/>
      <c r="R1170" s="26"/>
      <c r="S1170" s="26"/>
      <c r="T1170" s="26"/>
      <c r="U1170" s="26"/>
      <c r="V1170" s="36">
        <f t="shared" si="18"/>
        <v>1096</v>
      </c>
      <c r="W117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70" t="str">
        <f>IF(Table1[[#This Row],[Days Past 3rd Birthday Calculated]]&lt;1,"OnTime",IF(Table1[[#This Row],[Days Past 3rd Birthday Calculated]]&lt;16,"1-15 Cal Days",IF(Table1[[#This Row],[Days Past 3rd Birthday Calculated]]&gt;29,"30+ Cal Days","16-29 Cal Days")))</f>
        <v>OnTime</v>
      </c>
      <c r="Y1170" s="37">
        <f>_xlfn.NUMBERVALUE(Table1[[#This Row],[School Days to Complete Initial Evaluation (U08)]])</f>
        <v>0</v>
      </c>
      <c r="Z1170" t="str">
        <f>IF(Table1[[#This Row],[School Days to Complete Initial Evaluation Converted]]&lt;36,"OnTime",IF(Table1[[#This Row],[School Days to Complete Initial Evaluation Converted]]&gt;50,"16+ Sch Days","1-15 Sch Days"))</f>
        <v>OnTime</v>
      </c>
    </row>
    <row r="1171" spans="1:26">
      <c r="A1171" s="26"/>
      <c r="B1171" s="26"/>
      <c r="C1171" s="26"/>
      <c r="D1171" s="26"/>
      <c r="E1171" s="26"/>
      <c r="F1171" s="26"/>
      <c r="G1171" s="26"/>
      <c r="H1171" s="26"/>
      <c r="I1171" s="26"/>
      <c r="J1171" s="26"/>
      <c r="K1171" s="26"/>
      <c r="L1171" s="26"/>
      <c r="M1171" s="26"/>
      <c r="N1171" s="26"/>
      <c r="O1171" s="26"/>
      <c r="P1171" s="26"/>
      <c r="Q1171" s="26"/>
      <c r="R1171" s="26"/>
      <c r="S1171" s="26"/>
      <c r="T1171" s="26"/>
      <c r="U1171" s="26"/>
      <c r="V1171" s="36">
        <f t="shared" si="18"/>
        <v>1096</v>
      </c>
      <c r="W117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71" t="str">
        <f>IF(Table1[[#This Row],[Days Past 3rd Birthday Calculated]]&lt;1,"OnTime",IF(Table1[[#This Row],[Days Past 3rd Birthday Calculated]]&lt;16,"1-15 Cal Days",IF(Table1[[#This Row],[Days Past 3rd Birthday Calculated]]&gt;29,"30+ Cal Days","16-29 Cal Days")))</f>
        <v>OnTime</v>
      </c>
      <c r="Y1171" s="37">
        <f>_xlfn.NUMBERVALUE(Table1[[#This Row],[School Days to Complete Initial Evaluation (U08)]])</f>
        <v>0</v>
      </c>
      <c r="Z1171" t="str">
        <f>IF(Table1[[#This Row],[School Days to Complete Initial Evaluation Converted]]&lt;36,"OnTime",IF(Table1[[#This Row],[School Days to Complete Initial Evaluation Converted]]&gt;50,"16+ Sch Days","1-15 Sch Days"))</f>
        <v>OnTime</v>
      </c>
    </row>
    <row r="1172" spans="1:26">
      <c r="A1172" s="26"/>
      <c r="B1172" s="26"/>
      <c r="C1172" s="26"/>
      <c r="D1172" s="26"/>
      <c r="E1172" s="26"/>
      <c r="F1172" s="26"/>
      <c r="G1172" s="26"/>
      <c r="H1172" s="26"/>
      <c r="I1172" s="26"/>
      <c r="J1172" s="26"/>
      <c r="K1172" s="26"/>
      <c r="L1172" s="26"/>
      <c r="M1172" s="26"/>
      <c r="N1172" s="26"/>
      <c r="O1172" s="26"/>
      <c r="P1172" s="26"/>
      <c r="Q1172" s="26"/>
      <c r="R1172" s="26"/>
      <c r="S1172" s="26"/>
      <c r="T1172" s="26"/>
      <c r="U1172" s="26"/>
      <c r="V1172" s="36">
        <f t="shared" si="18"/>
        <v>1096</v>
      </c>
      <c r="W117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72" t="str">
        <f>IF(Table1[[#This Row],[Days Past 3rd Birthday Calculated]]&lt;1,"OnTime",IF(Table1[[#This Row],[Days Past 3rd Birthday Calculated]]&lt;16,"1-15 Cal Days",IF(Table1[[#This Row],[Days Past 3rd Birthday Calculated]]&gt;29,"30+ Cal Days","16-29 Cal Days")))</f>
        <v>OnTime</v>
      </c>
      <c r="Y1172" s="37">
        <f>_xlfn.NUMBERVALUE(Table1[[#This Row],[School Days to Complete Initial Evaluation (U08)]])</f>
        <v>0</v>
      </c>
      <c r="Z1172" t="str">
        <f>IF(Table1[[#This Row],[School Days to Complete Initial Evaluation Converted]]&lt;36,"OnTime",IF(Table1[[#This Row],[School Days to Complete Initial Evaluation Converted]]&gt;50,"16+ Sch Days","1-15 Sch Days"))</f>
        <v>OnTime</v>
      </c>
    </row>
    <row r="1173" spans="1:26">
      <c r="A1173" s="26"/>
      <c r="B1173" s="26"/>
      <c r="C1173" s="26"/>
      <c r="D1173" s="26"/>
      <c r="E1173" s="26"/>
      <c r="F1173" s="26"/>
      <c r="G1173" s="26"/>
      <c r="H1173" s="26"/>
      <c r="I1173" s="26"/>
      <c r="J1173" s="26"/>
      <c r="K1173" s="26"/>
      <c r="L1173" s="26"/>
      <c r="M1173" s="26"/>
      <c r="N1173" s="26"/>
      <c r="O1173" s="26"/>
      <c r="P1173" s="26"/>
      <c r="Q1173" s="26"/>
      <c r="R1173" s="26"/>
      <c r="S1173" s="26"/>
      <c r="T1173" s="26"/>
      <c r="U1173" s="26"/>
      <c r="V1173" s="36">
        <f t="shared" si="18"/>
        <v>1096</v>
      </c>
      <c r="W117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73" t="str">
        <f>IF(Table1[[#This Row],[Days Past 3rd Birthday Calculated]]&lt;1,"OnTime",IF(Table1[[#This Row],[Days Past 3rd Birthday Calculated]]&lt;16,"1-15 Cal Days",IF(Table1[[#This Row],[Days Past 3rd Birthday Calculated]]&gt;29,"30+ Cal Days","16-29 Cal Days")))</f>
        <v>OnTime</v>
      </c>
      <c r="Y1173" s="37">
        <f>_xlfn.NUMBERVALUE(Table1[[#This Row],[School Days to Complete Initial Evaluation (U08)]])</f>
        <v>0</v>
      </c>
      <c r="Z1173" t="str">
        <f>IF(Table1[[#This Row],[School Days to Complete Initial Evaluation Converted]]&lt;36,"OnTime",IF(Table1[[#This Row],[School Days to Complete Initial Evaluation Converted]]&gt;50,"16+ Sch Days","1-15 Sch Days"))</f>
        <v>OnTime</v>
      </c>
    </row>
    <row r="1174" spans="1:26">
      <c r="A1174" s="26"/>
      <c r="B1174" s="26"/>
      <c r="C1174" s="26"/>
      <c r="D1174" s="26"/>
      <c r="E1174" s="26"/>
      <c r="F1174" s="26"/>
      <c r="G1174" s="26"/>
      <c r="H1174" s="26"/>
      <c r="I1174" s="26"/>
      <c r="J1174" s="26"/>
      <c r="K1174" s="26"/>
      <c r="L1174" s="26"/>
      <c r="M1174" s="26"/>
      <c r="N1174" s="26"/>
      <c r="O1174" s="26"/>
      <c r="P1174" s="26"/>
      <c r="Q1174" s="26"/>
      <c r="R1174" s="26"/>
      <c r="S1174" s="26"/>
      <c r="T1174" s="26"/>
      <c r="U1174" s="26"/>
      <c r="V1174" s="36">
        <f t="shared" si="18"/>
        <v>1096</v>
      </c>
      <c r="W117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74" t="str">
        <f>IF(Table1[[#This Row],[Days Past 3rd Birthday Calculated]]&lt;1,"OnTime",IF(Table1[[#This Row],[Days Past 3rd Birthday Calculated]]&lt;16,"1-15 Cal Days",IF(Table1[[#This Row],[Days Past 3rd Birthday Calculated]]&gt;29,"30+ Cal Days","16-29 Cal Days")))</f>
        <v>OnTime</v>
      </c>
      <c r="Y1174" s="37">
        <f>_xlfn.NUMBERVALUE(Table1[[#This Row],[School Days to Complete Initial Evaluation (U08)]])</f>
        <v>0</v>
      </c>
      <c r="Z1174" t="str">
        <f>IF(Table1[[#This Row],[School Days to Complete Initial Evaluation Converted]]&lt;36,"OnTime",IF(Table1[[#This Row],[School Days to Complete Initial Evaluation Converted]]&gt;50,"16+ Sch Days","1-15 Sch Days"))</f>
        <v>OnTime</v>
      </c>
    </row>
    <row r="1175" spans="1:26">
      <c r="A1175" s="26"/>
      <c r="B1175" s="26"/>
      <c r="C1175" s="26"/>
      <c r="D1175" s="26"/>
      <c r="E1175" s="26"/>
      <c r="F1175" s="26"/>
      <c r="G1175" s="26"/>
      <c r="H1175" s="26"/>
      <c r="I1175" s="26"/>
      <c r="J1175" s="26"/>
      <c r="K1175" s="26"/>
      <c r="L1175" s="26"/>
      <c r="M1175" s="26"/>
      <c r="N1175" s="26"/>
      <c r="O1175" s="26"/>
      <c r="P1175" s="26"/>
      <c r="Q1175" s="26"/>
      <c r="R1175" s="26"/>
      <c r="S1175" s="26"/>
      <c r="T1175" s="26"/>
      <c r="U1175" s="26"/>
      <c r="V1175" s="36">
        <f t="shared" si="18"/>
        <v>1096</v>
      </c>
      <c r="W117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75" t="str">
        <f>IF(Table1[[#This Row],[Days Past 3rd Birthday Calculated]]&lt;1,"OnTime",IF(Table1[[#This Row],[Days Past 3rd Birthday Calculated]]&lt;16,"1-15 Cal Days",IF(Table1[[#This Row],[Days Past 3rd Birthday Calculated]]&gt;29,"30+ Cal Days","16-29 Cal Days")))</f>
        <v>OnTime</v>
      </c>
      <c r="Y1175" s="37">
        <f>_xlfn.NUMBERVALUE(Table1[[#This Row],[School Days to Complete Initial Evaluation (U08)]])</f>
        <v>0</v>
      </c>
      <c r="Z1175" t="str">
        <f>IF(Table1[[#This Row],[School Days to Complete Initial Evaluation Converted]]&lt;36,"OnTime",IF(Table1[[#This Row],[School Days to Complete Initial Evaluation Converted]]&gt;50,"16+ Sch Days","1-15 Sch Days"))</f>
        <v>OnTime</v>
      </c>
    </row>
    <row r="1176" spans="1:26">
      <c r="A1176" s="26"/>
      <c r="B1176" s="26"/>
      <c r="C1176" s="26"/>
      <c r="D1176" s="26"/>
      <c r="E1176" s="26"/>
      <c r="F1176" s="26"/>
      <c r="G1176" s="26"/>
      <c r="H1176" s="26"/>
      <c r="I1176" s="26"/>
      <c r="J1176" s="26"/>
      <c r="K1176" s="26"/>
      <c r="L1176" s="26"/>
      <c r="M1176" s="26"/>
      <c r="N1176" s="26"/>
      <c r="O1176" s="26"/>
      <c r="P1176" s="26"/>
      <c r="Q1176" s="26"/>
      <c r="R1176" s="26"/>
      <c r="S1176" s="26"/>
      <c r="T1176" s="26"/>
      <c r="U1176" s="26"/>
      <c r="V1176" s="36">
        <f t="shared" si="18"/>
        <v>1096</v>
      </c>
      <c r="W117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76" t="str">
        <f>IF(Table1[[#This Row],[Days Past 3rd Birthday Calculated]]&lt;1,"OnTime",IF(Table1[[#This Row],[Days Past 3rd Birthday Calculated]]&lt;16,"1-15 Cal Days",IF(Table1[[#This Row],[Days Past 3rd Birthday Calculated]]&gt;29,"30+ Cal Days","16-29 Cal Days")))</f>
        <v>OnTime</v>
      </c>
      <c r="Y1176" s="37">
        <f>_xlfn.NUMBERVALUE(Table1[[#This Row],[School Days to Complete Initial Evaluation (U08)]])</f>
        <v>0</v>
      </c>
      <c r="Z1176" t="str">
        <f>IF(Table1[[#This Row],[School Days to Complete Initial Evaluation Converted]]&lt;36,"OnTime",IF(Table1[[#This Row],[School Days to Complete Initial Evaluation Converted]]&gt;50,"16+ Sch Days","1-15 Sch Days"))</f>
        <v>OnTime</v>
      </c>
    </row>
    <row r="1177" spans="1:26">
      <c r="A1177" s="26"/>
      <c r="B1177" s="26"/>
      <c r="C1177" s="26"/>
      <c r="D1177" s="26"/>
      <c r="E1177" s="26"/>
      <c r="F1177" s="26"/>
      <c r="G1177" s="26"/>
      <c r="H1177" s="26"/>
      <c r="I1177" s="26"/>
      <c r="J1177" s="26"/>
      <c r="K1177" s="26"/>
      <c r="L1177" s="26"/>
      <c r="M1177" s="26"/>
      <c r="N1177" s="26"/>
      <c r="O1177" s="26"/>
      <c r="P1177" s="26"/>
      <c r="Q1177" s="26"/>
      <c r="R1177" s="26"/>
      <c r="S1177" s="26"/>
      <c r="T1177" s="26"/>
      <c r="U1177" s="26"/>
      <c r="V1177" s="36">
        <f t="shared" si="18"/>
        <v>1096</v>
      </c>
      <c r="W117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77" t="str">
        <f>IF(Table1[[#This Row],[Days Past 3rd Birthday Calculated]]&lt;1,"OnTime",IF(Table1[[#This Row],[Days Past 3rd Birthday Calculated]]&lt;16,"1-15 Cal Days",IF(Table1[[#This Row],[Days Past 3rd Birthday Calculated]]&gt;29,"30+ Cal Days","16-29 Cal Days")))</f>
        <v>OnTime</v>
      </c>
      <c r="Y1177" s="37">
        <f>_xlfn.NUMBERVALUE(Table1[[#This Row],[School Days to Complete Initial Evaluation (U08)]])</f>
        <v>0</v>
      </c>
      <c r="Z1177" t="str">
        <f>IF(Table1[[#This Row],[School Days to Complete Initial Evaluation Converted]]&lt;36,"OnTime",IF(Table1[[#This Row],[School Days to Complete Initial Evaluation Converted]]&gt;50,"16+ Sch Days","1-15 Sch Days"))</f>
        <v>OnTime</v>
      </c>
    </row>
    <row r="1178" spans="1:26">
      <c r="A1178" s="26"/>
      <c r="B1178" s="26"/>
      <c r="C1178" s="26"/>
      <c r="D1178" s="26"/>
      <c r="E1178" s="26"/>
      <c r="F1178" s="26"/>
      <c r="G1178" s="26"/>
      <c r="H1178" s="26"/>
      <c r="I1178" s="26"/>
      <c r="J1178" s="26"/>
      <c r="K1178" s="26"/>
      <c r="L1178" s="26"/>
      <c r="M1178" s="26"/>
      <c r="N1178" s="26"/>
      <c r="O1178" s="26"/>
      <c r="P1178" s="26"/>
      <c r="Q1178" s="26"/>
      <c r="R1178" s="26"/>
      <c r="S1178" s="26"/>
      <c r="T1178" s="26"/>
      <c r="U1178" s="26"/>
      <c r="V1178" s="36">
        <f t="shared" si="18"/>
        <v>1096</v>
      </c>
      <c r="W117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78" t="str">
        <f>IF(Table1[[#This Row],[Days Past 3rd Birthday Calculated]]&lt;1,"OnTime",IF(Table1[[#This Row],[Days Past 3rd Birthday Calculated]]&lt;16,"1-15 Cal Days",IF(Table1[[#This Row],[Days Past 3rd Birthday Calculated]]&gt;29,"30+ Cal Days","16-29 Cal Days")))</f>
        <v>OnTime</v>
      </c>
      <c r="Y1178" s="37">
        <f>_xlfn.NUMBERVALUE(Table1[[#This Row],[School Days to Complete Initial Evaluation (U08)]])</f>
        <v>0</v>
      </c>
      <c r="Z1178" t="str">
        <f>IF(Table1[[#This Row],[School Days to Complete Initial Evaluation Converted]]&lt;36,"OnTime",IF(Table1[[#This Row],[School Days to Complete Initial Evaluation Converted]]&gt;50,"16+ Sch Days","1-15 Sch Days"))</f>
        <v>OnTime</v>
      </c>
    </row>
    <row r="1179" spans="1:26">
      <c r="A1179" s="26"/>
      <c r="B1179" s="26"/>
      <c r="C1179" s="26"/>
      <c r="D1179" s="26"/>
      <c r="E1179" s="26"/>
      <c r="F1179" s="26"/>
      <c r="G1179" s="26"/>
      <c r="H1179" s="26"/>
      <c r="I1179" s="26"/>
      <c r="J1179" s="26"/>
      <c r="K1179" s="26"/>
      <c r="L1179" s="26"/>
      <c r="M1179" s="26"/>
      <c r="N1179" s="26"/>
      <c r="O1179" s="26"/>
      <c r="P1179" s="26"/>
      <c r="Q1179" s="26"/>
      <c r="R1179" s="26"/>
      <c r="S1179" s="26"/>
      <c r="T1179" s="26"/>
      <c r="U1179" s="26"/>
      <c r="V1179" s="36">
        <f t="shared" si="18"/>
        <v>1096</v>
      </c>
      <c r="W117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79" t="str">
        <f>IF(Table1[[#This Row],[Days Past 3rd Birthday Calculated]]&lt;1,"OnTime",IF(Table1[[#This Row],[Days Past 3rd Birthday Calculated]]&lt;16,"1-15 Cal Days",IF(Table1[[#This Row],[Days Past 3rd Birthday Calculated]]&gt;29,"30+ Cal Days","16-29 Cal Days")))</f>
        <v>OnTime</v>
      </c>
      <c r="Y1179" s="37">
        <f>_xlfn.NUMBERVALUE(Table1[[#This Row],[School Days to Complete Initial Evaluation (U08)]])</f>
        <v>0</v>
      </c>
      <c r="Z1179" t="str">
        <f>IF(Table1[[#This Row],[School Days to Complete Initial Evaluation Converted]]&lt;36,"OnTime",IF(Table1[[#This Row],[School Days to Complete Initial Evaluation Converted]]&gt;50,"16+ Sch Days","1-15 Sch Days"))</f>
        <v>OnTime</v>
      </c>
    </row>
    <row r="1180" spans="1:26">
      <c r="A1180" s="26"/>
      <c r="B1180" s="26"/>
      <c r="C1180" s="26"/>
      <c r="D1180" s="26"/>
      <c r="E1180" s="26"/>
      <c r="F1180" s="26"/>
      <c r="G1180" s="26"/>
      <c r="H1180" s="26"/>
      <c r="I1180" s="26"/>
      <c r="J1180" s="26"/>
      <c r="K1180" s="26"/>
      <c r="L1180" s="26"/>
      <c r="M1180" s="26"/>
      <c r="N1180" s="26"/>
      <c r="O1180" s="26"/>
      <c r="P1180" s="26"/>
      <c r="Q1180" s="26"/>
      <c r="R1180" s="26"/>
      <c r="S1180" s="26"/>
      <c r="T1180" s="26"/>
      <c r="U1180" s="26"/>
      <c r="V1180" s="36">
        <f t="shared" si="18"/>
        <v>1096</v>
      </c>
      <c r="W118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80" t="str">
        <f>IF(Table1[[#This Row],[Days Past 3rd Birthday Calculated]]&lt;1,"OnTime",IF(Table1[[#This Row],[Days Past 3rd Birthday Calculated]]&lt;16,"1-15 Cal Days",IF(Table1[[#This Row],[Days Past 3rd Birthday Calculated]]&gt;29,"30+ Cal Days","16-29 Cal Days")))</f>
        <v>OnTime</v>
      </c>
      <c r="Y1180" s="37">
        <f>_xlfn.NUMBERVALUE(Table1[[#This Row],[School Days to Complete Initial Evaluation (U08)]])</f>
        <v>0</v>
      </c>
      <c r="Z1180" t="str">
        <f>IF(Table1[[#This Row],[School Days to Complete Initial Evaluation Converted]]&lt;36,"OnTime",IF(Table1[[#This Row],[School Days to Complete Initial Evaluation Converted]]&gt;50,"16+ Sch Days","1-15 Sch Days"))</f>
        <v>OnTime</v>
      </c>
    </row>
    <row r="1181" spans="1:26">
      <c r="A1181" s="26"/>
      <c r="B1181" s="26"/>
      <c r="C1181" s="26"/>
      <c r="D1181" s="26"/>
      <c r="E1181" s="26"/>
      <c r="F1181" s="26"/>
      <c r="G1181" s="26"/>
      <c r="H1181" s="26"/>
      <c r="I1181" s="26"/>
      <c r="J1181" s="26"/>
      <c r="K1181" s="26"/>
      <c r="L1181" s="26"/>
      <c r="M1181" s="26"/>
      <c r="N1181" s="26"/>
      <c r="O1181" s="26"/>
      <c r="P1181" s="26"/>
      <c r="Q1181" s="26"/>
      <c r="R1181" s="26"/>
      <c r="S1181" s="26"/>
      <c r="T1181" s="26"/>
      <c r="U1181" s="26"/>
      <c r="V1181" s="36">
        <f t="shared" si="18"/>
        <v>1096</v>
      </c>
      <c r="W118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81" t="str">
        <f>IF(Table1[[#This Row],[Days Past 3rd Birthday Calculated]]&lt;1,"OnTime",IF(Table1[[#This Row],[Days Past 3rd Birthday Calculated]]&lt;16,"1-15 Cal Days",IF(Table1[[#This Row],[Days Past 3rd Birthday Calculated]]&gt;29,"30+ Cal Days","16-29 Cal Days")))</f>
        <v>OnTime</v>
      </c>
      <c r="Y1181" s="37">
        <f>_xlfn.NUMBERVALUE(Table1[[#This Row],[School Days to Complete Initial Evaluation (U08)]])</f>
        <v>0</v>
      </c>
      <c r="Z1181" t="str">
        <f>IF(Table1[[#This Row],[School Days to Complete Initial Evaluation Converted]]&lt;36,"OnTime",IF(Table1[[#This Row],[School Days to Complete Initial Evaluation Converted]]&gt;50,"16+ Sch Days","1-15 Sch Days"))</f>
        <v>OnTime</v>
      </c>
    </row>
    <row r="1182" spans="1:26">
      <c r="A1182" s="26"/>
      <c r="B1182" s="26"/>
      <c r="C1182" s="26"/>
      <c r="D1182" s="26"/>
      <c r="E1182" s="26"/>
      <c r="F1182" s="26"/>
      <c r="G1182" s="26"/>
      <c r="H1182" s="26"/>
      <c r="I1182" s="26"/>
      <c r="J1182" s="26"/>
      <c r="K1182" s="26"/>
      <c r="L1182" s="26"/>
      <c r="M1182" s="26"/>
      <c r="N1182" s="26"/>
      <c r="O1182" s="26"/>
      <c r="P1182" s="26"/>
      <c r="Q1182" s="26"/>
      <c r="R1182" s="26"/>
      <c r="S1182" s="26"/>
      <c r="T1182" s="26"/>
      <c r="U1182" s="26"/>
      <c r="V1182" s="36">
        <f t="shared" si="18"/>
        <v>1096</v>
      </c>
      <c r="W118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82" t="str">
        <f>IF(Table1[[#This Row],[Days Past 3rd Birthday Calculated]]&lt;1,"OnTime",IF(Table1[[#This Row],[Days Past 3rd Birthday Calculated]]&lt;16,"1-15 Cal Days",IF(Table1[[#This Row],[Days Past 3rd Birthday Calculated]]&gt;29,"30+ Cal Days","16-29 Cal Days")))</f>
        <v>OnTime</v>
      </c>
      <c r="Y1182" s="37">
        <f>_xlfn.NUMBERVALUE(Table1[[#This Row],[School Days to Complete Initial Evaluation (U08)]])</f>
        <v>0</v>
      </c>
      <c r="Z1182" t="str">
        <f>IF(Table1[[#This Row],[School Days to Complete Initial Evaluation Converted]]&lt;36,"OnTime",IF(Table1[[#This Row],[School Days to Complete Initial Evaluation Converted]]&gt;50,"16+ Sch Days","1-15 Sch Days"))</f>
        <v>OnTime</v>
      </c>
    </row>
    <row r="1183" spans="1:26">
      <c r="A1183" s="26"/>
      <c r="B1183" s="26"/>
      <c r="C1183" s="26"/>
      <c r="D1183" s="26"/>
      <c r="E1183" s="26"/>
      <c r="F1183" s="26"/>
      <c r="G1183" s="26"/>
      <c r="H1183" s="26"/>
      <c r="I1183" s="26"/>
      <c r="J1183" s="26"/>
      <c r="K1183" s="26"/>
      <c r="L1183" s="26"/>
      <c r="M1183" s="26"/>
      <c r="N1183" s="26"/>
      <c r="O1183" s="26"/>
      <c r="P1183" s="26"/>
      <c r="Q1183" s="26"/>
      <c r="R1183" s="26"/>
      <c r="S1183" s="26"/>
      <c r="T1183" s="26"/>
      <c r="U1183" s="26"/>
      <c r="V1183" s="36">
        <f t="shared" si="18"/>
        <v>1096</v>
      </c>
      <c r="W118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83" t="str">
        <f>IF(Table1[[#This Row],[Days Past 3rd Birthday Calculated]]&lt;1,"OnTime",IF(Table1[[#This Row],[Days Past 3rd Birthday Calculated]]&lt;16,"1-15 Cal Days",IF(Table1[[#This Row],[Days Past 3rd Birthday Calculated]]&gt;29,"30+ Cal Days","16-29 Cal Days")))</f>
        <v>OnTime</v>
      </c>
      <c r="Y1183" s="37">
        <f>_xlfn.NUMBERVALUE(Table1[[#This Row],[School Days to Complete Initial Evaluation (U08)]])</f>
        <v>0</v>
      </c>
      <c r="Z1183" t="str">
        <f>IF(Table1[[#This Row],[School Days to Complete Initial Evaluation Converted]]&lt;36,"OnTime",IF(Table1[[#This Row],[School Days to Complete Initial Evaluation Converted]]&gt;50,"16+ Sch Days","1-15 Sch Days"))</f>
        <v>OnTime</v>
      </c>
    </row>
    <row r="1184" spans="1:26">
      <c r="A1184" s="26"/>
      <c r="B1184" s="26"/>
      <c r="C1184" s="26"/>
      <c r="D1184" s="26"/>
      <c r="E1184" s="26"/>
      <c r="F1184" s="26"/>
      <c r="G1184" s="26"/>
      <c r="H1184" s="26"/>
      <c r="I1184" s="26"/>
      <c r="J1184" s="26"/>
      <c r="K1184" s="26"/>
      <c r="L1184" s="26"/>
      <c r="M1184" s="26"/>
      <c r="N1184" s="26"/>
      <c r="O1184" s="26"/>
      <c r="P1184" s="26"/>
      <c r="Q1184" s="26"/>
      <c r="R1184" s="26"/>
      <c r="S1184" s="26"/>
      <c r="T1184" s="26"/>
      <c r="U1184" s="26"/>
      <c r="V1184" s="36">
        <f t="shared" si="18"/>
        <v>1096</v>
      </c>
      <c r="W118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84" t="str">
        <f>IF(Table1[[#This Row],[Days Past 3rd Birthday Calculated]]&lt;1,"OnTime",IF(Table1[[#This Row],[Days Past 3rd Birthday Calculated]]&lt;16,"1-15 Cal Days",IF(Table1[[#This Row],[Days Past 3rd Birthday Calculated]]&gt;29,"30+ Cal Days","16-29 Cal Days")))</f>
        <v>OnTime</v>
      </c>
      <c r="Y1184" s="37">
        <f>_xlfn.NUMBERVALUE(Table1[[#This Row],[School Days to Complete Initial Evaluation (U08)]])</f>
        <v>0</v>
      </c>
      <c r="Z1184" t="str">
        <f>IF(Table1[[#This Row],[School Days to Complete Initial Evaluation Converted]]&lt;36,"OnTime",IF(Table1[[#This Row],[School Days to Complete Initial Evaluation Converted]]&gt;50,"16+ Sch Days","1-15 Sch Days"))</f>
        <v>OnTime</v>
      </c>
    </row>
    <row r="1185" spans="1:26">
      <c r="A1185" s="26"/>
      <c r="B1185" s="26"/>
      <c r="C1185" s="26"/>
      <c r="D1185" s="26"/>
      <c r="E1185" s="26"/>
      <c r="F1185" s="26"/>
      <c r="G1185" s="26"/>
      <c r="H1185" s="26"/>
      <c r="I1185" s="26"/>
      <c r="J1185" s="26"/>
      <c r="K1185" s="26"/>
      <c r="L1185" s="26"/>
      <c r="M1185" s="26"/>
      <c r="N1185" s="26"/>
      <c r="O1185" s="26"/>
      <c r="P1185" s="26"/>
      <c r="Q1185" s="26"/>
      <c r="R1185" s="26"/>
      <c r="S1185" s="26"/>
      <c r="T1185" s="26"/>
      <c r="U1185" s="26"/>
      <c r="V1185" s="36">
        <f t="shared" si="18"/>
        <v>1096</v>
      </c>
      <c r="W118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85" t="str">
        <f>IF(Table1[[#This Row],[Days Past 3rd Birthday Calculated]]&lt;1,"OnTime",IF(Table1[[#This Row],[Days Past 3rd Birthday Calculated]]&lt;16,"1-15 Cal Days",IF(Table1[[#This Row],[Days Past 3rd Birthday Calculated]]&gt;29,"30+ Cal Days","16-29 Cal Days")))</f>
        <v>OnTime</v>
      </c>
      <c r="Y1185" s="37">
        <f>_xlfn.NUMBERVALUE(Table1[[#This Row],[School Days to Complete Initial Evaluation (U08)]])</f>
        <v>0</v>
      </c>
      <c r="Z1185" t="str">
        <f>IF(Table1[[#This Row],[School Days to Complete Initial Evaluation Converted]]&lt;36,"OnTime",IF(Table1[[#This Row],[School Days to Complete Initial Evaluation Converted]]&gt;50,"16+ Sch Days","1-15 Sch Days"))</f>
        <v>OnTime</v>
      </c>
    </row>
    <row r="1186" spans="1:26">
      <c r="A1186" s="26"/>
      <c r="B1186" s="26"/>
      <c r="C1186" s="26"/>
      <c r="D1186" s="26"/>
      <c r="E1186" s="26"/>
      <c r="F1186" s="26"/>
      <c r="G1186" s="26"/>
      <c r="H1186" s="26"/>
      <c r="I1186" s="26"/>
      <c r="J1186" s="26"/>
      <c r="K1186" s="26"/>
      <c r="L1186" s="26"/>
      <c r="M1186" s="26"/>
      <c r="N1186" s="26"/>
      <c r="O1186" s="26"/>
      <c r="P1186" s="26"/>
      <c r="Q1186" s="26"/>
      <c r="R1186" s="26"/>
      <c r="S1186" s="26"/>
      <c r="T1186" s="26"/>
      <c r="U1186" s="26"/>
      <c r="V1186" s="36">
        <f t="shared" si="18"/>
        <v>1096</v>
      </c>
      <c r="W118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86" t="str">
        <f>IF(Table1[[#This Row],[Days Past 3rd Birthday Calculated]]&lt;1,"OnTime",IF(Table1[[#This Row],[Days Past 3rd Birthday Calculated]]&lt;16,"1-15 Cal Days",IF(Table1[[#This Row],[Days Past 3rd Birthday Calculated]]&gt;29,"30+ Cal Days","16-29 Cal Days")))</f>
        <v>OnTime</v>
      </c>
      <c r="Y1186" s="37">
        <f>_xlfn.NUMBERVALUE(Table1[[#This Row],[School Days to Complete Initial Evaluation (U08)]])</f>
        <v>0</v>
      </c>
      <c r="Z1186" t="str">
        <f>IF(Table1[[#This Row],[School Days to Complete Initial Evaluation Converted]]&lt;36,"OnTime",IF(Table1[[#This Row],[School Days to Complete Initial Evaluation Converted]]&gt;50,"16+ Sch Days","1-15 Sch Days"))</f>
        <v>OnTime</v>
      </c>
    </row>
    <row r="1187" spans="1:26">
      <c r="A1187" s="26"/>
      <c r="B1187" s="26"/>
      <c r="C1187" s="26"/>
      <c r="D1187" s="26"/>
      <c r="E1187" s="26"/>
      <c r="F1187" s="26"/>
      <c r="G1187" s="26"/>
      <c r="H1187" s="26"/>
      <c r="I1187" s="26"/>
      <c r="J1187" s="26"/>
      <c r="K1187" s="26"/>
      <c r="L1187" s="26"/>
      <c r="M1187" s="26"/>
      <c r="N1187" s="26"/>
      <c r="O1187" s="26"/>
      <c r="P1187" s="26"/>
      <c r="Q1187" s="26"/>
      <c r="R1187" s="26"/>
      <c r="S1187" s="26"/>
      <c r="T1187" s="26"/>
      <c r="U1187" s="26"/>
      <c r="V1187" s="36">
        <f t="shared" si="18"/>
        <v>1096</v>
      </c>
      <c r="W118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87" t="str">
        <f>IF(Table1[[#This Row],[Days Past 3rd Birthday Calculated]]&lt;1,"OnTime",IF(Table1[[#This Row],[Days Past 3rd Birthday Calculated]]&lt;16,"1-15 Cal Days",IF(Table1[[#This Row],[Days Past 3rd Birthday Calculated]]&gt;29,"30+ Cal Days","16-29 Cal Days")))</f>
        <v>OnTime</v>
      </c>
      <c r="Y1187" s="37">
        <f>_xlfn.NUMBERVALUE(Table1[[#This Row],[School Days to Complete Initial Evaluation (U08)]])</f>
        <v>0</v>
      </c>
      <c r="Z1187" t="str">
        <f>IF(Table1[[#This Row],[School Days to Complete Initial Evaluation Converted]]&lt;36,"OnTime",IF(Table1[[#This Row],[School Days to Complete Initial Evaluation Converted]]&gt;50,"16+ Sch Days","1-15 Sch Days"))</f>
        <v>OnTime</v>
      </c>
    </row>
    <row r="1188" spans="1:26">
      <c r="A1188" s="26"/>
      <c r="B1188" s="26"/>
      <c r="C1188" s="26"/>
      <c r="D1188" s="26"/>
      <c r="E1188" s="26"/>
      <c r="F1188" s="26"/>
      <c r="G1188" s="26"/>
      <c r="H1188" s="26"/>
      <c r="I1188" s="26"/>
      <c r="J1188" s="26"/>
      <c r="K1188" s="26"/>
      <c r="L1188" s="26"/>
      <c r="M1188" s="26"/>
      <c r="N1188" s="26"/>
      <c r="O1188" s="26"/>
      <c r="P1188" s="26"/>
      <c r="Q1188" s="26"/>
      <c r="R1188" s="26"/>
      <c r="S1188" s="26"/>
      <c r="T1188" s="26"/>
      <c r="U1188" s="26"/>
      <c r="V1188" s="36">
        <f t="shared" si="18"/>
        <v>1096</v>
      </c>
      <c r="W118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88" t="str">
        <f>IF(Table1[[#This Row],[Days Past 3rd Birthday Calculated]]&lt;1,"OnTime",IF(Table1[[#This Row],[Days Past 3rd Birthday Calculated]]&lt;16,"1-15 Cal Days",IF(Table1[[#This Row],[Days Past 3rd Birthday Calculated]]&gt;29,"30+ Cal Days","16-29 Cal Days")))</f>
        <v>OnTime</v>
      </c>
      <c r="Y1188" s="37">
        <f>_xlfn.NUMBERVALUE(Table1[[#This Row],[School Days to Complete Initial Evaluation (U08)]])</f>
        <v>0</v>
      </c>
      <c r="Z1188" t="str">
        <f>IF(Table1[[#This Row],[School Days to Complete Initial Evaluation Converted]]&lt;36,"OnTime",IF(Table1[[#This Row],[School Days to Complete Initial Evaluation Converted]]&gt;50,"16+ Sch Days","1-15 Sch Days"))</f>
        <v>OnTime</v>
      </c>
    </row>
    <row r="1189" spans="1:26">
      <c r="A1189" s="26"/>
      <c r="B1189" s="26"/>
      <c r="C1189" s="26"/>
      <c r="D1189" s="26"/>
      <c r="E1189" s="26"/>
      <c r="F1189" s="26"/>
      <c r="G1189" s="26"/>
      <c r="H1189" s="26"/>
      <c r="I1189" s="26"/>
      <c r="J1189" s="26"/>
      <c r="K1189" s="26"/>
      <c r="L1189" s="26"/>
      <c r="M1189" s="26"/>
      <c r="N1189" s="26"/>
      <c r="O1189" s="26"/>
      <c r="P1189" s="26"/>
      <c r="Q1189" s="26"/>
      <c r="R1189" s="26"/>
      <c r="S1189" s="26"/>
      <c r="T1189" s="26"/>
      <c r="U1189" s="26"/>
      <c r="V1189" s="36">
        <f t="shared" si="18"/>
        <v>1096</v>
      </c>
      <c r="W118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89" t="str">
        <f>IF(Table1[[#This Row],[Days Past 3rd Birthday Calculated]]&lt;1,"OnTime",IF(Table1[[#This Row],[Days Past 3rd Birthday Calculated]]&lt;16,"1-15 Cal Days",IF(Table1[[#This Row],[Days Past 3rd Birthday Calculated]]&gt;29,"30+ Cal Days","16-29 Cal Days")))</f>
        <v>OnTime</v>
      </c>
      <c r="Y1189" s="37">
        <f>_xlfn.NUMBERVALUE(Table1[[#This Row],[School Days to Complete Initial Evaluation (U08)]])</f>
        <v>0</v>
      </c>
      <c r="Z1189" t="str">
        <f>IF(Table1[[#This Row],[School Days to Complete Initial Evaluation Converted]]&lt;36,"OnTime",IF(Table1[[#This Row],[School Days to Complete Initial Evaluation Converted]]&gt;50,"16+ Sch Days","1-15 Sch Days"))</f>
        <v>OnTime</v>
      </c>
    </row>
    <row r="1190" spans="1:26">
      <c r="A1190" s="26"/>
      <c r="B1190" s="26"/>
      <c r="C1190" s="26"/>
      <c r="D1190" s="26"/>
      <c r="E1190" s="26"/>
      <c r="F1190" s="26"/>
      <c r="G1190" s="26"/>
      <c r="H1190" s="26"/>
      <c r="I1190" s="26"/>
      <c r="J1190" s="26"/>
      <c r="K1190" s="26"/>
      <c r="L1190" s="26"/>
      <c r="M1190" s="26"/>
      <c r="N1190" s="26"/>
      <c r="O1190" s="26"/>
      <c r="P1190" s="26"/>
      <c r="Q1190" s="26"/>
      <c r="R1190" s="26"/>
      <c r="S1190" s="26"/>
      <c r="T1190" s="26"/>
      <c r="U1190" s="26"/>
      <c r="V1190" s="36">
        <f t="shared" si="18"/>
        <v>1096</v>
      </c>
      <c r="W119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90" t="str">
        <f>IF(Table1[[#This Row],[Days Past 3rd Birthday Calculated]]&lt;1,"OnTime",IF(Table1[[#This Row],[Days Past 3rd Birthday Calculated]]&lt;16,"1-15 Cal Days",IF(Table1[[#This Row],[Days Past 3rd Birthday Calculated]]&gt;29,"30+ Cal Days","16-29 Cal Days")))</f>
        <v>OnTime</v>
      </c>
      <c r="Y1190" s="37">
        <f>_xlfn.NUMBERVALUE(Table1[[#This Row],[School Days to Complete Initial Evaluation (U08)]])</f>
        <v>0</v>
      </c>
      <c r="Z1190" t="str">
        <f>IF(Table1[[#This Row],[School Days to Complete Initial Evaluation Converted]]&lt;36,"OnTime",IF(Table1[[#This Row],[School Days to Complete Initial Evaluation Converted]]&gt;50,"16+ Sch Days","1-15 Sch Days"))</f>
        <v>OnTime</v>
      </c>
    </row>
    <row r="1191" spans="1:26">
      <c r="A1191" s="26"/>
      <c r="B1191" s="26"/>
      <c r="C1191" s="26"/>
      <c r="D1191" s="26"/>
      <c r="E1191" s="26"/>
      <c r="F1191" s="26"/>
      <c r="G1191" s="26"/>
      <c r="H1191" s="26"/>
      <c r="I1191" s="26"/>
      <c r="J1191" s="26"/>
      <c r="K1191" s="26"/>
      <c r="L1191" s="26"/>
      <c r="M1191" s="26"/>
      <c r="N1191" s="26"/>
      <c r="O1191" s="26"/>
      <c r="P1191" s="26"/>
      <c r="Q1191" s="26"/>
      <c r="R1191" s="26"/>
      <c r="S1191" s="26"/>
      <c r="T1191" s="26"/>
      <c r="U1191" s="26"/>
      <c r="V1191" s="36">
        <f t="shared" si="18"/>
        <v>1096</v>
      </c>
      <c r="W119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91" t="str">
        <f>IF(Table1[[#This Row],[Days Past 3rd Birthday Calculated]]&lt;1,"OnTime",IF(Table1[[#This Row],[Days Past 3rd Birthday Calculated]]&lt;16,"1-15 Cal Days",IF(Table1[[#This Row],[Days Past 3rd Birthday Calculated]]&gt;29,"30+ Cal Days","16-29 Cal Days")))</f>
        <v>OnTime</v>
      </c>
      <c r="Y1191" s="37">
        <f>_xlfn.NUMBERVALUE(Table1[[#This Row],[School Days to Complete Initial Evaluation (U08)]])</f>
        <v>0</v>
      </c>
      <c r="Z1191" t="str">
        <f>IF(Table1[[#This Row],[School Days to Complete Initial Evaluation Converted]]&lt;36,"OnTime",IF(Table1[[#This Row],[School Days to Complete Initial Evaluation Converted]]&gt;50,"16+ Sch Days","1-15 Sch Days"))</f>
        <v>OnTime</v>
      </c>
    </row>
    <row r="1192" spans="1:26">
      <c r="A1192" s="26"/>
      <c r="B1192" s="26"/>
      <c r="C1192" s="26"/>
      <c r="D1192" s="26"/>
      <c r="E1192" s="26"/>
      <c r="F1192" s="26"/>
      <c r="G1192" s="26"/>
      <c r="H1192" s="26"/>
      <c r="I1192" s="26"/>
      <c r="J1192" s="26"/>
      <c r="K1192" s="26"/>
      <c r="L1192" s="26"/>
      <c r="M1192" s="26"/>
      <c r="N1192" s="26"/>
      <c r="O1192" s="26"/>
      <c r="P1192" s="26"/>
      <c r="Q1192" s="26"/>
      <c r="R1192" s="26"/>
      <c r="S1192" s="26"/>
      <c r="T1192" s="26"/>
      <c r="U1192" s="26"/>
      <c r="V1192" s="36">
        <f t="shared" si="18"/>
        <v>1096</v>
      </c>
      <c r="W119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92" t="str">
        <f>IF(Table1[[#This Row],[Days Past 3rd Birthday Calculated]]&lt;1,"OnTime",IF(Table1[[#This Row],[Days Past 3rd Birthday Calculated]]&lt;16,"1-15 Cal Days",IF(Table1[[#This Row],[Days Past 3rd Birthday Calculated]]&gt;29,"30+ Cal Days","16-29 Cal Days")))</f>
        <v>OnTime</v>
      </c>
      <c r="Y1192" s="37">
        <f>_xlfn.NUMBERVALUE(Table1[[#This Row],[School Days to Complete Initial Evaluation (U08)]])</f>
        <v>0</v>
      </c>
      <c r="Z1192" t="str">
        <f>IF(Table1[[#This Row],[School Days to Complete Initial Evaluation Converted]]&lt;36,"OnTime",IF(Table1[[#This Row],[School Days to Complete Initial Evaluation Converted]]&gt;50,"16+ Sch Days","1-15 Sch Days"))</f>
        <v>OnTime</v>
      </c>
    </row>
    <row r="1193" spans="1:26">
      <c r="A1193" s="26"/>
      <c r="B1193" s="26"/>
      <c r="C1193" s="26"/>
      <c r="D1193" s="26"/>
      <c r="E1193" s="26"/>
      <c r="F1193" s="26"/>
      <c r="G1193" s="26"/>
      <c r="H1193" s="26"/>
      <c r="I1193" s="26"/>
      <c r="J1193" s="26"/>
      <c r="K1193" s="26"/>
      <c r="L1193" s="26"/>
      <c r="M1193" s="26"/>
      <c r="N1193" s="26"/>
      <c r="O1193" s="26"/>
      <c r="P1193" s="26"/>
      <c r="Q1193" s="26"/>
      <c r="R1193" s="26"/>
      <c r="S1193" s="26"/>
      <c r="T1193" s="26"/>
      <c r="U1193" s="26"/>
      <c r="V1193" s="36">
        <f t="shared" si="18"/>
        <v>1096</v>
      </c>
      <c r="W119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93" t="str">
        <f>IF(Table1[[#This Row],[Days Past 3rd Birthday Calculated]]&lt;1,"OnTime",IF(Table1[[#This Row],[Days Past 3rd Birthday Calculated]]&lt;16,"1-15 Cal Days",IF(Table1[[#This Row],[Days Past 3rd Birthday Calculated]]&gt;29,"30+ Cal Days","16-29 Cal Days")))</f>
        <v>OnTime</v>
      </c>
      <c r="Y1193" s="37">
        <f>_xlfn.NUMBERVALUE(Table1[[#This Row],[School Days to Complete Initial Evaluation (U08)]])</f>
        <v>0</v>
      </c>
      <c r="Z1193" t="str">
        <f>IF(Table1[[#This Row],[School Days to Complete Initial Evaluation Converted]]&lt;36,"OnTime",IF(Table1[[#This Row],[School Days to Complete Initial Evaluation Converted]]&gt;50,"16+ Sch Days","1-15 Sch Days"))</f>
        <v>OnTime</v>
      </c>
    </row>
    <row r="1194" spans="1:26">
      <c r="A1194" s="26"/>
      <c r="B1194" s="26"/>
      <c r="C1194" s="26"/>
      <c r="D1194" s="26"/>
      <c r="E1194" s="26"/>
      <c r="F1194" s="26"/>
      <c r="G1194" s="26"/>
      <c r="H1194" s="26"/>
      <c r="I1194" s="26"/>
      <c r="J1194" s="26"/>
      <c r="K1194" s="26"/>
      <c r="L1194" s="26"/>
      <c r="M1194" s="26"/>
      <c r="N1194" s="26"/>
      <c r="O1194" s="26"/>
      <c r="P1194" s="26"/>
      <c r="Q1194" s="26"/>
      <c r="R1194" s="26"/>
      <c r="S1194" s="26"/>
      <c r="T1194" s="26"/>
      <c r="U1194" s="26"/>
      <c r="V1194" s="36">
        <f t="shared" si="18"/>
        <v>1096</v>
      </c>
      <c r="W119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94" t="str">
        <f>IF(Table1[[#This Row],[Days Past 3rd Birthday Calculated]]&lt;1,"OnTime",IF(Table1[[#This Row],[Days Past 3rd Birthday Calculated]]&lt;16,"1-15 Cal Days",IF(Table1[[#This Row],[Days Past 3rd Birthday Calculated]]&gt;29,"30+ Cal Days","16-29 Cal Days")))</f>
        <v>OnTime</v>
      </c>
      <c r="Y1194" s="37">
        <f>_xlfn.NUMBERVALUE(Table1[[#This Row],[School Days to Complete Initial Evaluation (U08)]])</f>
        <v>0</v>
      </c>
      <c r="Z1194" t="str">
        <f>IF(Table1[[#This Row],[School Days to Complete Initial Evaluation Converted]]&lt;36,"OnTime",IF(Table1[[#This Row],[School Days to Complete Initial Evaluation Converted]]&gt;50,"16+ Sch Days","1-15 Sch Days"))</f>
        <v>OnTime</v>
      </c>
    </row>
    <row r="1195" spans="1:26">
      <c r="A1195" s="26"/>
      <c r="B1195" s="26"/>
      <c r="C1195" s="26"/>
      <c r="D1195" s="26"/>
      <c r="E1195" s="26"/>
      <c r="F1195" s="26"/>
      <c r="G1195" s="26"/>
      <c r="H1195" s="26"/>
      <c r="I1195" s="26"/>
      <c r="J1195" s="26"/>
      <c r="K1195" s="26"/>
      <c r="L1195" s="26"/>
      <c r="M1195" s="26"/>
      <c r="N1195" s="26"/>
      <c r="O1195" s="26"/>
      <c r="P1195" s="26"/>
      <c r="Q1195" s="26"/>
      <c r="R1195" s="26"/>
      <c r="S1195" s="26"/>
      <c r="T1195" s="26"/>
      <c r="U1195" s="26"/>
      <c r="V1195" s="36">
        <f t="shared" si="18"/>
        <v>1096</v>
      </c>
      <c r="W119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95" t="str">
        <f>IF(Table1[[#This Row],[Days Past 3rd Birthday Calculated]]&lt;1,"OnTime",IF(Table1[[#This Row],[Days Past 3rd Birthday Calculated]]&lt;16,"1-15 Cal Days",IF(Table1[[#This Row],[Days Past 3rd Birthday Calculated]]&gt;29,"30+ Cal Days","16-29 Cal Days")))</f>
        <v>OnTime</v>
      </c>
      <c r="Y1195" s="37">
        <f>_xlfn.NUMBERVALUE(Table1[[#This Row],[School Days to Complete Initial Evaluation (U08)]])</f>
        <v>0</v>
      </c>
      <c r="Z1195" t="str">
        <f>IF(Table1[[#This Row],[School Days to Complete Initial Evaluation Converted]]&lt;36,"OnTime",IF(Table1[[#This Row],[School Days to Complete Initial Evaluation Converted]]&gt;50,"16+ Sch Days","1-15 Sch Days"))</f>
        <v>OnTime</v>
      </c>
    </row>
    <row r="1196" spans="1:26">
      <c r="A1196" s="26"/>
      <c r="B1196" s="26"/>
      <c r="C1196" s="26"/>
      <c r="D1196" s="26"/>
      <c r="E1196" s="26"/>
      <c r="F1196" s="26"/>
      <c r="G1196" s="26"/>
      <c r="H1196" s="26"/>
      <c r="I1196" s="26"/>
      <c r="J1196" s="26"/>
      <c r="K1196" s="26"/>
      <c r="L1196" s="26"/>
      <c r="M1196" s="26"/>
      <c r="N1196" s="26"/>
      <c r="O1196" s="26"/>
      <c r="P1196" s="26"/>
      <c r="Q1196" s="26"/>
      <c r="R1196" s="26"/>
      <c r="S1196" s="26"/>
      <c r="T1196" s="26"/>
      <c r="U1196" s="26"/>
      <c r="V1196" s="36">
        <f t="shared" si="18"/>
        <v>1096</v>
      </c>
      <c r="W119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96" t="str">
        <f>IF(Table1[[#This Row],[Days Past 3rd Birthday Calculated]]&lt;1,"OnTime",IF(Table1[[#This Row],[Days Past 3rd Birthday Calculated]]&lt;16,"1-15 Cal Days",IF(Table1[[#This Row],[Days Past 3rd Birthday Calculated]]&gt;29,"30+ Cal Days","16-29 Cal Days")))</f>
        <v>OnTime</v>
      </c>
      <c r="Y1196" s="37">
        <f>_xlfn.NUMBERVALUE(Table1[[#This Row],[School Days to Complete Initial Evaluation (U08)]])</f>
        <v>0</v>
      </c>
      <c r="Z1196" t="str">
        <f>IF(Table1[[#This Row],[School Days to Complete Initial Evaluation Converted]]&lt;36,"OnTime",IF(Table1[[#This Row],[School Days to Complete Initial Evaluation Converted]]&gt;50,"16+ Sch Days","1-15 Sch Days"))</f>
        <v>OnTime</v>
      </c>
    </row>
    <row r="1197" spans="1:26">
      <c r="A1197" s="26"/>
      <c r="B1197" s="26"/>
      <c r="C1197" s="26"/>
      <c r="D1197" s="26"/>
      <c r="E1197" s="26"/>
      <c r="F1197" s="26"/>
      <c r="G1197" s="26"/>
      <c r="H1197" s="26"/>
      <c r="I1197" s="26"/>
      <c r="J1197" s="26"/>
      <c r="K1197" s="26"/>
      <c r="L1197" s="26"/>
      <c r="M1197" s="26"/>
      <c r="N1197" s="26"/>
      <c r="O1197" s="26"/>
      <c r="P1197" s="26"/>
      <c r="Q1197" s="26"/>
      <c r="R1197" s="26"/>
      <c r="S1197" s="26"/>
      <c r="T1197" s="26"/>
      <c r="U1197" s="26"/>
      <c r="V1197" s="36">
        <f t="shared" si="18"/>
        <v>1096</v>
      </c>
      <c r="W119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97" t="str">
        <f>IF(Table1[[#This Row],[Days Past 3rd Birthday Calculated]]&lt;1,"OnTime",IF(Table1[[#This Row],[Days Past 3rd Birthday Calculated]]&lt;16,"1-15 Cal Days",IF(Table1[[#This Row],[Days Past 3rd Birthday Calculated]]&gt;29,"30+ Cal Days","16-29 Cal Days")))</f>
        <v>OnTime</v>
      </c>
      <c r="Y1197" s="37">
        <f>_xlfn.NUMBERVALUE(Table1[[#This Row],[School Days to Complete Initial Evaluation (U08)]])</f>
        <v>0</v>
      </c>
      <c r="Z1197" t="str">
        <f>IF(Table1[[#This Row],[School Days to Complete Initial Evaluation Converted]]&lt;36,"OnTime",IF(Table1[[#This Row],[School Days to Complete Initial Evaluation Converted]]&gt;50,"16+ Sch Days","1-15 Sch Days"))</f>
        <v>OnTime</v>
      </c>
    </row>
    <row r="1198" spans="1:26">
      <c r="A1198" s="26"/>
      <c r="B1198" s="26"/>
      <c r="C1198" s="26"/>
      <c r="D1198" s="26"/>
      <c r="E1198" s="26"/>
      <c r="F1198" s="26"/>
      <c r="G1198" s="26"/>
      <c r="H1198" s="26"/>
      <c r="I1198" s="26"/>
      <c r="J1198" s="26"/>
      <c r="K1198" s="26"/>
      <c r="L1198" s="26"/>
      <c r="M1198" s="26"/>
      <c r="N1198" s="26"/>
      <c r="O1198" s="26"/>
      <c r="P1198" s="26"/>
      <c r="Q1198" s="26"/>
      <c r="R1198" s="26"/>
      <c r="S1198" s="26"/>
      <c r="T1198" s="26"/>
      <c r="U1198" s="26"/>
      <c r="V1198" s="36">
        <f t="shared" si="18"/>
        <v>1096</v>
      </c>
      <c r="W119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98" t="str">
        <f>IF(Table1[[#This Row],[Days Past 3rd Birthday Calculated]]&lt;1,"OnTime",IF(Table1[[#This Row],[Days Past 3rd Birthday Calculated]]&lt;16,"1-15 Cal Days",IF(Table1[[#This Row],[Days Past 3rd Birthday Calculated]]&gt;29,"30+ Cal Days","16-29 Cal Days")))</f>
        <v>OnTime</v>
      </c>
      <c r="Y1198" s="37">
        <f>_xlfn.NUMBERVALUE(Table1[[#This Row],[School Days to Complete Initial Evaluation (U08)]])</f>
        <v>0</v>
      </c>
      <c r="Z1198" t="str">
        <f>IF(Table1[[#This Row],[School Days to Complete Initial Evaluation Converted]]&lt;36,"OnTime",IF(Table1[[#This Row],[School Days to Complete Initial Evaluation Converted]]&gt;50,"16+ Sch Days","1-15 Sch Days"))</f>
        <v>OnTime</v>
      </c>
    </row>
    <row r="1199" spans="1:26">
      <c r="A1199" s="26"/>
      <c r="B1199" s="26"/>
      <c r="C1199" s="26"/>
      <c r="D1199" s="26"/>
      <c r="E1199" s="26"/>
      <c r="F1199" s="26"/>
      <c r="G1199" s="26"/>
      <c r="H1199" s="26"/>
      <c r="I1199" s="26"/>
      <c r="J1199" s="26"/>
      <c r="K1199" s="26"/>
      <c r="L1199" s="26"/>
      <c r="M1199" s="26"/>
      <c r="N1199" s="26"/>
      <c r="O1199" s="26"/>
      <c r="P1199" s="26"/>
      <c r="Q1199" s="26"/>
      <c r="R1199" s="26"/>
      <c r="S1199" s="26"/>
      <c r="T1199" s="26"/>
      <c r="U1199" s="26"/>
      <c r="V1199" s="36">
        <f t="shared" si="18"/>
        <v>1096</v>
      </c>
      <c r="W119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199" t="str">
        <f>IF(Table1[[#This Row],[Days Past 3rd Birthday Calculated]]&lt;1,"OnTime",IF(Table1[[#This Row],[Days Past 3rd Birthday Calculated]]&lt;16,"1-15 Cal Days",IF(Table1[[#This Row],[Days Past 3rd Birthday Calculated]]&gt;29,"30+ Cal Days","16-29 Cal Days")))</f>
        <v>OnTime</v>
      </c>
      <c r="Y1199" s="37">
        <f>_xlfn.NUMBERVALUE(Table1[[#This Row],[School Days to Complete Initial Evaluation (U08)]])</f>
        <v>0</v>
      </c>
      <c r="Z1199" t="str">
        <f>IF(Table1[[#This Row],[School Days to Complete Initial Evaluation Converted]]&lt;36,"OnTime",IF(Table1[[#This Row],[School Days to Complete Initial Evaluation Converted]]&gt;50,"16+ Sch Days","1-15 Sch Days"))</f>
        <v>OnTime</v>
      </c>
    </row>
    <row r="1200" spans="1:26">
      <c r="A1200" s="26"/>
      <c r="B1200" s="26"/>
      <c r="C1200" s="26"/>
      <c r="D1200" s="26"/>
      <c r="E1200" s="26"/>
      <c r="F1200" s="26"/>
      <c r="G1200" s="26"/>
      <c r="H1200" s="26"/>
      <c r="I1200" s="26"/>
      <c r="J1200" s="26"/>
      <c r="K1200" s="26"/>
      <c r="L1200" s="26"/>
      <c r="M1200" s="26"/>
      <c r="N1200" s="26"/>
      <c r="O1200" s="26"/>
      <c r="P1200" s="26"/>
      <c r="Q1200" s="26"/>
      <c r="R1200" s="26"/>
      <c r="S1200" s="26"/>
      <c r="T1200" s="26"/>
      <c r="U1200" s="26"/>
      <c r="V1200" s="36">
        <f t="shared" si="18"/>
        <v>1096</v>
      </c>
      <c r="W120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00" t="str">
        <f>IF(Table1[[#This Row],[Days Past 3rd Birthday Calculated]]&lt;1,"OnTime",IF(Table1[[#This Row],[Days Past 3rd Birthday Calculated]]&lt;16,"1-15 Cal Days",IF(Table1[[#This Row],[Days Past 3rd Birthday Calculated]]&gt;29,"30+ Cal Days","16-29 Cal Days")))</f>
        <v>OnTime</v>
      </c>
      <c r="Y1200" s="37">
        <f>_xlfn.NUMBERVALUE(Table1[[#This Row],[School Days to Complete Initial Evaluation (U08)]])</f>
        <v>0</v>
      </c>
      <c r="Z1200" t="str">
        <f>IF(Table1[[#This Row],[School Days to Complete Initial Evaluation Converted]]&lt;36,"OnTime",IF(Table1[[#This Row],[School Days to Complete Initial Evaluation Converted]]&gt;50,"16+ Sch Days","1-15 Sch Days"))</f>
        <v>OnTime</v>
      </c>
    </row>
    <row r="1201" spans="1:26">
      <c r="A1201" s="26"/>
      <c r="B1201" s="26"/>
      <c r="C1201" s="26"/>
      <c r="D1201" s="26"/>
      <c r="E1201" s="26"/>
      <c r="F1201" s="26"/>
      <c r="G1201" s="26"/>
      <c r="H1201" s="26"/>
      <c r="I1201" s="26"/>
      <c r="J1201" s="26"/>
      <c r="K1201" s="26"/>
      <c r="L1201" s="26"/>
      <c r="M1201" s="26"/>
      <c r="N1201" s="26"/>
      <c r="O1201" s="26"/>
      <c r="P1201" s="26"/>
      <c r="Q1201" s="26"/>
      <c r="R1201" s="26"/>
      <c r="S1201" s="26"/>
      <c r="T1201" s="26"/>
      <c r="U1201" s="26"/>
      <c r="V1201" s="36">
        <f t="shared" si="18"/>
        <v>1096</v>
      </c>
      <c r="W120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01" t="str">
        <f>IF(Table1[[#This Row],[Days Past 3rd Birthday Calculated]]&lt;1,"OnTime",IF(Table1[[#This Row],[Days Past 3rd Birthday Calculated]]&lt;16,"1-15 Cal Days",IF(Table1[[#This Row],[Days Past 3rd Birthday Calculated]]&gt;29,"30+ Cal Days","16-29 Cal Days")))</f>
        <v>OnTime</v>
      </c>
      <c r="Y1201" s="37">
        <f>_xlfn.NUMBERVALUE(Table1[[#This Row],[School Days to Complete Initial Evaluation (U08)]])</f>
        <v>0</v>
      </c>
      <c r="Z1201" t="str">
        <f>IF(Table1[[#This Row],[School Days to Complete Initial Evaluation Converted]]&lt;36,"OnTime",IF(Table1[[#This Row],[School Days to Complete Initial Evaluation Converted]]&gt;50,"16+ Sch Days","1-15 Sch Days"))</f>
        <v>OnTime</v>
      </c>
    </row>
    <row r="1202" spans="1:26">
      <c r="A1202" s="26"/>
      <c r="B1202" s="26"/>
      <c r="C1202" s="26"/>
      <c r="D1202" s="26"/>
      <c r="E1202" s="26"/>
      <c r="F1202" s="26"/>
      <c r="G1202" s="26"/>
      <c r="H1202" s="26"/>
      <c r="I1202" s="26"/>
      <c r="J1202" s="26"/>
      <c r="K1202" s="26"/>
      <c r="L1202" s="26"/>
      <c r="M1202" s="26"/>
      <c r="N1202" s="26"/>
      <c r="O1202" s="26"/>
      <c r="P1202" s="26"/>
      <c r="Q1202" s="26"/>
      <c r="R1202" s="26"/>
      <c r="S1202" s="26"/>
      <c r="T1202" s="26"/>
      <c r="U1202" s="26"/>
      <c r="V1202" s="36">
        <f t="shared" si="18"/>
        <v>1096</v>
      </c>
      <c r="W120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02" t="str">
        <f>IF(Table1[[#This Row],[Days Past 3rd Birthday Calculated]]&lt;1,"OnTime",IF(Table1[[#This Row],[Days Past 3rd Birthday Calculated]]&lt;16,"1-15 Cal Days",IF(Table1[[#This Row],[Days Past 3rd Birthday Calculated]]&gt;29,"30+ Cal Days","16-29 Cal Days")))</f>
        <v>OnTime</v>
      </c>
      <c r="Y1202" s="37">
        <f>_xlfn.NUMBERVALUE(Table1[[#This Row],[School Days to Complete Initial Evaluation (U08)]])</f>
        <v>0</v>
      </c>
      <c r="Z1202" t="str">
        <f>IF(Table1[[#This Row],[School Days to Complete Initial Evaluation Converted]]&lt;36,"OnTime",IF(Table1[[#This Row],[School Days to Complete Initial Evaluation Converted]]&gt;50,"16+ Sch Days","1-15 Sch Days"))</f>
        <v>OnTime</v>
      </c>
    </row>
    <row r="1203" spans="1:26">
      <c r="A1203" s="26"/>
      <c r="B1203" s="26"/>
      <c r="C1203" s="26"/>
      <c r="D1203" s="26"/>
      <c r="E1203" s="26"/>
      <c r="F1203" s="26"/>
      <c r="G1203" s="26"/>
      <c r="H1203" s="26"/>
      <c r="I1203" s="26"/>
      <c r="J1203" s="26"/>
      <c r="K1203" s="26"/>
      <c r="L1203" s="26"/>
      <c r="M1203" s="26"/>
      <c r="N1203" s="26"/>
      <c r="O1203" s="26"/>
      <c r="P1203" s="26"/>
      <c r="Q1203" s="26"/>
      <c r="R1203" s="26"/>
      <c r="S1203" s="26"/>
      <c r="T1203" s="26"/>
      <c r="U1203" s="26"/>
      <c r="V1203" s="36">
        <f t="shared" si="18"/>
        <v>1096</v>
      </c>
      <c r="W120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03" t="str">
        <f>IF(Table1[[#This Row],[Days Past 3rd Birthday Calculated]]&lt;1,"OnTime",IF(Table1[[#This Row],[Days Past 3rd Birthday Calculated]]&lt;16,"1-15 Cal Days",IF(Table1[[#This Row],[Days Past 3rd Birthday Calculated]]&gt;29,"30+ Cal Days","16-29 Cal Days")))</f>
        <v>OnTime</v>
      </c>
      <c r="Y1203" s="37">
        <f>_xlfn.NUMBERVALUE(Table1[[#This Row],[School Days to Complete Initial Evaluation (U08)]])</f>
        <v>0</v>
      </c>
      <c r="Z1203" t="str">
        <f>IF(Table1[[#This Row],[School Days to Complete Initial Evaluation Converted]]&lt;36,"OnTime",IF(Table1[[#This Row],[School Days to Complete Initial Evaluation Converted]]&gt;50,"16+ Sch Days","1-15 Sch Days"))</f>
        <v>OnTime</v>
      </c>
    </row>
    <row r="1204" spans="1:26">
      <c r="A1204" s="26"/>
      <c r="B1204" s="26"/>
      <c r="C1204" s="26"/>
      <c r="D1204" s="26"/>
      <c r="E1204" s="26"/>
      <c r="F1204" s="26"/>
      <c r="G1204" s="26"/>
      <c r="H1204" s="26"/>
      <c r="I1204" s="26"/>
      <c r="J1204" s="26"/>
      <c r="K1204" s="26"/>
      <c r="L1204" s="26"/>
      <c r="M1204" s="26"/>
      <c r="N1204" s="26"/>
      <c r="O1204" s="26"/>
      <c r="P1204" s="26"/>
      <c r="Q1204" s="26"/>
      <c r="R1204" s="26"/>
      <c r="S1204" s="26"/>
      <c r="T1204" s="26"/>
      <c r="U1204" s="26"/>
      <c r="V1204" s="36">
        <f t="shared" si="18"/>
        <v>1096</v>
      </c>
      <c r="W120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04" t="str">
        <f>IF(Table1[[#This Row],[Days Past 3rd Birthday Calculated]]&lt;1,"OnTime",IF(Table1[[#This Row],[Days Past 3rd Birthday Calculated]]&lt;16,"1-15 Cal Days",IF(Table1[[#This Row],[Days Past 3rd Birthday Calculated]]&gt;29,"30+ Cal Days","16-29 Cal Days")))</f>
        <v>OnTime</v>
      </c>
      <c r="Y1204" s="37">
        <f>_xlfn.NUMBERVALUE(Table1[[#This Row],[School Days to Complete Initial Evaluation (U08)]])</f>
        <v>0</v>
      </c>
      <c r="Z1204" t="str">
        <f>IF(Table1[[#This Row],[School Days to Complete Initial Evaluation Converted]]&lt;36,"OnTime",IF(Table1[[#This Row],[School Days to Complete Initial Evaluation Converted]]&gt;50,"16+ Sch Days","1-15 Sch Days"))</f>
        <v>OnTime</v>
      </c>
    </row>
    <row r="1205" spans="1:26">
      <c r="A1205" s="26"/>
      <c r="B1205" s="26"/>
      <c r="C1205" s="26"/>
      <c r="D1205" s="26"/>
      <c r="E1205" s="26"/>
      <c r="F1205" s="26"/>
      <c r="G1205" s="26"/>
      <c r="H1205" s="26"/>
      <c r="I1205" s="26"/>
      <c r="J1205" s="26"/>
      <c r="K1205" s="26"/>
      <c r="L1205" s="26"/>
      <c r="M1205" s="26"/>
      <c r="N1205" s="26"/>
      <c r="O1205" s="26"/>
      <c r="P1205" s="26"/>
      <c r="Q1205" s="26"/>
      <c r="R1205" s="26"/>
      <c r="S1205" s="26"/>
      <c r="T1205" s="26"/>
      <c r="U1205" s="26"/>
      <c r="V1205" s="36">
        <f t="shared" si="18"/>
        <v>1096</v>
      </c>
      <c r="W120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05" t="str">
        <f>IF(Table1[[#This Row],[Days Past 3rd Birthday Calculated]]&lt;1,"OnTime",IF(Table1[[#This Row],[Days Past 3rd Birthday Calculated]]&lt;16,"1-15 Cal Days",IF(Table1[[#This Row],[Days Past 3rd Birthday Calculated]]&gt;29,"30+ Cal Days","16-29 Cal Days")))</f>
        <v>OnTime</v>
      </c>
      <c r="Y1205" s="37">
        <f>_xlfn.NUMBERVALUE(Table1[[#This Row],[School Days to Complete Initial Evaluation (U08)]])</f>
        <v>0</v>
      </c>
      <c r="Z1205" t="str">
        <f>IF(Table1[[#This Row],[School Days to Complete Initial Evaluation Converted]]&lt;36,"OnTime",IF(Table1[[#This Row],[School Days to Complete Initial Evaluation Converted]]&gt;50,"16+ Sch Days","1-15 Sch Days"))</f>
        <v>OnTime</v>
      </c>
    </row>
    <row r="1206" spans="1:26">
      <c r="A1206" s="26"/>
      <c r="B1206" s="26"/>
      <c r="C1206" s="26"/>
      <c r="D1206" s="26"/>
      <c r="E1206" s="26"/>
      <c r="F1206" s="26"/>
      <c r="G1206" s="26"/>
      <c r="H1206" s="26"/>
      <c r="I1206" s="26"/>
      <c r="J1206" s="26"/>
      <c r="K1206" s="26"/>
      <c r="L1206" s="26"/>
      <c r="M1206" s="26"/>
      <c r="N1206" s="26"/>
      <c r="O1206" s="26"/>
      <c r="P1206" s="26"/>
      <c r="Q1206" s="26"/>
      <c r="R1206" s="26"/>
      <c r="S1206" s="26"/>
      <c r="T1206" s="26"/>
      <c r="U1206" s="26"/>
      <c r="V1206" s="36">
        <f t="shared" si="18"/>
        <v>1096</v>
      </c>
      <c r="W120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06" t="str">
        <f>IF(Table1[[#This Row],[Days Past 3rd Birthday Calculated]]&lt;1,"OnTime",IF(Table1[[#This Row],[Days Past 3rd Birthday Calculated]]&lt;16,"1-15 Cal Days",IF(Table1[[#This Row],[Days Past 3rd Birthday Calculated]]&gt;29,"30+ Cal Days","16-29 Cal Days")))</f>
        <v>OnTime</v>
      </c>
      <c r="Y1206" s="37">
        <f>_xlfn.NUMBERVALUE(Table1[[#This Row],[School Days to Complete Initial Evaluation (U08)]])</f>
        <v>0</v>
      </c>
      <c r="Z1206" t="str">
        <f>IF(Table1[[#This Row],[School Days to Complete Initial Evaluation Converted]]&lt;36,"OnTime",IF(Table1[[#This Row],[School Days to Complete Initial Evaluation Converted]]&gt;50,"16+ Sch Days","1-15 Sch Days"))</f>
        <v>OnTime</v>
      </c>
    </row>
    <row r="1207" spans="1:26">
      <c r="A1207" s="26"/>
      <c r="B1207" s="26"/>
      <c r="C1207" s="26"/>
      <c r="D1207" s="26"/>
      <c r="E1207" s="26"/>
      <c r="F1207" s="26"/>
      <c r="G1207" s="26"/>
      <c r="H1207" s="26"/>
      <c r="I1207" s="26"/>
      <c r="J1207" s="26"/>
      <c r="K1207" s="26"/>
      <c r="L1207" s="26"/>
      <c r="M1207" s="26"/>
      <c r="N1207" s="26"/>
      <c r="O1207" s="26"/>
      <c r="P1207" s="26"/>
      <c r="Q1207" s="26"/>
      <c r="R1207" s="26"/>
      <c r="S1207" s="26"/>
      <c r="T1207" s="26"/>
      <c r="U1207" s="26"/>
      <c r="V1207" s="36">
        <f t="shared" si="18"/>
        <v>1096</v>
      </c>
      <c r="W120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07" t="str">
        <f>IF(Table1[[#This Row],[Days Past 3rd Birthday Calculated]]&lt;1,"OnTime",IF(Table1[[#This Row],[Days Past 3rd Birthday Calculated]]&lt;16,"1-15 Cal Days",IF(Table1[[#This Row],[Days Past 3rd Birthday Calculated]]&gt;29,"30+ Cal Days","16-29 Cal Days")))</f>
        <v>OnTime</v>
      </c>
      <c r="Y1207" s="37">
        <f>_xlfn.NUMBERVALUE(Table1[[#This Row],[School Days to Complete Initial Evaluation (U08)]])</f>
        <v>0</v>
      </c>
      <c r="Z1207" t="str">
        <f>IF(Table1[[#This Row],[School Days to Complete Initial Evaluation Converted]]&lt;36,"OnTime",IF(Table1[[#This Row],[School Days to Complete Initial Evaluation Converted]]&gt;50,"16+ Sch Days","1-15 Sch Days"))</f>
        <v>OnTime</v>
      </c>
    </row>
    <row r="1208" spans="1:26">
      <c r="A1208" s="26"/>
      <c r="B1208" s="26"/>
      <c r="C1208" s="26"/>
      <c r="D1208" s="26"/>
      <c r="E1208" s="26"/>
      <c r="F1208" s="26"/>
      <c r="G1208" s="26"/>
      <c r="H1208" s="26"/>
      <c r="I1208" s="26"/>
      <c r="J1208" s="26"/>
      <c r="K1208" s="26"/>
      <c r="L1208" s="26"/>
      <c r="M1208" s="26"/>
      <c r="N1208" s="26"/>
      <c r="O1208" s="26"/>
      <c r="P1208" s="26"/>
      <c r="Q1208" s="26"/>
      <c r="R1208" s="26"/>
      <c r="S1208" s="26"/>
      <c r="T1208" s="26"/>
      <c r="U1208" s="26"/>
      <c r="V1208" s="36">
        <f t="shared" si="18"/>
        <v>1096</v>
      </c>
      <c r="W120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08" t="str">
        <f>IF(Table1[[#This Row],[Days Past 3rd Birthday Calculated]]&lt;1,"OnTime",IF(Table1[[#This Row],[Days Past 3rd Birthday Calculated]]&lt;16,"1-15 Cal Days",IF(Table1[[#This Row],[Days Past 3rd Birthday Calculated]]&gt;29,"30+ Cal Days","16-29 Cal Days")))</f>
        <v>OnTime</v>
      </c>
      <c r="Y1208" s="37">
        <f>_xlfn.NUMBERVALUE(Table1[[#This Row],[School Days to Complete Initial Evaluation (U08)]])</f>
        <v>0</v>
      </c>
      <c r="Z1208" t="str">
        <f>IF(Table1[[#This Row],[School Days to Complete Initial Evaluation Converted]]&lt;36,"OnTime",IF(Table1[[#This Row],[School Days to Complete Initial Evaluation Converted]]&gt;50,"16+ Sch Days","1-15 Sch Days"))</f>
        <v>OnTime</v>
      </c>
    </row>
    <row r="1209" spans="1:26">
      <c r="A1209" s="26"/>
      <c r="B1209" s="26"/>
      <c r="C1209" s="26"/>
      <c r="D1209" s="26"/>
      <c r="E1209" s="26"/>
      <c r="F1209" s="26"/>
      <c r="G1209" s="26"/>
      <c r="H1209" s="26"/>
      <c r="I1209" s="26"/>
      <c r="J1209" s="26"/>
      <c r="K1209" s="26"/>
      <c r="L1209" s="26"/>
      <c r="M1209" s="26"/>
      <c r="N1209" s="26"/>
      <c r="O1209" s="26"/>
      <c r="P1209" s="26"/>
      <c r="Q1209" s="26"/>
      <c r="R1209" s="26"/>
      <c r="S1209" s="26"/>
      <c r="T1209" s="26"/>
      <c r="U1209" s="26"/>
      <c r="V1209" s="36">
        <f t="shared" si="18"/>
        <v>1096</v>
      </c>
      <c r="W120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09" t="str">
        <f>IF(Table1[[#This Row],[Days Past 3rd Birthday Calculated]]&lt;1,"OnTime",IF(Table1[[#This Row],[Days Past 3rd Birthday Calculated]]&lt;16,"1-15 Cal Days",IF(Table1[[#This Row],[Days Past 3rd Birthday Calculated]]&gt;29,"30+ Cal Days","16-29 Cal Days")))</f>
        <v>OnTime</v>
      </c>
      <c r="Y1209" s="37">
        <f>_xlfn.NUMBERVALUE(Table1[[#This Row],[School Days to Complete Initial Evaluation (U08)]])</f>
        <v>0</v>
      </c>
      <c r="Z1209" t="str">
        <f>IF(Table1[[#This Row],[School Days to Complete Initial Evaluation Converted]]&lt;36,"OnTime",IF(Table1[[#This Row],[School Days to Complete Initial Evaluation Converted]]&gt;50,"16+ Sch Days","1-15 Sch Days"))</f>
        <v>OnTime</v>
      </c>
    </row>
    <row r="1210" spans="1:26">
      <c r="A1210" s="26"/>
      <c r="B1210" s="26"/>
      <c r="C1210" s="26"/>
      <c r="D1210" s="26"/>
      <c r="E1210" s="26"/>
      <c r="F1210" s="26"/>
      <c r="G1210" s="26"/>
      <c r="H1210" s="26"/>
      <c r="I1210" s="26"/>
      <c r="J1210" s="26"/>
      <c r="K1210" s="26"/>
      <c r="L1210" s="26"/>
      <c r="M1210" s="26"/>
      <c r="N1210" s="26"/>
      <c r="O1210" s="26"/>
      <c r="P1210" s="26"/>
      <c r="Q1210" s="26"/>
      <c r="R1210" s="26"/>
      <c r="S1210" s="26"/>
      <c r="T1210" s="26"/>
      <c r="U1210" s="26"/>
      <c r="V1210" s="36">
        <f t="shared" si="18"/>
        <v>1096</v>
      </c>
      <c r="W121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10" t="str">
        <f>IF(Table1[[#This Row],[Days Past 3rd Birthday Calculated]]&lt;1,"OnTime",IF(Table1[[#This Row],[Days Past 3rd Birthday Calculated]]&lt;16,"1-15 Cal Days",IF(Table1[[#This Row],[Days Past 3rd Birthday Calculated]]&gt;29,"30+ Cal Days","16-29 Cal Days")))</f>
        <v>OnTime</v>
      </c>
      <c r="Y1210" s="37">
        <f>_xlfn.NUMBERVALUE(Table1[[#This Row],[School Days to Complete Initial Evaluation (U08)]])</f>
        <v>0</v>
      </c>
      <c r="Z1210" t="str">
        <f>IF(Table1[[#This Row],[School Days to Complete Initial Evaluation Converted]]&lt;36,"OnTime",IF(Table1[[#This Row],[School Days to Complete Initial Evaluation Converted]]&gt;50,"16+ Sch Days","1-15 Sch Days"))</f>
        <v>OnTime</v>
      </c>
    </row>
    <row r="1211" spans="1:26">
      <c r="A1211" s="26"/>
      <c r="B1211" s="26"/>
      <c r="C1211" s="26"/>
      <c r="D1211" s="26"/>
      <c r="E1211" s="26"/>
      <c r="F1211" s="26"/>
      <c r="G1211" s="26"/>
      <c r="H1211" s="26"/>
      <c r="I1211" s="26"/>
      <c r="J1211" s="26"/>
      <c r="K1211" s="26"/>
      <c r="L1211" s="26"/>
      <c r="M1211" s="26"/>
      <c r="N1211" s="26"/>
      <c r="O1211" s="26"/>
      <c r="P1211" s="26"/>
      <c r="Q1211" s="26"/>
      <c r="R1211" s="26"/>
      <c r="S1211" s="26"/>
      <c r="T1211" s="26"/>
      <c r="U1211" s="26"/>
      <c r="V1211" s="36">
        <f t="shared" si="18"/>
        <v>1096</v>
      </c>
      <c r="W121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11" t="str">
        <f>IF(Table1[[#This Row],[Days Past 3rd Birthday Calculated]]&lt;1,"OnTime",IF(Table1[[#This Row],[Days Past 3rd Birthday Calculated]]&lt;16,"1-15 Cal Days",IF(Table1[[#This Row],[Days Past 3rd Birthday Calculated]]&gt;29,"30+ Cal Days","16-29 Cal Days")))</f>
        <v>OnTime</v>
      </c>
      <c r="Y1211" s="37">
        <f>_xlfn.NUMBERVALUE(Table1[[#This Row],[School Days to Complete Initial Evaluation (U08)]])</f>
        <v>0</v>
      </c>
      <c r="Z1211" t="str">
        <f>IF(Table1[[#This Row],[School Days to Complete Initial Evaluation Converted]]&lt;36,"OnTime",IF(Table1[[#This Row],[School Days to Complete Initial Evaluation Converted]]&gt;50,"16+ Sch Days","1-15 Sch Days"))</f>
        <v>OnTime</v>
      </c>
    </row>
    <row r="1212" spans="1:26">
      <c r="A1212" s="26"/>
      <c r="B1212" s="26"/>
      <c r="C1212" s="26"/>
      <c r="D1212" s="26"/>
      <c r="E1212" s="26"/>
      <c r="F1212" s="26"/>
      <c r="G1212" s="26"/>
      <c r="H1212" s="26"/>
      <c r="I1212" s="26"/>
      <c r="J1212" s="26"/>
      <c r="K1212" s="26"/>
      <c r="L1212" s="26"/>
      <c r="M1212" s="26"/>
      <c r="N1212" s="26"/>
      <c r="O1212" s="26"/>
      <c r="P1212" s="26"/>
      <c r="Q1212" s="26"/>
      <c r="R1212" s="26"/>
      <c r="S1212" s="26"/>
      <c r="T1212" s="26"/>
      <c r="U1212" s="26"/>
      <c r="V1212" s="36">
        <f t="shared" si="18"/>
        <v>1096</v>
      </c>
      <c r="W121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12" t="str">
        <f>IF(Table1[[#This Row],[Days Past 3rd Birthday Calculated]]&lt;1,"OnTime",IF(Table1[[#This Row],[Days Past 3rd Birthday Calculated]]&lt;16,"1-15 Cal Days",IF(Table1[[#This Row],[Days Past 3rd Birthday Calculated]]&gt;29,"30+ Cal Days","16-29 Cal Days")))</f>
        <v>OnTime</v>
      </c>
      <c r="Y1212" s="37">
        <f>_xlfn.NUMBERVALUE(Table1[[#This Row],[School Days to Complete Initial Evaluation (U08)]])</f>
        <v>0</v>
      </c>
      <c r="Z1212" t="str">
        <f>IF(Table1[[#This Row],[School Days to Complete Initial Evaluation Converted]]&lt;36,"OnTime",IF(Table1[[#This Row],[School Days to Complete Initial Evaluation Converted]]&gt;50,"16+ Sch Days","1-15 Sch Days"))</f>
        <v>OnTime</v>
      </c>
    </row>
    <row r="1213" spans="1:26">
      <c r="A1213" s="26"/>
      <c r="B1213" s="26"/>
      <c r="C1213" s="26"/>
      <c r="D1213" s="26"/>
      <c r="E1213" s="26"/>
      <c r="F1213" s="26"/>
      <c r="G1213" s="26"/>
      <c r="H1213" s="26"/>
      <c r="I1213" s="26"/>
      <c r="J1213" s="26"/>
      <c r="K1213" s="26"/>
      <c r="L1213" s="26"/>
      <c r="M1213" s="26"/>
      <c r="N1213" s="26"/>
      <c r="O1213" s="26"/>
      <c r="P1213" s="26"/>
      <c r="Q1213" s="26"/>
      <c r="R1213" s="26"/>
      <c r="S1213" s="26"/>
      <c r="T1213" s="26"/>
      <c r="U1213" s="26"/>
      <c r="V1213" s="36">
        <f t="shared" si="18"/>
        <v>1096</v>
      </c>
      <c r="W121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13" t="str">
        <f>IF(Table1[[#This Row],[Days Past 3rd Birthday Calculated]]&lt;1,"OnTime",IF(Table1[[#This Row],[Days Past 3rd Birthday Calculated]]&lt;16,"1-15 Cal Days",IF(Table1[[#This Row],[Days Past 3rd Birthday Calculated]]&gt;29,"30+ Cal Days","16-29 Cal Days")))</f>
        <v>OnTime</v>
      </c>
      <c r="Y1213" s="37">
        <f>_xlfn.NUMBERVALUE(Table1[[#This Row],[School Days to Complete Initial Evaluation (U08)]])</f>
        <v>0</v>
      </c>
      <c r="Z1213" t="str">
        <f>IF(Table1[[#This Row],[School Days to Complete Initial Evaluation Converted]]&lt;36,"OnTime",IF(Table1[[#This Row],[School Days to Complete Initial Evaluation Converted]]&gt;50,"16+ Sch Days","1-15 Sch Days"))</f>
        <v>OnTime</v>
      </c>
    </row>
    <row r="1214" spans="1:26">
      <c r="A1214" s="26"/>
      <c r="B1214" s="26"/>
      <c r="C1214" s="26"/>
      <c r="D1214" s="26"/>
      <c r="E1214" s="26"/>
      <c r="F1214" s="26"/>
      <c r="G1214" s="26"/>
      <c r="H1214" s="26"/>
      <c r="I1214" s="26"/>
      <c r="J1214" s="26"/>
      <c r="K1214" s="26"/>
      <c r="L1214" s="26"/>
      <c r="M1214" s="26"/>
      <c r="N1214" s="26"/>
      <c r="O1214" s="26"/>
      <c r="P1214" s="26"/>
      <c r="Q1214" s="26"/>
      <c r="R1214" s="26"/>
      <c r="S1214" s="26"/>
      <c r="T1214" s="26"/>
      <c r="U1214" s="26"/>
      <c r="V1214" s="36">
        <f t="shared" si="18"/>
        <v>1096</v>
      </c>
      <c r="W121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14" t="str">
        <f>IF(Table1[[#This Row],[Days Past 3rd Birthday Calculated]]&lt;1,"OnTime",IF(Table1[[#This Row],[Days Past 3rd Birthday Calculated]]&lt;16,"1-15 Cal Days",IF(Table1[[#This Row],[Days Past 3rd Birthday Calculated]]&gt;29,"30+ Cal Days","16-29 Cal Days")))</f>
        <v>OnTime</v>
      </c>
      <c r="Y1214" s="37">
        <f>_xlfn.NUMBERVALUE(Table1[[#This Row],[School Days to Complete Initial Evaluation (U08)]])</f>
        <v>0</v>
      </c>
      <c r="Z1214" t="str">
        <f>IF(Table1[[#This Row],[School Days to Complete Initial Evaluation Converted]]&lt;36,"OnTime",IF(Table1[[#This Row],[School Days to Complete Initial Evaluation Converted]]&gt;50,"16+ Sch Days","1-15 Sch Days"))</f>
        <v>OnTime</v>
      </c>
    </row>
    <row r="1215" spans="1:26">
      <c r="A1215" s="26"/>
      <c r="B1215" s="26"/>
      <c r="C1215" s="26"/>
      <c r="D1215" s="26"/>
      <c r="E1215" s="26"/>
      <c r="F1215" s="26"/>
      <c r="G1215" s="26"/>
      <c r="H1215" s="26"/>
      <c r="I1215" s="26"/>
      <c r="J1215" s="26"/>
      <c r="K1215" s="26"/>
      <c r="L1215" s="26"/>
      <c r="M1215" s="26"/>
      <c r="N1215" s="26"/>
      <c r="O1215" s="26"/>
      <c r="P1215" s="26"/>
      <c r="Q1215" s="26"/>
      <c r="R1215" s="26"/>
      <c r="S1215" s="26"/>
      <c r="T1215" s="26"/>
      <c r="U1215" s="26"/>
      <c r="V1215" s="36">
        <f t="shared" si="18"/>
        <v>1096</v>
      </c>
      <c r="W121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15" t="str">
        <f>IF(Table1[[#This Row],[Days Past 3rd Birthday Calculated]]&lt;1,"OnTime",IF(Table1[[#This Row],[Days Past 3rd Birthday Calculated]]&lt;16,"1-15 Cal Days",IF(Table1[[#This Row],[Days Past 3rd Birthday Calculated]]&gt;29,"30+ Cal Days","16-29 Cal Days")))</f>
        <v>OnTime</v>
      </c>
      <c r="Y1215" s="37">
        <f>_xlfn.NUMBERVALUE(Table1[[#This Row],[School Days to Complete Initial Evaluation (U08)]])</f>
        <v>0</v>
      </c>
      <c r="Z1215" t="str">
        <f>IF(Table1[[#This Row],[School Days to Complete Initial Evaluation Converted]]&lt;36,"OnTime",IF(Table1[[#This Row],[School Days to Complete Initial Evaluation Converted]]&gt;50,"16+ Sch Days","1-15 Sch Days"))</f>
        <v>OnTime</v>
      </c>
    </row>
    <row r="1216" spans="1:26">
      <c r="A1216" s="26"/>
      <c r="B1216" s="26"/>
      <c r="C1216" s="26"/>
      <c r="D1216" s="26"/>
      <c r="E1216" s="26"/>
      <c r="F1216" s="26"/>
      <c r="G1216" s="26"/>
      <c r="H1216" s="26"/>
      <c r="I1216" s="26"/>
      <c r="J1216" s="26"/>
      <c r="K1216" s="26"/>
      <c r="L1216" s="26"/>
      <c r="M1216" s="26"/>
      <c r="N1216" s="26"/>
      <c r="O1216" s="26"/>
      <c r="P1216" s="26"/>
      <c r="Q1216" s="26"/>
      <c r="R1216" s="26"/>
      <c r="S1216" s="26"/>
      <c r="T1216" s="26"/>
      <c r="U1216" s="26"/>
      <c r="V1216" s="36">
        <f t="shared" si="18"/>
        <v>1096</v>
      </c>
      <c r="W121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16" t="str">
        <f>IF(Table1[[#This Row],[Days Past 3rd Birthday Calculated]]&lt;1,"OnTime",IF(Table1[[#This Row],[Days Past 3rd Birthday Calculated]]&lt;16,"1-15 Cal Days",IF(Table1[[#This Row],[Days Past 3rd Birthday Calculated]]&gt;29,"30+ Cal Days","16-29 Cal Days")))</f>
        <v>OnTime</v>
      </c>
      <c r="Y1216" s="37">
        <f>_xlfn.NUMBERVALUE(Table1[[#This Row],[School Days to Complete Initial Evaluation (U08)]])</f>
        <v>0</v>
      </c>
      <c r="Z1216" t="str">
        <f>IF(Table1[[#This Row],[School Days to Complete Initial Evaluation Converted]]&lt;36,"OnTime",IF(Table1[[#This Row],[School Days to Complete Initial Evaluation Converted]]&gt;50,"16+ Sch Days","1-15 Sch Days"))</f>
        <v>OnTime</v>
      </c>
    </row>
    <row r="1217" spans="1:26">
      <c r="A1217" s="26"/>
      <c r="B1217" s="26"/>
      <c r="C1217" s="26"/>
      <c r="D1217" s="26"/>
      <c r="E1217" s="26"/>
      <c r="F1217" s="26"/>
      <c r="G1217" s="26"/>
      <c r="H1217" s="26"/>
      <c r="I1217" s="26"/>
      <c r="J1217" s="26"/>
      <c r="K1217" s="26"/>
      <c r="L1217" s="26"/>
      <c r="M1217" s="26"/>
      <c r="N1217" s="26"/>
      <c r="O1217" s="26"/>
      <c r="P1217" s="26"/>
      <c r="Q1217" s="26"/>
      <c r="R1217" s="26"/>
      <c r="S1217" s="26"/>
      <c r="T1217" s="26"/>
      <c r="U1217" s="26"/>
      <c r="V1217" s="36">
        <f t="shared" si="18"/>
        <v>1096</v>
      </c>
      <c r="W121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17" t="str">
        <f>IF(Table1[[#This Row],[Days Past 3rd Birthday Calculated]]&lt;1,"OnTime",IF(Table1[[#This Row],[Days Past 3rd Birthday Calculated]]&lt;16,"1-15 Cal Days",IF(Table1[[#This Row],[Days Past 3rd Birthday Calculated]]&gt;29,"30+ Cal Days","16-29 Cal Days")))</f>
        <v>OnTime</v>
      </c>
      <c r="Y1217" s="37">
        <f>_xlfn.NUMBERVALUE(Table1[[#This Row],[School Days to Complete Initial Evaluation (U08)]])</f>
        <v>0</v>
      </c>
      <c r="Z1217" t="str">
        <f>IF(Table1[[#This Row],[School Days to Complete Initial Evaluation Converted]]&lt;36,"OnTime",IF(Table1[[#This Row],[School Days to Complete Initial Evaluation Converted]]&gt;50,"16+ Sch Days","1-15 Sch Days"))</f>
        <v>OnTime</v>
      </c>
    </row>
    <row r="1218" spans="1:26">
      <c r="A1218" s="26"/>
      <c r="B1218" s="26"/>
      <c r="C1218" s="26"/>
      <c r="D1218" s="26"/>
      <c r="E1218" s="26"/>
      <c r="F1218" s="26"/>
      <c r="G1218" s="26"/>
      <c r="H1218" s="26"/>
      <c r="I1218" s="26"/>
      <c r="J1218" s="26"/>
      <c r="K1218" s="26"/>
      <c r="L1218" s="26"/>
      <c r="M1218" s="26"/>
      <c r="N1218" s="26"/>
      <c r="O1218" s="26"/>
      <c r="P1218" s="26"/>
      <c r="Q1218" s="26"/>
      <c r="R1218" s="26"/>
      <c r="S1218" s="26"/>
      <c r="T1218" s="26"/>
      <c r="U1218" s="26"/>
      <c r="V1218" s="36">
        <f t="shared" ref="V1218:V1281" si="19">EDATE(Q1218,36)</f>
        <v>1096</v>
      </c>
      <c r="W121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18" t="str">
        <f>IF(Table1[[#This Row],[Days Past 3rd Birthday Calculated]]&lt;1,"OnTime",IF(Table1[[#This Row],[Days Past 3rd Birthday Calculated]]&lt;16,"1-15 Cal Days",IF(Table1[[#This Row],[Days Past 3rd Birthday Calculated]]&gt;29,"30+ Cal Days","16-29 Cal Days")))</f>
        <v>OnTime</v>
      </c>
      <c r="Y1218" s="37">
        <f>_xlfn.NUMBERVALUE(Table1[[#This Row],[School Days to Complete Initial Evaluation (U08)]])</f>
        <v>0</v>
      </c>
      <c r="Z1218" t="str">
        <f>IF(Table1[[#This Row],[School Days to Complete Initial Evaluation Converted]]&lt;36,"OnTime",IF(Table1[[#This Row],[School Days to Complete Initial Evaluation Converted]]&gt;50,"16+ Sch Days","1-15 Sch Days"))</f>
        <v>OnTime</v>
      </c>
    </row>
    <row r="1219" spans="1:26">
      <c r="A1219" s="26"/>
      <c r="B1219" s="26"/>
      <c r="C1219" s="26"/>
      <c r="D1219" s="26"/>
      <c r="E1219" s="26"/>
      <c r="F1219" s="26"/>
      <c r="G1219" s="26"/>
      <c r="H1219" s="26"/>
      <c r="I1219" s="26"/>
      <c r="J1219" s="26"/>
      <c r="K1219" s="26"/>
      <c r="L1219" s="26"/>
      <c r="M1219" s="26"/>
      <c r="N1219" s="26"/>
      <c r="O1219" s="26"/>
      <c r="P1219" s="26"/>
      <c r="Q1219" s="26"/>
      <c r="R1219" s="26"/>
      <c r="S1219" s="26"/>
      <c r="T1219" s="26"/>
      <c r="U1219" s="26"/>
      <c r="V1219" s="36">
        <f t="shared" si="19"/>
        <v>1096</v>
      </c>
      <c r="W121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19" t="str">
        <f>IF(Table1[[#This Row],[Days Past 3rd Birthday Calculated]]&lt;1,"OnTime",IF(Table1[[#This Row],[Days Past 3rd Birthday Calculated]]&lt;16,"1-15 Cal Days",IF(Table1[[#This Row],[Days Past 3rd Birthday Calculated]]&gt;29,"30+ Cal Days","16-29 Cal Days")))</f>
        <v>OnTime</v>
      </c>
      <c r="Y1219" s="37">
        <f>_xlfn.NUMBERVALUE(Table1[[#This Row],[School Days to Complete Initial Evaluation (U08)]])</f>
        <v>0</v>
      </c>
      <c r="Z1219" t="str">
        <f>IF(Table1[[#This Row],[School Days to Complete Initial Evaluation Converted]]&lt;36,"OnTime",IF(Table1[[#This Row],[School Days to Complete Initial Evaluation Converted]]&gt;50,"16+ Sch Days","1-15 Sch Days"))</f>
        <v>OnTime</v>
      </c>
    </row>
    <row r="1220" spans="1:26">
      <c r="A1220" s="26"/>
      <c r="B1220" s="26"/>
      <c r="C1220" s="26"/>
      <c r="D1220" s="26"/>
      <c r="E1220" s="26"/>
      <c r="F1220" s="26"/>
      <c r="G1220" s="26"/>
      <c r="H1220" s="26"/>
      <c r="I1220" s="26"/>
      <c r="J1220" s="26"/>
      <c r="K1220" s="26"/>
      <c r="L1220" s="26"/>
      <c r="M1220" s="26"/>
      <c r="N1220" s="26"/>
      <c r="O1220" s="26"/>
      <c r="P1220" s="26"/>
      <c r="Q1220" s="26"/>
      <c r="R1220" s="26"/>
      <c r="S1220" s="26"/>
      <c r="T1220" s="26"/>
      <c r="U1220" s="26"/>
      <c r="V1220" s="36">
        <f t="shared" si="19"/>
        <v>1096</v>
      </c>
      <c r="W122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20" t="str">
        <f>IF(Table1[[#This Row],[Days Past 3rd Birthday Calculated]]&lt;1,"OnTime",IF(Table1[[#This Row],[Days Past 3rd Birthday Calculated]]&lt;16,"1-15 Cal Days",IF(Table1[[#This Row],[Days Past 3rd Birthday Calculated]]&gt;29,"30+ Cal Days","16-29 Cal Days")))</f>
        <v>OnTime</v>
      </c>
      <c r="Y1220" s="37">
        <f>_xlfn.NUMBERVALUE(Table1[[#This Row],[School Days to Complete Initial Evaluation (U08)]])</f>
        <v>0</v>
      </c>
      <c r="Z1220" t="str">
        <f>IF(Table1[[#This Row],[School Days to Complete Initial Evaluation Converted]]&lt;36,"OnTime",IF(Table1[[#This Row],[School Days to Complete Initial Evaluation Converted]]&gt;50,"16+ Sch Days","1-15 Sch Days"))</f>
        <v>OnTime</v>
      </c>
    </row>
    <row r="1221" spans="1:26">
      <c r="A1221" s="26"/>
      <c r="B1221" s="26"/>
      <c r="C1221" s="26"/>
      <c r="D1221" s="26"/>
      <c r="E1221" s="26"/>
      <c r="F1221" s="26"/>
      <c r="G1221" s="26"/>
      <c r="H1221" s="26"/>
      <c r="I1221" s="26"/>
      <c r="J1221" s="26"/>
      <c r="K1221" s="26"/>
      <c r="L1221" s="26"/>
      <c r="M1221" s="26"/>
      <c r="N1221" s="26"/>
      <c r="O1221" s="26"/>
      <c r="P1221" s="26"/>
      <c r="Q1221" s="26"/>
      <c r="R1221" s="26"/>
      <c r="S1221" s="26"/>
      <c r="T1221" s="26"/>
      <c r="U1221" s="26"/>
      <c r="V1221" s="36">
        <f t="shared" si="19"/>
        <v>1096</v>
      </c>
      <c r="W122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21" t="str">
        <f>IF(Table1[[#This Row],[Days Past 3rd Birthday Calculated]]&lt;1,"OnTime",IF(Table1[[#This Row],[Days Past 3rd Birthday Calculated]]&lt;16,"1-15 Cal Days",IF(Table1[[#This Row],[Days Past 3rd Birthday Calculated]]&gt;29,"30+ Cal Days","16-29 Cal Days")))</f>
        <v>OnTime</v>
      </c>
      <c r="Y1221" s="37">
        <f>_xlfn.NUMBERVALUE(Table1[[#This Row],[School Days to Complete Initial Evaluation (U08)]])</f>
        <v>0</v>
      </c>
      <c r="Z1221" t="str">
        <f>IF(Table1[[#This Row],[School Days to Complete Initial Evaluation Converted]]&lt;36,"OnTime",IF(Table1[[#This Row],[School Days to Complete Initial Evaluation Converted]]&gt;50,"16+ Sch Days","1-15 Sch Days"))</f>
        <v>OnTime</v>
      </c>
    </row>
    <row r="1222" spans="1:26">
      <c r="A1222" s="26"/>
      <c r="B1222" s="26"/>
      <c r="C1222" s="26"/>
      <c r="D1222" s="26"/>
      <c r="E1222" s="26"/>
      <c r="F1222" s="26"/>
      <c r="G1222" s="26"/>
      <c r="H1222" s="26"/>
      <c r="I1222" s="26"/>
      <c r="J1222" s="26"/>
      <c r="K1222" s="26"/>
      <c r="L1222" s="26"/>
      <c r="M1222" s="26"/>
      <c r="N1222" s="26"/>
      <c r="O1222" s="26"/>
      <c r="P1222" s="26"/>
      <c r="Q1222" s="26"/>
      <c r="R1222" s="26"/>
      <c r="S1222" s="26"/>
      <c r="T1222" s="26"/>
      <c r="U1222" s="26"/>
      <c r="V1222" s="36">
        <f t="shared" si="19"/>
        <v>1096</v>
      </c>
      <c r="W122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22" t="str">
        <f>IF(Table1[[#This Row],[Days Past 3rd Birthday Calculated]]&lt;1,"OnTime",IF(Table1[[#This Row],[Days Past 3rd Birthday Calculated]]&lt;16,"1-15 Cal Days",IF(Table1[[#This Row],[Days Past 3rd Birthday Calculated]]&gt;29,"30+ Cal Days","16-29 Cal Days")))</f>
        <v>OnTime</v>
      </c>
      <c r="Y1222" s="37">
        <f>_xlfn.NUMBERVALUE(Table1[[#This Row],[School Days to Complete Initial Evaluation (U08)]])</f>
        <v>0</v>
      </c>
      <c r="Z1222" t="str">
        <f>IF(Table1[[#This Row],[School Days to Complete Initial Evaluation Converted]]&lt;36,"OnTime",IF(Table1[[#This Row],[School Days to Complete Initial Evaluation Converted]]&gt;50,"16+ Sch Days","1-15 Sch Days"))</f>
        <v>OnTime</v>
      </c>
    </row>
    <row r="1223" spans="1:26">
      <c r="A1223" s="26"/>
      <c r="B1223" s="26"/>
      <c r="C1223" s="26"/>
      <c r="D1223" s="26"/>
      <c r="E1223" s="26"/>
      <c r="F1223" s="26"/>
      <c r="G1223" s="26"/>
      <c r="H1223" s="26"/>
      <c r="I1223" s="26"/>
      <c r="J1223" s="26"/>
      <c r="K1223" s="26"/>
      <c r="L1223" s="26"/>
      <c r="M1223" s="26"/>
      <c r="N1223" s="26"/>
      <c r="O1223" s="26"/>
      <c r="P1223" s="26"/>
      <c r="Q1223" s="26"/>
      <c r="R1223" s="26"/>
      <c r="S1223" s="26"/>
      <c r="T1223" s="26"/>
      <c r="U1223" s="26"/>
      <c r="V1223" s="36">
        <f t="shared" si="19"/>
        <v>1096</v>
      </c>
      <c r="W122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23" t="str">
        <f>IF(Table1[[#This Row],[Days Past 3rd Birthday Calculated]]&lt;1,"OnTime",IF(Table1[[#This Row],[Days Past 3rd Birthday Calculated]]&lt;16,"1-15 Cal Days",IF(Table1[[#This Row],[Days Past 3rd Birthday Calculated]]&gt;29,"30+ Cal Days","16-29 Cal Days")))</f>
        <v>OnTime</v>
      </c>
      <c r="Y1223" s="37">
        <f>_xlfn.NUMBERVALUE(Table1[[#This Row],[School Days to Complete Initial Evaluation (U08)]])</f>
        <v>0</v>
      </c>
      <c r="Z1223" t="str">
        <f>IF(Table1[[#This Row],[School Days to Complete Initial Evaluation Converted]]&lt;36,"OnTime",IF(Table1[[#This Row],[School Days to Complete Initial Evaluation Converted]]&gt;50,"16+ Sch Days","1-15 Sch Days"))</f>
        <v>OnTime</v>
      </c>
    </row>
    <row r="1224" spans="1:26">
      <c r="A1224" s="26"/>
      <c r="B1224" s="26"/>
      <c r="C1224" s="26"/>
      <c r="D1224" s="26"/>
      <c r="E1224" s="26"/>
      <c r="F1224" s="26"/>
      <c r="G1224" s="26"/>
      <c r="H1224" s="26"/>
      <c r="I1224" s="26"/>
      <c r="J1224" s="26"/>
      <c r="K1224" s="26"/>
      <c r="L1224" s="26"/>
      <c r="M1224" s="26"/>
      <c r="N1224" s="26"/>
      <c r="O1224" s="26"/>
      <c r="P1224" s="26"/>
      <c r="Q1224" s="26"/>
      <c r="R1224" s="26"/>
      <c r="S1224" s="26"/>
      <c r="T1224" s="26"/>
      <c r="U1224" s="26"/>
      <c r="V1224" s="36">
        <f t="shared" si="19"/>
        <v>1096</v>
      </c>
      <c r="W122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24" t="str">
        <f>IF(Table1[[#This Row],[Days Past 3rd Birthday Calculated]]&lt;1,"OnTime",IF(Table1[[#This Row],[Days Past 3rd Birthday Calculated]]&lt;16,"1-15 Cal Days",IF(Table1[[#This Row],[Days Past 3rd Birthday Calculated]]&gt;29,"30+ Cal Days","16-29 Cal Days")))</f>
        <v>OnTime</v>
      </c>
      <c r="Y1224" s="37">
        <f>_xlfn.NUMBERVALUE(Table1[[#This Row],[School Days to Complete Initial Evaluation (U08)]])</f>
        <v>0</v>
      </c>
      <c r="Z1224" t="str">
        <f>IF(Table1[[#This Row],[School Days to Complete Initial Evaluation Converted]]&lt;36,"OnTime",IF(Table1[[#This Row],[School Days to Complete Initial Evaluation Converted]]&gt;50,"16+ Sch Days","1-15 Sch Days"))</f>
        <v>OnTime</v>
      </c>
    </row>
    <row r="1225" spans="1:26">
      <c r="A1225" s="26"/>
      <c r="B1225" s="26"/>
      <c r="C1225" s="26"/>
      <c r="D1225" s="26"/>
      <c r="E1225" s="26"/>
      <c r="F1225" s="26"/>
      <c r="G1225" s="26"/>
      <c r="H1225" s="26"/>
      <c r="I1225" s="26"/>
      <c r="J1225" s="26"/>
      <c r="K1225" s="26"/>
      <c r="L1225" s="26"/>
      <c r="M1225" s="26"/>
      <c r="N1225" s="26"/>
      <c r="O1225" s="26"/>
      <c r="P1225" s="26"/>
      <c r="Q1225" s="26"/>
      <c r="R1225" s="26"/>
      <c r="S1225" s="26"/>
      <c r="T1225" s="26"/>
      <c r="U1225" s="26"/>
      <c r="V1225" s="36">
        <f t="shared" si="19"/>
        <v>1096</v>
      </c>
      <c r="W122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25" t="str">
        <f>IF(Table1[[#This Row],[Days Past 3rd Birthday Calculated]]&lt;1,"OnTime",IF(Table1[[#This Row],[Days Past 3rd Birthday Calculated]]&lt;16,"1-15 Cal Days",IF(Table1[[#This Row],[Days Past 3rd Birthday Calculated]]&gt;29,"30+ Cal Days","16-29 Cal Days")))</f>
        <v>OnTime</v>
      </c>
      <c r="Y1225" s="37">
        <f>_xlfn.NUMBERVALUE(Table1[[#This Row],[School Days to Complete Initial Evaluation (U08)]])</f>
        <v>0</v>
      </c>
      <c r="Z1225" t="str">
        <f>IF(Table1[[#This Row],[School Days to Complete Initial Evaluation Converted]]&lt;36,"OnTime",IF(Table1[[#This Row],[School Days to Complete Initial Evaluation Converted]]&gt;50,"16+ Sch Days","1-15 Sch Days"))</f>
        <v>OnTime</v>
      </c>
    </row>
    <row r="1226" spans="1:26">
      <c r="A1226" s="26"/>
      <c r="B1226" s="26"/>
      <c r="C1226" s="26"/>
      <c r="D1226" s="26"/>
      <c r="E1226" s="26"/>
      <c r="F1226" s="26"/>
      <c r="G1226" s="26"/>
      <c r="H1226" s="26"/>
      <c r="I1226" s="26"/>
      <c r="J1226" s="26"/>
      <c r="K1226" s="26"/>
      <c r="L1226" s="26"/>
      <c r="M1226" s="26"/>
      <c r="N1226" s="26"/>
      <c r="O1226" s="26"/>
      <c r="P1226" s="26"/>
      <c r="Q1226" s="26"/>
      <c r="R1226" s="26"/>
      <c r="S1226" s="26"/>
      <c r="T1226" s="26"/>
      <c r="U1226" s="26"/>
      <c r="V1226" s="36">
        <f t="shared" si="19"/>
        <v>1096</v>
      </c>
      <c r="W122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26" t="str">
        <f>IF(Table1[[#This Row],[Days Past 3rd Birthday Calculated]]&lt;1,"OnTime",IF(Table1[[#This Row],[Days Past 3rd Birthday Calculated]]&lt;16,"1-15 Cal Days",IF(Table1[[#This Row],[Days Past 3rd Birthday Calculated]]&gt;29,"30+ Cal Days","16-29 Cal Days")))</f>
        <v>OnTime</v>
      </c>
      <c r="Y1226" s="37">
        <f>_xlfn.NUMBERVALUE(Table1[[#This Row],[School Days to Complete Initial Evaluation (U08)]])</f>
        <v>0</v>
      </c>
      <c r="Z1226" t="str">
        <f>IF(Table1[[#This Row],[School Days to Complete Initial Evaluation Converted]]&lt;36,"OnTime",IF(Table1[[#This Row],[School Days to Complete Initial Evaluation Converted]]&gt;50,"16+ Sch Days","1-15 Sch Days"))</f>
        <v>OnTime</v>
      </c>
    </row>
    <row r="1227" spans="1:26">
      <c r="A1227" s="26"/>
      <c r="B1227" s="26"/>
      <c r="C1227" s="26"/>
      <c r="D1227" s="26"/>
      <c r="E1227" s="26"/>
      <c r="F1227" s="26"/>
      <c r="G1227" s="26"/>
      <c r="H1227" s="26"/>
      <c r="I1227" s="26"/>
      <c r="J1227" s="26"/>
      <c r="K1227" s="26"/>
      <c r="L1227" s="26"/>
      <c r="M1227" s="26"/>
      <c r="N1227" s="26"/>
      <c r="O1227" s="26"/>
      <c r="P1227" s="26"/>
      <c r="Q1227" s="26"/>
      <c r="R1227" s="26"/>
      <c r="S1227" s="26"/>
      <c r="T1227" s="26"/>
      <c r="U1227" s="26"/>
      <c r="V1227" s="36">
        <f t="shared" si="19"/>
        <v>1096</v>
      </c>
      <c r="W122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27" t="str">
        <f>IF(Table1[[#This Row],[Days Past 3rd Birthday Calculated]]&lt;1,"OnTime",IF(Table1[[#This Row],[Days Past 3rd Birthday Calculated]]&lt;16,"1-15 Cal Days",IF(Table1[[#This Row],[Days Past 3rd Birthday Calculated]]&gt;29,"30+ Cal Days","16-29 Cal Days")))</f>
        <v>OnTime</v>
      </c>
      <c r="Y1227" s="37">
        <f>_xlfn.NUMBERVALUE(Table1[[#This Row],[School Days to Complete Initial Evaluation (U08)]])</f>
        <v>0</v>
      </c>
      <c r="Z1227" t="str">
        <f>IF(Table1[[#This Row],[School Days to Complete Initial Evaluation Converted]]&lt;36,"OnTime",IF(Table1[[#This Row],[School Days to Complete Initial Evaluation Converted]]&gt;50,"16+ Sch Days","1-15 Sch Days"))</f>
        <v>OnTime</v>
      </c>
    </row>
    <row r="1228" spans="1:26">
      <c r="A1228" s="26"/>
      <c r="B1228" s="26"/>
      <c r="C1228" s="26"/>
      <c r="D1228" s="26"/>
      <c r="E1228" s="26"/>
      <c r="F1228" s="26"/>
      <c r="G1228" s="26"/>
      <c r="H1228" s="26"/>
      <c r="I1228" s="26"/>
      <c r="J1228" s="26"/>
      <c r="K1228" s="26"/>
      <c r="L1228" s="26"/>
      <c r="M1228" s="26"/>
      <c r="N1228" s="26"/>
      <c r="O1228" s="26"/>
      <c r="P1228" s="26"/>
      <c r="Q1228" s="26"/>
      <c r="R1228" s="26"/>
      <c r="S1228" s="26"/>
      <c r="T1228" s="26"/>
      <c r="U1228" s="26"/>
      <c r="V1228" s="36">
        <f t="shared" si="19"/>
        <v>1096</v>
      </c>
      <c r="W122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28" t="str">
        <f>IF(Table1[[#This Row],[Days Past 3rd Birthday Calculated]]&lt;1,"OnTime",IF(Table1[[#This Row],[Days Past 3rd Birthday Calculated]]&lt;16,"1-15 Cal Days",IF(Table1[[#This Row],[Days Past 3rd Birthday Calculated]]&gt;29,"30+ Cal Days","16-29 Cal Days")))</f>
        <v>OnTime</v>
      </c>
      <c r="Y1228" s="37">
        <f>_xlfn.NUMBERVALUE(Table1[[#This Row],[School Days to Complete Initial Evaluation (U08)]])</f>
        <v>0</v>
      </c>
      <c r="Z1228" t="str">
        <f>IF(Table1[[#This Row],[School Days to Complete Initial Evaluation Converted]]&lt;36,"OnTime",IF(Table1[[#This Row],[School Days to Complete Initial Evaluation Converted]]&gt;50,"16+ Sch Days","1-15 Sch Days"))</f>
        <v>OnTime</v>
      </c>
    </row>
    <row r="1229" spans="1:26">
      <c r="A1229" s="26"/>
      <c r="B1229" s="26"/>
      <c r="C1229" s="26"/>
      <c r="D1229" s="26"/>
      <c r="E1229" s="26"/>
      <c r="F1229" s="26"/>
      <c r="G1229" s="26"/>
      <c r="H1229" s="26"/>
      <c r="I1229" s="26"/>
      <c r="J1229" s="26"/>
      <c r="K1229" s="26"/>
      <c r="L1229" s="26"/>
      <c r="M1229" s="26"/>
      <c r="N1229" s="26"/>
      <c r="O1229" s="26"/>
      <c r="P1229" s="26"/>
      <c r="Q1229" s="26"/>
      <c r="R1229" s="26"/>
      <c r="S1229" s="26"/>
      <c r="T1229" s="26"/>
      <c r="U1229" s="26"/>
      <c r="V1229" s="36">
        <f t="shared" si="19"/>
        <v>1096</v>
      </c>
      <c r="W122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29" t="str">
        <f>IF(Table1[[#This Row],[Days Past 3rd Birthday Calculated]]&lt;1,"OnTime",IF(Table1[[#This Row],[Days Past 3rd Birthday Calculated]]&lt;16,"1-15 Cal Days",IF(Table1[[#This Row],[Days Past 3rd Birthday Calculated]]&gt;29,"30+ Cal Days","16-29 Cal Days")))</f>
        <v>OnTime</v>
      </c>
      <c r="Y1229" s="37">
        <f>_xlfn.NUMBERVALUE(Table1[[#This Row],[School Days to Complete Initial Evaluation (U08)]])</f>
        <v>0</v>
      </c>
      <c r="Z1229" t="str">
        <f>IF(Table1[[#This Row],[School Days to Complete Initial Evaluation Converted]]&lt;36,"OnTime",IF(Table1[[#This Row],[School Days to Complete Initial Evaluation Converted]]&gt;50,"16+ Sch Days","1-15 Sch Days"))</f>
        <v>OnTime</v>
      </c>
    </row>
    <row r="1230" spans="1:26">
      <c r="A1230" s="26"/>
      <c r="B1230" s="26"/>
      <c r="C1230" s="26"/>
      <c r="D1230" s="26"/>
      <c r="E1230" s="26"/>
      <c r="F1230" s="26"/>
      <c r="G1230" s="26"/>
      <c r="H1230" s="26"/>
      <c r="I1230" s="26"/>
      <c r="J1230" s="26"/>
      <c r="K1230" s="26"/>
      <c r="L1230" s="26"/>
      <c r="M1230" s="26"/>
      <c r="N1230" s="26"/>
      <c r="O1230" s="26"/>
      <c r="P1230" s="26"/>
      <c r="Q1230" s="26"/>
      <c r="R1230" s="26"/>
      <c r="S1230" s="26"/>
      <c r="T1230" s="26"/>
      <c r="U1230" s="26"/>
      <c r="V1230" s="36">
        <f t="shared" si="19"/>
        <v>1096</v>
      </c>
      <c r="W123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30" t="str">
        <f>IF(Table1[[#This Row],[Days Past 3rd Birthday Calculated]]&lt;1,"OnTime",IF(Table1[[#This Row],[Days Past 3rd Birthday Calculated]]&lt;16,"1-15 Cal Days",IF(Table1[[#This Row],[Days Past 3rd Birthday Calculated]]&gt;29,"30+ Cal Days","16-29 Cal Days")))</f>
        <v>OnTime</v>
      </c>
      <c r="Y1230" s="37">
        <f>_xlfn.NUMBERVALUE(Table1[[#This Row],[School Days to Complete Initial Evaluation (U08)]])</f>
        <v>0</v>
      </c>
      <c r="Z1230" t="str">
        <f>IF(Table1[[#This Row],[School Days to Complete Initial Evaluation Converted]]&lt;36,"OnTime",IF(Table1[[#This Row],[School Days to Complete Initial Evaluation Converted]]&gt;50,"16+ Sch Days","1-15 Sch Days"))</f>
        <v>OnTime</v>
      </c>
    </row>
    <row r="1231" spans="1:26">
      <c r="A1231" s="26"/>
      <c r="B1231" s="26"/>
      <c r="C1231" s="26"/>
      <c r="D1231" s="26"/>
      <c r="E1231" s="26"/>
      <c r="F1231" s="26"/>
      <c r="G1231" s="26"/>
      <c r="H1231" s="26"/>
      <c r="I1231" s="26"/>
      <c r="J1231" s="26"/>
      <c r="K1231" s="26"/>
      <c r="L1231" s="26"/>
      <c r="M1231" s="26"/>
      <c r="N1231" s="26"/>
      <c r="O1231" s="26"/>
      <c r="P1231" s="26"/>
      <c r="Q1231" s="26"/>
      <c r="R1231" s="26"/>
      <c r="S1231" s="26"/>
      <c r="T1231" s="26"/>
      <c r="U1231" s="26"/>
      <c r="V1231" s="36">
        <f t="shared" si="19"/>
        <v>1096</v>
      </c>
      <c r="W123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31" t="str">
        <f>IF(Table1[[#This Row],[Days Past 3rd Birthday Calculated]]&lt;1,"OnTime",IF(Table1[[#This Row],[Days Past 3rd Birthday Calculated]]&lt;16,"1-15 Cal Days",IF(Table1[[#This Row],[Days Past 3rd Birthday Calculated]]&gt;29,"30+ Cal Days","16-29 Cal Days")))</f>
        <v>OnTime</v>
      </c>
      <c r="Y1231" s="37">
        <f>_xlfn.NUMBERVALUE(Table1[[#This Row],[School Days to Complete Initial Evaluation (U08)]])</f>
        <v>0</v>
      </c>
      <c r="Z1231" t="str">
        <f>IF(Table1[[#This Row],[School Days to Complete Initial Evaluation Converted]]&lt;36,"OnTime",IF(Table1[[#This Row],[School Days to Complete Initial Evaluation Converted]]&gt;50,"16+ Sch Days","1-15 Sch Days"))</f>
        <v>OnTime</v>
      </c>
    </row>
    <row r="1232" spans="1:26">
      <c r="A1232" s="26"/>
      <c r="B1232" s="26"/>
      <c r="C1232" s="26"/>
      <c r="D1232" s="26"/>
      <c r="E1232" s="26"/>
      <c r="F1232" s="26"/>
      <c r="G1232" s="26"/>
      <c r="H1232" s="26"/>
      <c r="I1232" s="26"/>
      <c r="J1232" s="26"/>
      <c r="K1232" s="26"/>
      <c r="L1232" s="26"/>
      <c r="M1232" s="26"/>
      <c r="N1232" s="26"/>
      <c r="O1232" s="26"/>
      <c r="P1232" s="26"/>
      <c r="Q1232" s="26"/>
      <c r="R1232" s="26"/>
      <c r="S1232" s="26"/>
      <c r="T1232" s="26"/>
      <c r="U1232" s="26"/>
      <c r="V1232" s="36">
        <f t="shared" si="19"/>
        <v>1096</v>
      </c>
      <c r="W123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32" t="str">
        <f>IF(Table1[[#This Row],[Days Past 3rd Birthday Calculated]]&lt;1,"OnTime",IF(Table1[[#This Row],[Days Past 3rd Birthday Calculated]]&lt;16,"1-15 Cal Days",IF(Table1[[#This Row],[Days Past 3rd Birthday Calculated]]&gt;29,"30+ Cal Days","16-29 Cal Days")))</f>
        <v>OnTime</v>
      </c>
      <c r="Y1232" s="37">
        <f>_xlfn.NUMBERVALUE(Table1[[#This Row],[School Days to Complete Initial Evaluation (U08)]])</f>
        <v>0</v>
      </c>
      <c r="Z1232" t="str">
        <f>IF(Table1[[#This Row],[School Days to Complete Initial Evaluation Converted]]&lt;36,"OnTime",IF(Table1[[#This Row],[School Days to Complete Initial Evaluation Converted]]&gt;50,"16+ Sch Days","1-15 Sch Days"))</f>
        <v>OnTime</v>
      </c>
    </row>
    <row r="1233" spans="1:26">
      <c r="A1233" s="26"/>
      <c r="B1233" s="26"/>
      <c r="C1233" s="26"/>
      <c r="D1233" s="26"/>
      <c r="E1233" s="26"/>
      <c r="F1233" s="26"/>
      <c r="G1233" s="26"/>
      <c r="H1233" s="26"/>
      <c r="I1233" s="26"/>
      <c r="J1233" s="26"/>
      <c r="K1233" s="26"/>
      <c r="L1233" s="26"/>
      <c r="M1233" s="26"/>
      <c r="N1233" s="26"/>
      <c r="O1233" s="26"/>
      <c r="P1233" s="26"/>
      <c r="Q1233" s="26"/>
      <c r="R1233" s="26"/>
      <c r="S1233" s="26"/>
      <c r="T1233" s="26"/>
      <c r="U1233" s="26"/>
      <c r="V1233" s="36">
        <f t="shared" si="19"/>
        <v>1096</v>
      </c>
      <c r="W123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33" t="str">
        <f>IF(Table1[[#This Row],[Days Past 3rd Birthday Calculated]]&lt;1,"OnTime",IF(Table1[[#This Row],[Days Past 3rd Birthday Calculated]]&lt;16,"1-15 Cal Days",IF(Table1[[#This Row],[Days Past 3rd Birthday Calculated]]&gt;29,"30+ Cal Days","16-29 Cal Days")))</f>
        <v>OnTime</v>
      </c>
      <c r="Y1233" s="37">
        <f>_xlfn.NUMBERVALUE(Table1[[#This Row],[School Days to Complete Initial Evaluation (U08)]])</f>
        <v>0</v>
      </c>
      <c r="Z1233" t="str">
        <f>IF(Table1[[#This Row],[School Days to Complete Initial Evaluation Converted]]&lt;36,"OnTime",IF(Table1[[#This Row],[School Days to Complete Initial Evaluation Converted]]&gt;50,"16+ Sch Days","1-15 Sch Days"))</f>
        <v>OnTime</v>
      </c>
    </row>
    <row r="1234" spans="1:26">
      <c r="A1234" s="26"/>
      <c r="B1234" s="26"/>
      <c r="C1234" s="26"/>
      <c r="D1234" s="26"/>
      <c r="E1234" s="26"/>
      <c r="F1234" s="26"/>
      <c r="G1234" s="26"/>
      <c r="H1234" s="26"/>
      <c r="I1234" s="26"/>
      <c r="J1234" s="26"/>
      <c r="K1234" s="26"/>
      <c r="L1234" s="26"/>
      <c r="M1234" s="26"/>
      <c r="N1234" s="26"/>
      <c r="O1234" s="26"/>
      <c r="P1234" s="26"/>
      <c r="Q1234" s="26"/>
      <c r="R1234" s="26"/>
      <c r="S1234" s="26"/>
      <c r="T1234" s="26"/>
      <c r="U1234" s="26"/>
      <c r="V1234" s="36">
        <f t="shared" si="19"/>
        <v>1096</v>
      </c>
      <c r="W123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34" t="str">
        <f>IF(Table1[[#This Row],[Days Past 3rd Birthday Calculated]]&lt;1,"OnTime",IF(Table1[[#This Row],[Days Past 3rd Birthday Calculated]]&lt;16,"1-15 Cal Days",IF(Table1[[#This Row],[Days Past 3rd Birthday Calculated]]&gt;29,"30+ Cal Days","16-29 Cal Days")))</f>
        <v>OnTime</v>
      </c>
      <c r="Y1234" s="37">
        <f>_xlfn.NUMBERVALUE(Table1[[#This Row],[School Days to Complete Initial Evaluation (U08)]])</f>
        <v>0</v>
      </c>
      <c r="Z1234" t="str">
        <f>IF(Table1[[#This Row],[School Days to Complete Initial Evaluation Converted]]&lt;36,"OnTime",IF(Table1[[#This Row],[School Days to Complete Initial Evaluation Converted]]&gt;50,"16+ Sch Days","1-15 Sch Days"))</f>
        <v>OnTime</v>
      </c>
    </row>
    <row r="1235" spans="1:26">
      <c r="A1235" s="26"/>
      <c r="B1235" s="26"/>
      <c r="C1235" s="26"/>
      <c r="D1235" s="26"/>
      <c r="E1235" s="26"/>
      <c r="F1235" s="26"/>
      <c r="G1235" s="26"/>
      <c r="H1235" s="26"/>
      <c r="I1235" s="26"/>
      <c r="J1235" s="26"/>
      <c r="K1235" s="26"/>
      <c r="L1235" s="26"/>
      <c r="M1235" s="26"/>
      <c r="N1235" s="26"/>
      <c r="O1235" s="26"/>
      <c r="P1235" s="26"/>
      <c r="Q1235" s="26"/>
      <c r="R1235" s="26"/>
      <c r="S1235" s="26"/>
      <c r="T1235" s="26"/>
      <c r="U1235" s="26"/>
      <c r="V1235" s="36">
        <f t="shared" si="19"/>
        <v>1096</v>
      </c>
      <c r="W123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35" t="str">
        <f>IF(Table1[[#This Row],[Days Past 3rd Birthday Calculated]]&lt;1,"OnTime",IF(Table1[[#This Row],[Days Past 3rd Birthday Calculated]]&lt;16,"1-15 Cal Days",IF(Table1[[#This Row],[Days Past 3rd Birthday Calculated]]&gt;29,"30+ Cal Days","16-29 Cal Days")))</f>
        <v>OnTime</v>
      </c>
      <c r="Y1235" s="37">
        <f>_xlfn.NUMBERVALUE(Table1[[#This Row],[School Days to Complete Initial Evaluation (U08)]])</f>
        <v>0</v>
      </c>
      <c r="Z1235" t="str">
        <f>IF(Table1[[#This Row],[School Days to Complete Initial Evaluation Converted]]&lt;36,"OnTime",IF(Table1[[#This Row],[School Days to Complete Initial Evaluation Converted]]&gt;50,"16+ Sch Days","1-15 Sch Days"))</f>
        <v>OnTime</v>
      </c>
    </row>
    <row r="1236" spans="1:26">
      <c r="A1236" s="26"/>
      <c r="B1236" s="26"/>
      <c r="C1236" s="26"/>
      <c r="D1236" s="26"/>
      <c r="E1236" s="26"/>
      <c r="F1236" s="26"/>
      <c r="G1236" s="26"/>
      <c r="H1236" s="26"/>
      <c r="I1236" s="26"/>
      <c r="J1236" s="26"/>
      <c r="K1236" s="26"/>
      <c r="L1236" s="26"/>
      <c r="M1236" s="26"/>
      <c r="N1236" s="26"/>
      <c r="O1236" s="26"/>
      <c r="P1236" s="26"/>
      <c r="Q1236" s="26"/>
      <c r="R1236" s="26"/>
      <c r="S1236" s="26"/>
      <c r="T1236" s="26"/>
      <c r="U1236" s="26"/>
      <c r="V1236" s="36">
        <f t="shared" si="19"/>
        <v>1096</v>
      </c>
      <c r="W123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36" t="str">
        <f>IF(Table1[[#This Row],[Days Past 3rd Birthday Calculated]]&lt;1,"OnTime",IF(Table1[[#This Row],[Days Past 3rd Birthday Calculated]]&lt;16,"1-15 Cal Days",IF(Table1[[#This Row],[Days Past 3rd Birthday Calculated]]&gt;29,"30+ Cal Days","16-29 Cal Days")))</f>
        <v>OnTime</v>
      </c>
      <c r="Y1236" s="37">
        <f>_xlfn.NUMBERVALUE(Table1[[#This Row],[School Days to Complete Initial Evaluation (U08)]])</f>
        <v>0</v>
      </c>
      <c r="Z1236" t="str">
        <f>IF(Table1[[#This Row],[School Days to Complete Initial Evaluation Converted]]&lt;36,"OnTime",IF(Table1[[#This Row],[School Days to Complete Initial Evaluation Converted]]&gt;50,"16+ Sch Days","1-15 Sch Days"))</f>
        <v>OnTime</v>
      </c>
    </row>
    <row r="1237" spans="1:26">
      <c r="A1237" s="26"/>
      <c r="B1237" s="26"/>
      <c r="C1237" s="26"/>
      <c r="D1237" s="26"/>
      <c r="E1237" s="26"/>
      <c r="F1237" s="26"/>
      <c r="G1237" s="26"/>
      <c r="H1237" s="26"/>
      <c r="I1237" s="26"/>
      <c r="J1237" s="26"/>
      <c r="K1237" s="26"/>
      <c r="L1237" s="26"/>
      <c r="M1237" s="26"/>
      <c r="N1237" s="26"/>
      <c r="O1237" s="26"/>
      <c r="P1237" s="26"/>
      <c r="Q1237" s="26"/>
      <c r="R1237" s="26"/>
      <c r="S1237" s="26"/>
      <c r="T1237" s="26"/>
      <c r="U1237" s="26"/>
      <c r="V1237" s="36">
        <f t="shared" si="19"/>
        <v>1096</v>
      </c>
      <c r="W123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37" t="str">
        <f>IF(Table1[[#This Row],[Days Past 3rd Birthday Calculated]]&lt;1,"OnTime",IF(Table1[[#This Row],[Days Past 3rd Birthday Calculated]]&lt;16,"1-15 Cal Days",IF(Table1[[#This Row],[Days Past 3rd Birthday Calculated]]&gt;29,"30+ Cal Days","16-29 Cal Days")))</f>
        <v>OnTime</v>
      </c>
      <c r="Y1237" s="37">
        <f>_xlfn.NUMBERVALUE(Table1[[#This Row],[School Days to Complete Initial Evaluation (U08)]])</f>
        <v>0</v>
      </c>
      <c r="Z1237" t="str">
        <f>IF(Table1[[#This Row],[School Days to Complete Initial Evaluation Converted]]&lt;36,"OnTime",IF(Table1[[#This Row],[School Days to Complete Initial Evaluation Converted]]&gt;50,"16+ Sch Days","1-15 Sch Days"))</f>
        <v>OnTime</v>
      </c>
    </row>
    <row r="1238" spans="1:26">
      <c r="A1238" s="26"/>
      <c r="B1238" s="26"/>
      <c r="C1238" s="26"/>
      <c r="D1238" s="26"/>
      <c r="E1238" s="26"/>
      <c r="F1238" s="26"/>
      <c r="G1238" s="26"/>
      <c r="H1238" s="26"/>
      <c r="I1238" s="26"/>
      <c r="J1238" s="26"/>
      <c r="K1238" s="26"/>
      <c r="L1238" s="26"/>
      <c r="M1238" s="26"/>
      <c r="N1238" s="26"/>
      <c r="O1238" s="26"/>
      <c r="P1238" s="26"/>
      <c r="Q1238" s="26"/>
      <c r="R1238" s="26"/>
      <c r="S1238" s="26"/>
      <c r="T1238" s="26"/>
      <c r="U1238" s="26"/>
      <c r="V1238" s="36">
        <f t="shared" si="19"/>
        <v>1096</v>
      </c>
      <c r="W123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38" t="str">
        <f>IF(Table1[[#This Row],[Days Past 3rd Birthday Calculated]]&lt;1,"OnTime",IF(Table1[[#This Row],[Days Past 3rd Birthday Calculated]]&lt;16,"1-15 Cal Days",IF(Table1[[#This Row],[Days Past 3rd Birthday Calculated]]&gt;29,"30+ Cal Days","16-29 Cal Days")))</f>
        <v>OnTime</v>
      </c>
      <c r="Y1238" s="37">
        <f>_xlfn.NUMBERVALUE(Table1[[#This Row],[School Days to Complete Initial Evaluation (U08)]])</f>
        <v>0</v>
      </c>
      <c r="Z1238" t="str">
        <f>IF(Table1[[#This Row],[School Days to Complete Initial Evaluation Converted]]&lt;36,"OnTime",IF(Table1[[#This Row],[School Days to Complete Initial Evaluation Converted]]&gt;50,"16+ Sch Days","1-15 Sch Days"))</f>
        <v>OnTime</v>
      </c>
    </row>
    <row r="1239" spans="1:26">
      <c r="A1239" s="26"/>
      <c r="B1239" s="26"/>
      <c r="C1239" s="26"/>
      <c r="D1239" s="26"/>
      <c r="E1239" s="26"/>
      <c r="F1239" s="26"/>
      <c r="G1239" s="26"/>
      <c r="H1239" s="26"/>
      <c r="I1239" s="26"/>
      <c r="J1239" s="26"/>
      <c r="K1239" s="26"/>
      <c r="L1239" s="26"/>
      <c r="M1239" s="26"/>
      <c r="N1239" s="26"/>
      <c r="O1239" s="26"/>
      <c r="P1239" s="26"/>
      <c r="Q1239" s="26"/>
      <c r="R1239" s="26"/>
      <c r="S1239" s="26"/>
      <c r="T1239" s="26"/>
      <c r="U1239" s="26"/>
      <c r="V1239" s="36">
        <f t="shared" si="19"/>
        <v>1096</v>
      </c>
      <c r="W123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39" t="str">
        <f>IF(Table1[[#This Row],[Days Past 3rd Birthday Calculated]]&lt;1,"OnTime",IF(Table1[[#This Row],[Days Past 3rd Birthday Calculated]]&lt;16,"1-15 Cal Days",IF(Table1[[#This Row],[Days Past 3rd Birthday Calculated]]&gt;29,"30+ Cal Days","16-29 Cal Days")))</f>
        <v>OnTime</v>
      </c>
      <c r="Y1239" s="37">
        <f>_xlfn.NUMBERVALUE(Table1[[#This Row],[School Days to Complete Initial Evaluation (U08)]])</f>
        <v>0</v>
      </c>
      <c r="Z1239" t="str">
        <f>IF(Table1[[#This Row],[School Days to Complete Initial Evaluation Converted]]&lt;36,"OnTime",IF(Table1[[#This Row],[School Days to Complete Initial Evaluation Converted]]&gt;50,"16+ Sch Days","1-15 Sch Days"))</f>
        <v>OnTime</v>
      </c>
    </row>
    <row r="1240" spans="1:26">
      <c r="A1240" s="26"/>
      <c r="B1240" s="26"/>
      <c r="C1240" s="26"/>
      <c r="D1240" s="26"/>
      <c r="E1240" s="26"/>
      <c r="F1240" s="26"/>
      <c r="G1240" s="26"/>
      <c r="H1240" s="26"/>
      <c r="I1240" s="26"/>
      <c r="J1240" s="26"/>
      <c r="K1240" s="26"/>
      <c r="L1240" s="26"/>
      <c r="M1240" s="26"/>
      <c r="N1240" s="26"/>
      <c r="O1240" s="26"/>
      <c r="P1240" s="26"/>
      <c r="Q1240" s="26"/>
      <c r="R1240" s="26"/>
      <c r="S1240" s="26"/>
      <c r="T1240" s="26"/>
      <c r="U1240" s="26"/>
      <c r="V1240" s="36">
        <f t="shared" si="19"/>
        <v>1096</v>
      </c>
      <c r="W124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40" t="str">
        <f>IF(Table1[[#This Row],[Days Past 3rd Birthday Calculated]]&lt;1,"OnTime",IF(Table1[[#This Row],[Days Past 3rd Birthday Calculated]]&lt;16,"1-15 Cal Days",IF(Table1[[#This Row],[Days Past 3rd Birthday Calculated]]&gt;29,"30+ Cal Days","16-29 Cal Days")))</f>
        <v>OnTime</v>
      </c>
      <c r="Y1240" s="37">
        <f>_xlfn.NUMBERVALUE(Table1[[#This Row],[School Days to Complete Initial Evaluation (U08)]])</f>
        <v>0</v>
      </c>
      <c r="Z1240" t="str">
        <f>IF(Table1[[#This Row],[School Days to Complete Initial Evaluation Converted]]&lt;36,"OnTime",IF(Table1[[#This Row],[School Days to Complete Initial Evaluation Converted]]&gt;50,"16+ Sch Days","1-15 Sch Days"))</f>
        <v>OnTime</v>
      </c>
    </row>
    <row r="1241" spans="1:26">
      <c r="A1241" s="26"/>
      <c r="B1241" s="26"/>
      <c r="C1241" s="26"/>
      <c r="D1241" s="26"/>
      <c r="E1241" s="26"/>
      <c r="F1241" s="26"/>
      <c r="G1241" s="26"/>
      <c r="H1241" s="26"/>
      <c r="I1241" s="26"/>
      <c r="J1241" s="26"/>
      <c r="K1241" s="26"/>
      <c r="L1241" s="26"/>
      <c r="M1241" s="26"/>
      <c r="N1241" s="26"/>
      <c r="O1241" s="26"/>
      <c r="P1241" s="26"/>
      <c r="Q1241" s="26"/>
      <c r="R1241" s="26"/>
      <c r="S1241" s="26"/>
      <c r="T1241" s="26"/>
      <c r="U1241" s="26"/>
      <c r="V1241" s="36">
        <f t="shared" si="19"/>
        <v>1096</v>
      </c>
      <c r="W124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41" t="str">
        <f>IF(Table1[[#This Row],[Days Past 3rd Birthday Calculated]]&lt;1,"OnTime",IF(Table1[[#This Row],[Days Past 3rd Birthday Calculated]]&lt;16,"1-15 Cal Days",IF(Table1[[#This Row],[Days Past 3rd Birthday Calculated]]&gt;29,"30+ Cal Days","16-29 Cal Days")))</f>
        <v>OnTime</v>
      </c>
      <c r="Y1241" s="37">
        <f>_xlfn.NUMBERVALUE(Table1[[#This Row],[School Days to Complete Initial Evaluation (U08)]])</f>
        <v>0</v>
      </c>
      <c r="Z1241" t="str">
        <f>IF(Table1[[#This Row],[School Days to Complete Initial Evaluation Converted]]&lt;36,"OnTime",IF(Table1[[#This Row],[School Days to Complete Initial Evaluation Converted]]&gt;50,"16+ Sch Days","1-15 Sch Days"))</f>
        <v>OnTime</v>
      </c>
    </row>
    <row r="1242" spans="1:26">
      <c r="A1242" s="26"/>
      <c r="B1242" s="26"/>
      <c r="C1242" s="26"/>
      <c r="D1242" s="26"/>
      <c r="E1242" s="26"/>
      <c r="F1242" s="26"/>
      <c r="G1242" s="26"/>
      <c r="H1242" s="26"/>
      <c r="I1242" s="26"/>
      <c r="J1242" s="26"/>
      <c r="K1242" s="26"/>
      <c r="L1242" s="26"/>
      <c r="M1242" s="26"/>
      <c r="N1242" s="26"/>
      <c r="O1242" s="26"/>
      <c r="P1242" s="26"/>
      <c r="Q1242" s="26"/>
      <c r="R1242" s="26"/>
      <c r="S1242" s="26"/>
      <c r="T1242" s="26"/>
      <c r="U1242" s="26"/>
      <c r="V1242" s="36">
        <f t="shared" si="19"/>
        <v>1096</v>
      </c>
      <c r="W124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42" t="str">
        <f>IF(Table1[[#This Row],[Days Past 3rd Birthday Calculated]]&lt;1,"OnTime",IF(Table1[[#This Row],[Days Past 3rd Birthday Calculated]]&lt;16,"1-15 Cal Days",IF(Table1[[#This Row],[Days Past 3rd Birthday Calculated]]&gt;29,"30+ Cal Days","16-29 Cal Days")))</f>
        <v>OnTime</v>
      </c>
      <c r="Y1242" s="37">
        <f>_xlfn.NUMBERVALUE(Table1[[#This Row],[School Days to Complete Initial Evaluation (U08)]])</f>
        <v>0</v>
      </c>
      <c r="Z1242" t="str">
        <f>IF(Table1[[#This Row],[School Days to Complete Initial Evaluation Converted]]&lt;36,"OnTime",IF(Table1[[#This Row],[School Days to Complete Initial Evaluation Converted]]&gt;50,"16+ Sch Days","1-15 Sch Days"))</f>
        <v>OnTime</v>
      </c>
    </row>
    <row r="1243" spans="1:26">
      <c r="A1243" s="26"/>
      <c r="B1243" s="26"/>
      <c r="C1243" s="26"/>
      <c r="D1243" s="26"/>
      <c r="E1243" s="26"/>
      <c r="F1243" s="26"/>
      <c r="G1243" s="26"/>
      <c r="H1243" s="26"/>
      <c r="I1243" s="26"/>
      <c r="J1243" s="26"/>
      <c r="K1243" s="26"/>
      <c r="L1243" s="26"/>
      <c r="M1243" s="26"/>
      <c r="N1243" s="26"/>
      <c r="O1243" s="26"/>
      <c r="P1243" s="26"/>
      <c r="Q1243" s="26"/>
      <c r="R1243" s="26"/>
      <c r="S1243" s="26"/>
      <c r="T1243" s="26"/>
      <c r="U1243" s="26"/>
      <c r="V1243" s="36">
        <f t="shared" si="19"/>
        <v>1096</v>
      </c>
      <c r="W124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43" t="str">
        <f>IF(Table1[[#This Row],[Days Past 3rd Birthday Calculated]]&lt;1,"OnTime",IF(Table1[[#This Row],[Days Past 3rd Birthday Calculated]]&lt;16,"1-15 Cal Days",IF(Table1[[#This Row],[Days Past 3rd Birthday Calculated]]&gt;29,"30+ Cal Days","16-29 Cal Days")))</f>
        <v>OnTime</v>
      </c>
      <c r="Y1243" s="37">
        <f>_xlfn.NUMBERVALUE(Table1[[#This Row],[School Days to Complete Initial Evaluation (U08)]])</f>
        <v>0</v>
      </c>
      <c r="Z1243" t="str">
        <f>IF(Table1[[#This Row],[School Days to Complete Initial Evaluation Converted]]&lt;36,"OnTime",IF(Table1[[#This Row],[School Days to Complete Initial Evaluation Converted]]&gt;50,"16+ Sch Days","1-15 Sch Days"))</f>
        <v>OnTime</v>
      </c>
    </row>
    <row r="1244" spans="1:26">
      <c r="A1244" s="26"/>
      <c r="B1244" s="26"/>
      <c r="C1244" s="26"/>
      <c r="D1244" s="26"/>
      <c r="E1244" s="26"/>
      <c r="F1244" s="26"/>
      <c r="G1244" s="26"/>
      <c r="H1244" s="26"/>
      <c r="I1244" s="26"/>
      <c r="J1244" s="26"/>
      <c r="K1244" s="26"/>
      <c r="L1244" s="26"/>
      <c r="M1244" s="26"/>
      <c r="N1244" s="26"/>
      <c r="O1244" s="26"/>
      <c r="P1244" s="26"/>
      <c r="Q1244" s="26"/>
      <c r="R1244" s="26"/>
      <c r="S1244" s="26"/>
      <c r="T1244" s="26"/>
      <c r="U1244" s="26"/>
      <c r="V1244" s="36">
        <f t="shared" si="19"/>
        <v>1096</v>
      </c>
      <c r="W124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44" t="str">
        <f>IF(Table1[[#This Row],[Days Past 3rd Birthday Calculated]]&lt;1,"OnTime",IF(Table1[[#This Row],[Days Past 3rd Birthday Calculated]]&lt;16,"1-15 Cal Days",IF(Table1[[#This Row],[Days Past 3rd Birthday Calculated]]&gt;29,"30+ Cal Days","16-29 Cal Days")))</f>
        <v>OnTime</v>
      </c>
      <c r="Y1244" s="37">
        <f>_xlfn.NUMBERVALUE(Table1[[#This Row],[School Days to Complete Initial Evaluation (U08)]])</f>
        <v>0</v>
      </c>
      <c r="Z1244" t="str">
        <f>IF(Table1[[#This Row],[School Days to Complete Initial Evaluation Converted]]&lt;36,"OnTime",IF(Table1[[#This Row],[School Days to Complete Initial Evaluation Converted]]&gt;50,"16+ Sch Days","1-15 Sch Days"))</f>
        <v>OnTime</v>
      </c>
    </row>
    <row r="1245" spans="1:26">
      <c r="A1245" s="26"/>
      <c r="B1245" s="26"/>
      <c r="C1245" s="26"/>
      <c r="D1245" s="26"/>
      <c r="E1245" s="26"/>
      <c r="F1245" s="26"/>
      <c r="G1245" s="26"/>
      <c r="H1245" s="26"/>
      <c r="I1245" s="26"/>
      <c r="J1245" s="26"/>
      <c r="K1245" s="26"/>
      <c r="L1245" s="26"/>
      <c r="M1245" s="26"/>
      <c r="N1245" s="26"/>
      <c r="O1245" s="26"/>
      <c r="P1245" s="26"/>
      <c r="Q1245" s="26"/>
      <c r="R1245" s="26"/>
      <c r="S1245" s="26"/>
      <c r="T1245" s="26"/>
      <c r="U1245" s="26"/>
      <c r="V1245" s="36">
        <f t="shared" si="19"/>
        <v>1096</v>
      </c>
      <c r="W124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45" t="str">
        <f>IF(Table1[[#This Row],[Days Past 3rd Birthday Calculated]]&lt;1,"OnTime",IF(Table1[[#This Row],[Days Past 3rd Birthday Calculated]]&lt;16,"1-15 Cal Days",IF(Table1[[#This Row],[Days Past 3rd Birthday Calculated]]&gt;29,"30+ Cal Days","16-29 Cal Days")))</f>
        <v>OnTime</v>
      </c>
      <c r="Y1245" s="37">
        <f>_xlfn.NUMBERVALUE(Table1[[#This Row],[School Days to Complete Initial Evaluation (U08)]])</f>
        <v>0</v>
      </c>
      <c r="Z1245" t="str">
        <f>IF(Table1[[#This Row],[School Days to Complete Initial Evaluation Converted]]&lt;36,"OnTime",IF(Table1[[#This Row],[School Days to Complete Initial Evaluation Converted]]&gt;50,"16+ Sch Days","1-15 Sch Days"))</f>
        <v>OnTime</v>
      </c>
    </row>
    <row r="1246" spans="1:26">
      <c r="A1246" s="26"/>
      <c r="B1246" s="26"/>
      <c r="C1246" s="26"/>
      <c r="D1246" s="26"/>
      <c r="E1246" s="26"/>
      <c r="F1246" s="26"/>
      <c r="G1246" s="26"/>
      <c r="H1246" s="26"/>
      <c r="I1246" s="26"/>
      <c r="J1246" s="26"/>
      <c r="K1246" s="26"/>
      <c r="L1246" s="26"/>
      <c r="M1246" s="26"/>
      <c r="N1246" s="26"/>
      <c r="O1246" s="26"/>
      <c r="P1246" s="26"/>
      <c r="Q1246" s="26"/>
      <c r="R1246" s="26"/>
      <c r="S1246" s="26"/>
      <c r="T1246" s="26"/>
      <c r="U1246" s="26"/>
      <c r="V1246" s="36">
        <f t="shared" si="19"/>
        <v>1096</v>
      </c>
      <c r="W124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46" t="str">
        <f>IF(Table1[[#This Row],[Days Past 3rd Birthday Calculated]]&lt;1,"OnTime",IF(Table1[[#This Row],[Days Past 3rd Birthday Calculated]]&lt;16,"1-15 Cal Days",IF(Table1[[#This Row],[Days Past 3rd Birthday Calculated]]&gt;29,"30+ Cal Days","16-29 Cal Days")))</f>
        <v>OnTime</v>
      </c>
      <c r="Y1246" s="37">
        <f>_xlfn.NUMBERVALUE(Table1[[#This Row],[School Days to Complete Initial Evaluation (U08)]])</f>
        <v>0</v>
      </c>
      <c r="Z1246" t="str">
        <f>IF(Table1[[#This Row],[School Days to Complete Initial Evaluation Converted]]&lt;36,"OnTime",IF(Table1[[#This Row],[School Days to Complete Initial Evaluation Converted]]&gt;50,"16+ Sch Days","1-15 Sch Days"))</f>
        <v>OnTime</v>
      </c>
    </row>
    <row r="1247" spans="1:26">
      <c r="A1247" s="26"/>
      <c r="B1247" s="26"/>
      <c r="C1247" s="26"/>
      <c r="D1247" s="26"/>
      <c r="E1247" s="26"/>
      <c r="F1247" s="26"/>
      <c r="G1247" s="26"/>
      <c r="H1247" s="26"/>
      <c r="I1247" s="26"/>
      <c r="J1247" s="26"/>
      <c r="K1247" s="26"/>
      <c r="L1247" s="26"/>
      <c r="M1247" s="26"/>
      <c r="N1247" s="26"/>
      <c r="O1247" s="26"/>
      <c r="P1247" s="26"/>
      <c r="Q1247" s="26"/>
      <c r="R1247" s="26"/>
      <c r="S1247" s="26"/>
      <c r="T1247" s="26"/>
      <c r="U1247" s="26"/>
      <c r="V1247" s="36">
        <f t="shared" si="19"/>
        <v>1096</v>
      </c>
      <c r="W124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47" t="str">
        <f>IF(Table1[[#This Row],[Days Past 3rd Birthday Calculated]]&lt;1,"OnTime",IF(Table1[[#This Row],[Days Past 3rd Birthday Calculated]]&lt;16,"1-15 Cal Days",IF(Table1[[#This Row],[Days Past 3rd Birthday Calculated]]&gt;29,"30+ Cal Days","16-29 Cal Days")))</f>
        <v>OnTime</v>
      </c>
      <c r="Y1247" s="37">
        <f>_xlfn.NUMBERVALUE(Table1[[#This Row],[School Days to Complete Initial Evaluation (U08)]])</f>
        <v>0</v>
      </c>
      <c r="Z1247" t="str">
        <f>IF(Table1[[#This Row],[School Days to Complete Initial Evaluation Converted]]&lt;36,"OnTime",IF(Table1[[#This Row],[School Days to Complete Initial Evaluation Converted]]&gt;50,"16+ Sch Days","1-15 Sch Days"))</f>
        <v>OnTime</v>
      </c>
    </row>
    <row r="1248" spans="1:26">
      <c r="A1248" s="26"/>
      <c r="B1248" s="26"/>
      <c r="C1248" s="26"/>
      <c r="D1248" s="26"/>
      <c r="E1248" s="26"/>
      <c r="F1248" s="26"/>
      <c r="G1248" s="26"/>
      <c r="H1248" s="26"/>
      <c r="I1248" s="26"/>
      <c r="J1248" s="26"/>
      <c r="K1248" s="26"/>
      <c r="L1248" s="26"/>
      <c r="M1248" s="26"/>
      <c r="N1248" s="26"/>
      <c r="O1248" s="26"/>
      <c r="P1248" s="26"/>
      <c r="Q1248" s="26"/>
      <c r="R1248" s="26"/>
      <c r="S1248" s="26"/>
      <c r="T1248" s="26"/>
      <c r="U1248" s="26"/>
      <c r="V1248" s="36">
        <f t="shared" si="19"/>
        <v>1096</v>
      </c>
      <c r="W124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48" t="str">
        <f>IF(Table1[[#This Row],[Days Past 3rd Birthday Calculated]]&lt;1,"OnTime",IF(Table1[[#This Row],[Days Past 3rd Birthday Calculated]]&lt;16,"1-15 Cal Days",IF(Table1[[#This Row],[Days Past 3rd Birthday Calculated]]&gt;29,"30+ Cal Days","16-29 Cal Days")))</f>
        <v>OnTime</v>
      </c>
      <c r="Y1248" s="37">
        <f>_xlfn.NUMBERVALUE(Table1[[#This Row],[School Days to Complete Initial Evaluation (U08)]])</f>
        <v>0</v>
      </c>
      <c r="Z1248" t="str">
        <f>IF(Table1[[#This Row],[School Days to Complete Initial Evaluation Converted]]&lt;36,"OnTime",IF(Table1[[#This Row],[School Days to Complete Initial Evaluation Converted]]&gt;50,"16+ Sch Days","1-15 Sch Days"))</f>
        <v>OnTime</v>
      </c>
    </row>
    <row r="1249" spans="1:26">
      <c r="A1249" s="26"/>
      <c r="B1249" s="26"/>
      <c r="C1249" s="26"/>
      <c r="D1249" s="26"/>
      <c r="E1249" s="26"/>
      <c r="F1249" s="26"/>
      <c r="G1249" s="26"/>
      <c r="H1249" s="26"/>
      <c r="I1249" s="26"/>
      <c r="J1249" s="26"/>
      <c r="K1249" s="26"/>
      <c r="L1249" s="26"/>
      <c r="M1249" s="26"/>
      <c r="N1249" s="26"/>
      <c r="O1249" s="26"/>
      <c r="P1249" s="26"/>
      <c r="Q1249" s="26"/>
      <c r="R1249" s="26"/>
      <c r="S1249" s="26"/>
      <c r="T1249" s="26"/>
      <c r="U1249" s="26"/>
      <c r="V1249" s="36">
        <f t="shared" si="19"/>
        <v>1096</v>
      </c>
      <c r="W124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49" t="str">
        <f>IF(Table1[[#This Row],[Days Past 3rd Birthday Calculated]]&lt;1,"OnTime",IF(Table1[[#This Row],[Days Past 3rd Birthday Calculated]]&lt;16,"1-15 Cal Days",IF(Table1[[#This Row],[Days Past 3rd Birthday Calculated]]&gt;29,"30+ Cal Days","16-29 Cal Days")))</f>
        <v>OnTime</v>
      </c>
      <c r="Y1249" s="37">
        <f>_xlfn.NUMBERVALUE(Table1[[#This Row],[School Days to Complete Initial Evaluation (U08)]])</f>
        <v>0</v>
      </c>
      <c r="Z1249" t="str">
        <f>IF(Table1[[#This Row],[School Days to Complete Initial Evaluation Converted]]&lt;36,"OnTime",IF(Table1[[#This Row],[School Days to Complete Initial Evaluation Converted]]&gt;50,"16+ Sch Days","1-15 Sch Days"))</f>
        <v>OnTime</v>
      </c>
    </row>
    <row r="1250" spans="1:26">
      <c r="A1250" s="26"/>
      <c r="B1250" s="26"/>
      <c r="C1250" s="26"/>
      <c r="D1250" s="26"/>
      <c r="E1250" s="26"/>
      <c r="F1250" s="26"/>
      <c r="G1250" s="26"/>
      <c r="H1250" s="26"/>
      <c r="I1250" s="26"/>
      <c r="J1250" s="26"/>
      <c r="K1250" s="26"/>
      <c r="L1250" s="26"/>
      <c r="M1250" s="26"/>
      <c r="N1250" s="26"/>
      <c r="O1250" s="26"/>
      <c r="P1250" s="26"/>
      <c r="Q1250" s="26"/>
      <c r="R1250" s="26"/>
      <c r="S1250" s="26"/>
      <c r="T1250" s="26"/>
      <c r="U1250" s="26"/>
      <c r="V1250" s="36">
        <f t="shared" si="19"/>
        <v>1096</v>
      </c>
      <c r="W125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50" t="str">
        <f>IF(Table1[[#This Row],[Days Past 3rd Birthday Calculated]]&lt;1,"OnTime",IF(Table1[[#This Row],[Days Past 3rd Birthday Calculated]]&lt;16,"1-15 Cal Days",IF(Table1[[#This Row],[Days Past 3rd Birthday Calculated]]&gt;29,"30+ Cal Days","16-29 Cal Days")))</f>
        <v>OnTime</v>
      </c>
      <c r="Y1250" s="37">
        <f>_xlfn.NUMBERVALUE(Table1[[#This Row],[School Days to Complete Initial Evaluation (U08)]])</f>
        <v>0</v>
      </c>
      <c r="Z1250" t="str">
        <f>IF(Table1[[#This Row],[School Days to Complete Initial Evaluation Converted]]&lt;36,"OnTime",IF(Table1[[#This Row],[School Days to Complete Initial Evaluation Converted]]&gt;50,"16+ Sch Days","1-15 Sch Days"))</f>
        <v>OnTime</v>
      </c>
    </row>
    <row r="1251" spans="1:26">
      <c r="A1251" s="26"/>
      <c r="B1251" s="26"/>
      <c r="C1251" s="26"/>
      <c r="D1251" s="26"/>
      <c r="E1251" s="26"/>
      <c r="F1251" s="26"/>
      <c r="G1251" s="26"/>
      <c r="H1251" s="26"/>
      <c r="I1251" s="26"/>
      <c r="J1251" s="26"/>
      <c r="K1251" s="26"/>
      <c r="L1251" s="26"/>
      <c r="M1251" s="26"/>
      <c r="N1251" s="26"/>
      <c r="O1251" s="26"/>
      <c r="P1251" s="26"/>
      <c r="Q1251" s="26"/>
      <c r="R1251" s="26"/>
      <c r="S1251" s="26"/>
      <c r="T1251" s="26"/>
      <c r="U1251" s="26"/>
      <c r="V1251" s="36">
        <f t="shared" si="19"/>
        <v>1096</v>
      </c>
      <c r="W125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51" t="str">
        <f>IF(Table1[[#This Row],[Days Past 3rd Birthday Calculated]]&lt;1,"OnTime",IF(Table1[[#This Row],[Days Past 3rd Birthday Calculated]]&lt;16,"1-15 Cal Days",IF(Table1[[#This Row],[Days Past 3rd Birthday Calculated]]&gt;29,"30+ Cal Days","16-29 Cal Days")))</f>
        <v>OnTime</v>
      </c>
      <c r="Y1251" s="37">
        <f>_xlfn.NUMBERVALUE(Table1[[#This Row],[School Days to Complete Initial Evaluation (U08)]])</f>
        <v>0</v>
      </c>
      <c r="Z1251" t="str">
        <f>IF(Table1[[#This Row],[School Days to Complete Initial Evaluation Converted]]&lt;36,"OnTime",IF(Table1[[#This Row],[School Days to Complete Initial Evaluation Converted]]&gt;50,"16+ Sch Days","1-15 Sch Days"))</f>
        <v>OnTime</v>
      </c>
    </row>
    <row r="1252" spans="1:26">
      <c r="A1252" s="26"/>
      <c r="B1252" s="26"/>
      <c r="C1252" s="26"/>
      <c r="D1252" s="26"/>
      <c r="E1252" s="26"/>
      <c r="F1252" s="26"/>
      <c r="G1252" s="26"/>
      <c r="H1252" s="26"/>
      <c r="I1252" s="26"/>
      <c r="J1252" s="26"/>
      <c r="K1252" s="26"/>
      <c r="L1252" s="26"/>
      <c r="M1252" s="26"/>
      <c r="N1252" s="26"/>
      <c r="O1252" s="26"/>
      <c r="P1252" s="26"/>
      <c r="Q1252" s="26"/>
      <c r="R1252" s="26"/>
      <c r="S1252" s="26"/>
      <c r="T1252" s="26"/>
      <c r="U1252" s="26"/>
      <c r="V1252" s="36">
        <f t="shared" si="19"/>
        <v>1096</v>
      </c>
      <c r="W125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52" t="str">
        <f>IF(Table1[[#This Row],[Days Past 3rd Birthday Calculated]]&lt;1,"OnTime",IF(Table1[[#This Row],[Days Past 3rd Birthday Calculated]]&lt;16,"1-15 Cal Days",IF(Table1[[#This Row],[Days Past 3rd Birthday Calculated]]&gt;29,"30+ Cal Days","16-29 Cal Days")))</f>
        <v>OnTime</v>
      </c>
      <c r="Y1252" s="37">
        <f>_xlfn.NUMBERVALUE(Table1[[#This Row],[School Days to Complete Initial Evaluation (U08)]])</f>
        <v>0</v>
      </c>
      <c r="Z1252" t="str">
        <f>IF(Table1[[#This Row],[School Days to Complete Initial Evaluation Converted]]&lt;36,"OnTime",IF(Table1[[#This Row],[School Days to Complete Initial Evaluation Converted]]&gt;50,"16+ Sch Days","1-15 Sch Days"))</f>
        <v>OnTime</v>
      </c>
    </row>
    <row r="1253" spans="1:26">
      <c r="A1253" s="26"/>
      <c r="B1253" s="26"/>
      <c r="C1253" s="26"/>
      <c r="D1253" s="26"/>
      <c r="E1253" s="26"/>
      <c r="F1253" s="26"/>
      <c r="G1253" s="26"/>
      <c r="H1253" s="26"/>
      <c r="I1253" s="26"/>
      <c r="J1253" s="26"/>
      <c r="K1253" s="26"/>
      <c r="L1253" s="26"/>
      <c r="M1253" s="26"/>
      <c r="N1253" s="26"/>
      <c r="O1253" s="26"/>
      <c r="P1253" s="26"/>
      <c r="Q1253" s="26"/>
      <c r="R1253" s="26"/>
      <c r="S1253" s="26"/>
      <c r="T1253" s="26"/>
      <c r="U1253" s="26"/>
      <c r="V1253" s="36">
        <f t="shared" si="19"/>
        <v>1096</v>
      </c>
      <c r="W125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53" t="str">
        <f>IF(Table1[[#This Row],[Days Past 3rd Birthday Calculated]]&lt;1,"OnTime",IF(Table1[[#This Row],[Days Past 3rd Birthday Calculated]]&lt;16,"1-15 Cal Days",IF(Table1[[#This Row],[Days Past 3rd Birthday Calculated]]&gt;29,"30+ Cal Days","16-29 Cal Days")))</f>
        <v>OnTime</v>
      </c>
      <c r="Y1253" s="37">
        <f>_xlfn.NUMBERVALUE(Table1[[#This Row],[School Days to Complete Initial Evaluation (U08)]])</f>
        <v>0</v>
      </c>
      <c r="Z1253" t="str">
        <f>IF(Table1[[#This Row],[School Days to Complete Initial Evaluation Converted]]&lt;36,"OnTime",IF(Table1[[#This Row],[School Days to Complete Initial Evaluation Converted]]&gt;50,"16+ Sch Days","1-15 Sch Days"))</f>
        <v>OnTime</v>
      </c>
    </row>
    <row r="1254" spans="1:26">
      <c r="A1254" s="26"/>
      <c r="B1254" s="26"/>
      <c r="C1254" s="26"/>
      <c r="D1254" s="26"/>
      <c r="E1254" s="26"/>
      <c r="F1254" s="26"/>
      <c r="G1254" s="26"/>
      <c r="H1254" s="26"/>
      <c r="I1254" s="26"/>
      <c r="J1254" s="26"/>
      <c r="K1254" s="26"/>
      <c r="L1254" s="26"/>
      <c r="M1254" s="26"/>
      <c r="N1254" s="26"/>
      <c r="O1254" s="26"/>
      <c r="P1254" s="26"/>
      <c r="Q1254" s="26"/>
      <c r="R1254" s="26"/>
      <c r="S1254" s="26"/>
      <c r="T1254" s="26"/>
      <c r="U1254" s="26"/>
      <c r="V1254" s="36">
        <f t="shared" si="19"/>
        <v>1096</v>
      </c>
      <c r="W125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54" t="str">
        <f>IF(Table1[[#This Row],[Days Past 3rd Birthday Calculated]]&lt;1,"OnTime",IF(Table1[[#This Row],[Days Past 3rd Birthday Calculated]]&lt;16,"1-15 Cal Days",IF(Table1[[#This Row],[Days Past 3rd Birthday Calculated]]&gt;29,"30+ Cal Days","16-29 Cal Days")))</f>
        <v>OnTime</v>
      </c>
      <c r="Y1254" s="37">
        <f>_xlfn.NUMBERVALUE(Table1[[#This Row],[School Days to Complete Initial Evaluation (U08)]])</f>
        <v>0</v>
      </c>
      <c r="Z1254" t="str">
        <f>IF(Table1[[#This Row],[School Days to Complete Initial Evaluation Converted]]&lt;36,"OnTime",IF(Table1[[#This Row],[School Days to Complete Initial Evaluation Converted]]&gt;50,"16+ Sch Days","1-15 Sch Days"))</f>
        <v>OnTime</v>
      </c>
    </row>
    <row r="1255" spans="1:26">
      <c r="A1255" s="26"/>
      <c r="B1255" s="26"/>
      <c r="C1255" s="26"/>
      <c r="D1255" s="26"/>
      <c r="E1255" s="26"/>
      <c r="F1255" s="26"/>
      <c r="G1255" s="26"/>
      <c r="H1255" s="26"/>
      <c r="I1255" s="26"/>
      <c r="J1255" s="26"/>
      <c r="K1255" s="26"/>
      <c r="L1255" s="26"/>
      <c r="M1255" s="26"/>
      <c r="N1255" s="26"/>
      <c r="O1255" s="26"/>
      <c r="P1255" s="26"/>
      <c r="Q1255" s="26"/>
      <c r="R1255" s="26"/>
      <c r="S1255" s="26"/>
      <c r="T1255" s="26"/>
      <c r="U1255" s="26"/>
      <c r="V1255" s="36">
        <f t="shared" si="19"/>
        <v>1096</v>
      </c>
      <c r="W125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55" t="str">
        <f>IF(Table1[[#This Row],[Days Past 3rd Birthday Calculated]]&lt;1,"OnTime",IF(Table1[[#This Row],[Days Past 3rd Birthday Calculated]]&lt;16,"1-15 Cal Days",IF(Table1[[#This Row],[Days Past 3rd Birthday Calculated]]&gt;29,"30+ Cal Days","16-29 Cal Days")))</f>
        <v>OnTime</v>
      </c>
      <c r="Y1255" s="37">
        <f>_xlfn.NUMBERVALUE(Table1[[#This Row],[School Days to Complete Initial Evaluation (U08)]])</f>
        <v>0</v>
      </c>
      <c r="Z1255" t="str">
        <f>IF(Table1[[#This Row],[School Days to Complete Initial Evaluation Converted]]&lt;36,"OnTime",IF(Table1[[#This Row],[School Days to Complete Initial Evaluation Converted]]&gt;50,"16+ Sch Days","1-15 Sch Days"))</f>
        <v>OnTime</v>
      </c>
    </row>
    <row r="1256" spans="1:26">
      <c r="A1256" s="26"/>
      <c r="B1256" s="26"/>
      <c r="C1256" s="26"/>
      <c r="D1256" s="26"/>
      <c r="E1256" s="26"/>
      <c r="F1256" s="26"/>
      <c r="G1256" s="26"/>
      <c r="H1256" s="26"/>
      <c r="I1256" s="26"/>
      <c r="J1256" s="26"/>
      <c r="K1256" s="26"/>
      <c r="L1256" s="26"/>
      <c r="M1256" s="26"/>
      <c r="N1256" s="26"/>
      <c r="O1256" s="26"/>
      <c r="P1256" s="26"/>
      <c r="Q1256" s="26"/>
      <c r="R1256" s="26"/>
      <c r="S1256" s="26"/>
      <c r="T1256" s="26"/>
      <c r="U1256" s="26"/>
      <c r="V1256" s="36">
        <f t="shared" si="19"/>
        <v>1096</v>
      </c>
      <c r="W125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56" t="str">
        <f>IF(Table1[[#This Row],[Days Past 3rd Birthday Calculated]]&lt;1,"OnTime",IF(Table1[[#This Row],[Days Past 3rd Birthday Calculated]]&lt;16,"1-15 Cal Days",IF(Table1[[#This Row],[Days Past 3rd Birthday Calculated]]&gt;29,"30+ Cal Days","16-29 Cal Days")))</f>
        <v>OnTime</v>
      </c>
      <c r="Y1256" s="37">
        <f>_xlfn.NUMBERVALUE(Table1[[#This Row],[School Days to Complete Initial Evaluation (U08)]])</f>
        <v>0</v>
      </c>
      <c r="Z1256" t="str">
        <f>IF(Table1[[#This Row],[School Days to Complete Initial Evaluation Converted]]&lt;36,"OnTime",IF(Table1[[#This Row],[School Days to Complete Initial Evaluation Converted]]&gt;50,"16+ Sch Days","1-15 Sch Days"))</f>
        <v>OnTime</v>
      </c>
    </row>
    <row r="1257" spans="1:26">
      <c r="A1257" s="26"/>
      <c r="B1257" s="26"/>
      <c r="C1257" s="26"/>
      <c r="D1257" s="26"/>
      <c r="E1257" s="26"/>
      <c r="F1257" s="26"/>
      <c r="G1257" s="26"/>
      <c r="H1257" s="26"/>
      <c r="I1257" s="26"/>
      <c r="J1257" s="26"/>
      <c r="K1257" s="26"/>
      <c r="L1257" s="26"/>
      <c r="M1257" s="26"/>
      <c r="N1257" s="26"/>
      <c r="O1257" s="26"/>
      <c r="P1257" s="26"/>
      <c r="Q1257" s="26"/>
      <c r="R1257" s="26"/>
      <c r="S1257" s="26"/>
      <c r="T1257" s="26"/>
      <c r="U1257" s="26"/>
      <c r="V1257" s="36">
        <f t="shared" si="19"/>
        <v>1096</v>
      </c>
      <c r="W125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57" t="str">
        <f>IF(Table1[[#This Row],[Days Past 3rd Birthday Calculated]]&lt;1,"OnTime",IF(Table1[[#This Row],[Days Past 3rd Birthday Calculated]]&lt;16,"1-15 Cal Days",IF(Table1[[#This Row],[Days Past 3rd Birthday Calculated]]&gt;29,"30+ Cal Days","16-29 Cal Days")))</f>
        <v>OnTime</v>
      </c>
      <c r="Y1257" s="37">
        <f>_xlfn.NUMBERVALUE(Table1[[#This Row],[School Days to Complete Initial Evaluation (U08)]])</f>
        <v>0</v>
      </c>
      <c r="Z1257" t="str">
        <f>IF(Table1[[#This Row],[School Days to Complete Initial Evaluation Converted]]&lt;36,"OnTime",IF(Table1[[#This Row],[School Days to Complete Initial Evaluation Converted]]&gt;50,"16+ Sch Days","1-15 Sch Days"))</f>
        <v>OnTime</v>
      </c>
    </row>
    <row r="1258" spans="1:26">
      <c r="A1258" s="26"/>
      <c r="B1258" s="26"/>
      <c r="C1258" s="26"/>
      <c r="D1258" s="26"/>
      <c r="E1258" s="26"/>
      <c r="F1258" s="26"/>
      <c r="G1258" s="26"/>
      <c r="H1258" s="26"/>
      <c r="I1258" s="26"/>
      <c r="J1258" s="26"/>
      <c r="K1258" s="26"/>
      <c r="L1258" s="26"/>
      <c r="M1258" s="26"/>
      <c r="N1258" s="26"/>
      <c r="O1258" s="26"/>
      <c r="P1258" s="26"/>
      <c r="Q1258" s="26"/>
      <c r="R1258" s="26"/>
      <c r="S1258" s="26"/>
      <c r="T1258" s="26"/>
      <c r="U1258" s="26"/>
      <c r="V1258" s="36">
        <f t="shared" si="19"/>
        <v>1096</v>
      </c>
      <c r="W125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58" t="str">
        <f>IF(Table1[[#This Row],[Days Past 3rd Birthday Calculated]]&lt;1,"OnTime",IF(Table1[[#This Row],[Days Past 3rd Birthday Calculated]]&lt;16,"1-15 Cal Days",IF(Table1[[#This Row],[Days Past 3rd Birthday Calculated]]&gt;29,"30+ Cal Days","16-29 Cal Days")))</f>
        <v>OnTime</v>
      </c>
      <c r="Y1258" s="37">
        <f>_xlfn.NUMBERVALUE(Table1[[#This Row],[School Days to Complete Initial Evaluation (U08)]])</f>
        <v>0</v>
      </c>
      <c r="Z1258" t="str">
        <f>IF(Table1[[#This Row],[School Days to Complete Initial Evaluation Converted]]&lt;36,"OnTime",IF(Table1[[#This Row],[School Days to Complete Initial Evaluation Converted]]&gt;50,"16+ Sch Days","1-15 Sch Days"))</f>
        <v>OnTime</v>
      </c>
    </row>
    <row r="1259" spans="1:26">
      <c r="A1259" s="26"/>
      <c r="B1259" s="26"/>
      <c r="C1259" s="26"/>
      <c r="D1259" s="26"/>
      <c r="E1259" s="26"/>
      <c r="F1259" s="26"/>
      <c r="G1259" s="26"/>
      <c r="H1259" s="26"/>
      <c r="I1259" s="26"/>
      <c r="J1259" s="26"/>
      <c r="K1259" s="26"/>
      <c r="L1259" s="26"/>
      <c r="M1259" s="26"/>
      <c r="N1259" s="26"/>
      <c r="O1259" s="26"/>
      <c r="P1259" s="26"/>
      <c r="Q1259" s="26"/>
      <c r="R1259" s="26"/>
      <c r="S1259" s="26"/>
      <c r="T1259" s="26"/>
      <c r="U1259" s="26"/>
      <c r="V1259" s="36">
        <f t="shared" si="19"/>
        <v>1096</v>
      </c>
      <c r="W125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59" t="str">
        <f>IF(Table1[[#This Row],[Days Past 3rd Birthday Calculated]]&lt;1,"OnTime",IF(Table1[[#This Row],[Days Past 3rd Birthday Calculated]]&lt;16,"1-15 Cal Days",IF(Table1[[#This Row],[Days Past 3rd Birthday Calculated]]&gt;29,"30+ Cal Days","16-29 Cal Days")))</f>
        <v>OnTime</v>
      </c>
      <c r="Y1259" s="37">
        <f>_xlfn.NUMBERVALUE(Table1[[#This Row],[School Days to Complete Initial Evaluation (U08)]])</f>
        <v>0</v>
      </c>
      <c r="Z1259" t="str">
        <f>IF(Table1[[#This Row],[School Days to Complete Initial Evaluation Converted]]&lt;36,"OnTime",IF(Table1[[#This Row],[School Days to Complete Initial Evaluation Converted]]&gt;50,"16+ Sch Days","1-15 Sch Days"))</f>
        <v>OnTime</v>
      </c>
    </row>
    <row r="1260" spans="1:26">
      <c r="A1260" s="26"/>
      <c r="B1260" s="26"/>
      <c r="C1260" s="26"/>
      <c r="D1260" s="26"/>
      <c r="E1260" s="26"/>
      <c r="F1260" s="26"/>
      <c r="G1260" s="26"/>
      <c r="H1260" s="26"/>
      <c r="I1260" s="26"/>
      <c r="J1260" s="26"/>
      <c r="K1260" s="26"/>
      <c r="L1260" s="26"/>
      <c r="M1260" s="26"/>
      <c r="N1260" s="26"/>
      <c r="O1260" s="26"/>
      <c r="P1260" s="26"/>
      <c r="Q1260" s="26"/>
      <c r="R1260" s="26"/>
      <c r="S1260" s="26"/>
      <c r="T1260" s="26"/>
      <c r="U1260" s="26"/>
      <c r="V1260" s="36">
        <f t="shared" si="19"/>
        <v>1096</v>
      </c>
      <c r="W126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60" t="str">
        <f>IF(Table1[[#This Row],[Days Past 3rd Birthday Calculated]]&lt;1,"OnTime",IF(Table1[[#This Row],[Days Past 3rd Birthday Calculated]]&lt;16,"1-15 Cal Days",IF(Table1[[#This Row],[Days Past 3rd Birthday Calculated]]&gt;29,"30+ Cal Days","16-29 Cal Days")))</f>
        <v>OnTime</v>
      </c>
      <c r="Y1260" s="37">
        <f>_xlfn.NUMBERVALUE(Table1[[#This Row],[School Days to Complete Initial Evaluation (U08)]])</f>
        <v>0</v>
      </c>
      <c r="Z1260" t="str">
        <f>IF(Table1[[#This Row],[School Days to Complete Initial Evaluation Converted]]&lt;36,"OnTime",IF(Table1[[#This Row],[School Days to Complete Initial Evaluation Converted]]&gt;50,"16+ Sch Days","1-15 Sch Days"))</f>
        <v>OnTime</v>
      </c>
    </row>
    <row r="1261" spans="1:26">
      <c r="A1261" s="26"/>
      <c r="B1261" s="26"/>
      <c r="C1261" s="26"/>
      <c r="D1261" s="26"/>
      <c r="E1261" s="26"/>
      <c r="F1261" s="26"/>
      <c r="G1261" s="26"/>
      <c r="H1261" s="26"/>
      <c r="I1261" s="26"/>
      <c r="J1261" s="26"/>
      <c r="K1261" s="26"/>
      <c r="L1261" s="26"/>
      <c r="M1261" s="26"/>
      <c r="N1261" s="26"/>
      <c r="O1261" s="26"/>
      <c r="P1261" s="26"/>
      <c r="Q1261" s="26"/>
      <c r="R1261" s="26"/>
      <c r="S1261" s="26"/>
      <c r="T1261" s="26"/>
      <c r="U1261" s="26"/>
      <c r="V1261" s="36">
        <f t="shared" si="19"/>
        <v>1096</v>
      </c>
      <c r="W126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61" t="str">
        <f>IF(Table1[[#This Row],[Days Past 3rd Birthday Calculated]]&lt;1,"OnTime",IF(Table1[[#This Row],[Days Past 3rd Birthday Calculated]]&lt;16,"1-15 Cal Days",IF(Table1[[#This Row],[Days Past 3rd Birthday Calculated]]&gt;29,"30+ Cal Days","16-29 Cal Days")))</f>
        <v>OnTime</v>
      </c>
      <c r="Y1261" s="37">
        <f>_xlfn.NUMBERVALUE(Table1[[#This Row],[School Days to Complete Initial Evaluation (U08)]])</f>
        <v>0</v>
      </c>
      <c r="Z1261" t="str">
        <f>IF(Table1[[#This Row],[School Days to Complete Initial Evaluation Converted]]&lt;36,"OnTime",IF(Table1[[#This Row],[School Days to Complete Initial Evaluation Converted]]&gt;50,"16+ Sch Days","1-15 Sch Days"))</f>
        <v>OnTime</v>
      </c>
    </row>
    <row r="1262" spans="1:26">
      <c r="A1262" s="26"/>
      <c r="B1262" s="26"/>
      <c r="C1262" s="26"/>
      <c r="D1262" s="26"/>
      <c r="E1262" s="26"/>
      <c r="F1262" s="26"/>
      <c r="G1262" s="26"/>
      <c r="H1262" s="26"/>
      <c r="I1262" s="26"/>
      <c r="J1262" s="26"/>
      <c r="K1262" s="26"/>
      <c r="L1262" s="26"/>
      <c r="M1262" s="26"/>
      <c r="N1262" s="26"/>
      <c r="O1262" s="26"/>
      <c r="P1262" s="26"/>
      <c r="Q1262" s="26"/>
      <c r="R1262" s="26"/>
      <c r="S1262" s="26"/>
      <c r="T1262" s="26"/>
      <c r="U1262" s="26"/>
      <c r="V1262" s="36">
        <f t="shared" si="19"/>
        <v>1096</v>
      </c>
      <c r="W126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62" t="str">
        <f>IF(Table1[[#This Row],[Days Past 3rd Birthday Calculated]]&lt;1,"OnTime",IF(Table1[[#This Row],[Days Past 3rd Birthday Calculated]]&lt;16,"1-15 Cal Days",IF(Table1[[#This Row],[Days Past 3rd Birthday Calculated]]&gt;29,"30+ Cal Days","16-29 Cal Days")))</f>
        <v>OnTime</v>
      </c>
      <c r="Y1262" s="37">
        <f>_xlfn.NUMBERVALUE(Table1[[#This Row],[School Days to Complete Initial Evaluation (U08)]])</f>
        <v>0</v>
      </c>
      <c r="Z1262" t="str">
        <f>IF(Table1[[#This Row],[School Days to Complete Initial Evaluation Converted]]&lt;36,"OnTime",IF(Table1[[#This Row],[School Days to Complete Initial Evaluation Converted]]&gt;50,"16+ Sch Days","1-15 Sch Days"))</f>
        <v>OnTime</v>
      </c>
    </row>
    <row r="1263" spans="1:26">
      <c r="A1263" s="26"/>
      <c r="B1263" s="26"/>
      <c r="C1263" s="26"/>
      <c r="D1263" s="26"/>
      <c r="E1263" s="26"/>
      <c r="F1263" s="26"/>
      <c r="G1263" s="26"/>
      <c r="H1263" s="26"/>
      <c r="I1263" s="26"/>
      <c r="J1263" s="26"/>
      <c r="K1263" s="26"/>
      <c r="L1263" s="26"/>
      <c r="M1263" s="26"/>
      <c r="N1263" s="26"/>
      <c r="O1263" s="26"/>
      <c r="P1263" s="26"/>
      <c r="Q1263" s="26"/>
      <c r="R1263" s="26"/>
      <c r="S1263" s="26"/>
      <c r="T1263" s="26"/>
      <c r="U1263" s="26"/>
      <c r="V1263" s="36">
        <f t="shared" si="19"/>
        <v>1096</v>
      </c>
      <c r="W126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63" t="str">
        <f>IF(Table1[[#This Row],[Days Past 3rd Birthday Calculated]]&lt;1,"OnTime",IF(Table1[[#This Row],[Days Past 3rd Birthday Calculated]]&lt;16,"1-15 Cal Days",IF(Table1[[#This Row],[Days Past 3rd Birthday Calculated]]&gt;29,"30+ Cal Days","16-29 Cal Days")))</f>
        <v>OnTime</v>
      </c>
      <c r="Y1263" s="37">
        <f>_xlfn.NUMBERVALUE(Table1[[#This Row],[School Days to Complete Initial Evaluation (U08)]])</f>
        <v>0</v>
      </c>
      <c r="Z1263" t="str">
        <f>IF(Table1[[#This Row],[School Days to Complete Initial Evaluation Converted]]&lt;36,"OnTime",IF(Table1[[#This Row],[School Days to Complete Initial Evaluation Converted]]&gt;50,"16+ Sch Days","1-15 Sch Days"))</f>
        <v>OnTime</v>
      </c>
    </row>
    <row r="1264" spans="1:26">
      <c r="A1264" s="26"/>
      <c r="B1264" s="26"/>
      <c r="C1264" s="26"/>
      <c r="D1264" s="26"/>
      <c r="E1264" s="26"/>
      <c r="F1264" s="26"/>
      <c r="G1264" s="26"/>
      <c r="H1264" s="26"/>
      <c r="I1264" s="26"/>
      <c r="J1264" s="26"/>
      <c r="K1264" s="26"/>
      <c r="L1264" s="26"/>
      <c r="M1264" s="26"/>
      <c r="N1264" s="26"/>
      <c r="O1264" s="26"/>
      <c r="P1264" s="26"/>
      <c r="Q1264" s="26"/>
      <c r="R1264" s="26"/>
      <c r="S1264" s="26"/>
      <c r="T1264" s="26"/>
      <c r="U1264" s="26"/>
      <c r="V1264" s="36">
        <f t="shared" si="19"/>
        <v>1096</v>
      </c>
      <c r="W126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64" t="str">
        <f>IF(Table1[[#This Row],[Days Past 3rd Birthday Calculated]]&lt;1,"OnTime",IF(Table1[[#This Row],[Days Past 3rd Birthday Calculated]]&lt;16,"1-15 Cal Days",IF(Table1[[#This Row],[Days Past 3rd Birthday Calculated]]&gt;29,"30+ Cal Days","16-29 Cal Days")))</f>
        <v>OnTime</v>
      </c>
      <c r="Y1264" s="37">
        <f>_xlfn.NUMBERVALUE(Table1[[#This Row],[School Days to Complete Initial Evaluation (U08)]])</f>
        <v>0</v>
      </c>
      <c r="Z1264" t="str">
        <f>IF(Table1[[#This Row],[School Days to Complete Initial Evaluation Converted]]&lt;36,"OnTime",IF(Table1[[#This Row],[School Days to Complete Initial Evaluation Converted]]&gt;50,"16+ Sch Days","1-15 Sch Days"))</f>
        <v>OnTime</v>
      </c>
    </row>
    <row r="1265" spans="1:26">
      <c r="A1265" s="26"/>
      <c r="B1265" s="26"/>
      <c r="C1265" s="26"/>
      <c r="D1265" s="26"/>
      <c r="E1265" s="26"/>
      <c r="F1265" s="26"/>
      <c r="G1265" s="26"/>
      <c r="H1265" s="26"/>
      <c r="I1265" s="26"/>
      <c r="J1265" s="26"/>
      <c r="K1265" s="26"/>
      <c r="L1265" s="26"/>
      <c r="M1265" s="26"/>
      <c r="N1265" s="26"/>
      <c r="O1265" s="26"/>
      <c r="P1265" s="26"/>
      <c r="Q1265" s="26"/>
      <c r="R1265" s="26"/>
      <c r="S1265" s="26"/>
      <c r="T1265" s="26"/>
      <c r="U1265" s="26"/>
      <c r="V1265" s="36">
        <f t="shared" si="19"/>
        <v>1096</v>
      </c>
      <c r="W126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65" t="str">
        <f>IF(Table1[[#This Row],[Days Past 3rd Birthday Calculated]]&lt;1,"OnTime",IF(Table1[[#This Row],[Days Past 3rd Birthday Calculated]]&lt;16,"1-15 Cal Days",IF(Table1[[#This Row],[Days Past 3rd Birthday Calculated]]&gt;29,"30+ Cal Days","16-29 Cal Days")))</f>
        <v>OnTime</v>
      </c>
      <c r="Y1265" s="37">
        <f>_xlfn.NUMBERVALUE(Table1[[#This Row],[School Days to Complete Initial Evaluation (U08)]])</f>
        <v>0</v>
      </c>
      <c r="Z1265" t="str">
        <f>IF(Table1[[#This Row],[School Days to Complete Initial Evaluation Converted]]&lt;36,"OnTime",IF(Table1[[#This Row],[School Days to Complete Initial Evaluation Converted]]&gt;50,"16+ Sch Days","1-15 Sch Days"))</f>
        <v>OnTime</v>
      </c>
    </row>
    <row r="1266" spans="1:26">
      <c r="A1266" s="26"/>
      <c r="B1266" s="26"/>
      <c r="C1266" s="26"/>
      <c r="D1266" s="26"/>
      <c r="E1266" s="26"/>
      <c r="F1266" s="26"/>
      <c r="G1266" s="26"/>
      <c r="H1266" s="26"/>
      <c r="I1266" s="26"/>
      <c r="J1266" s="26"/>
      <c r="K1266" s="26"/>
      <c r="L1266" s="26"/>
      <c r="M1266" s="26"/>
      <c r="N1266" s="26"/>
      <c r="O1266" s="26"/>
      <c r="P1266" s="26"/>
      <c r="Q1266" s="26"/>
      <c r="R1266" s="26"/>
      <c r="S1266" s="26"/>
      <c r="T1266" s="26"/>
      <c r="U1266" s="26"/>
      <c r="V1266" s="36">
        <f t="shared" si="19"/>
        <v>1096</v>
      </c>
      <c r="W126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66" t="str">
        <f>IF(Table1[[#This Row],[Days Past 3rd Birthday Calculated]]&lt;1,"OnTime",IF(Table1[[#This Row],[Days Past 3rd Birthday Calculated]]&lt;16,"1-15 Cal Days",IF(Table1[[#This Row],[Days Past 3rd Birthday Calculated]]&gt;29,"30+ Cal Days","16-29 Cal Days")))</f>
        <v>OnTime</v>
      </c>
      <c r="Y1266" s="37">
        <f>_xlfn.NUMBERVALUE(Table1[[#This Row],[School Days to Complete Initial Evaluation (U08)]])</f>
        <v>0</v>
      </c>
      <c r="Z1266" t="str">
        <f>IF(Table1[[#This Row],[School Days to Complete Initial Evaluation Converted]]&lt;36,"OnTime",IF(Table1[[#This Row],[School Days to Complete Initial Evaluation Converted]]&gt;50,"16+ Sch Days","1-15 Sch Days"))</f>
        <v>OnTime</v>
      </c>
    </row>
    <row r="1267" spans="1:26">
      <c r="A1267" s="26"/>
      <c r="B1267" s="26"/>
      <c r="C1267" s="26"/>
      <c r="D1267" s="26"/>
      <c r="E1267" s="26"/>
      <c r="F1267" s="26"/>
      <c r="G1267" s="26"/>
      <c r="H1267" s="26"/>
      <c r="I1267" s="26"/>
      <c r="J1267" s="26"/>
      <c r="K1267" s="26"/>
      <c r="L1267" s="26"/>
      <c r="M1267" s="26"/>
      <c r="N1267" s="26"/>
      <c r="O1267" s="26"/>
      <c r="P1267" s="26"/>
      <c r="Q1267" s="26"/>
      <c r="R1267" s="26"/>
      <c r="S1267" s="26"/>
      <c r="T1267" s="26"/>
      <c r="U1267" s="26"/>
      <c r="V1267" s="36">
        <f t="shared" si="19"/>
        <v>1096</v>
      </c>
      <c r="W126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67" t="str">
        <f>IF(Table1[[#This Row],[Days Past 3rd Birthday Calculated]]&lt;1,"OnTime",IF(Table1[[#This Row],[Days Past 3rd Birthday Calculated]]&lt;16,"1-15 Cal Days",IF(Table1[[#This Row],[Days Past 3rd Birthday Calculated]]&gt;29,"30+ Cal Days","16-29 Cal Days")))</f>
        <v>OnTime</v>
      </c>
      <c r="Y1267" s="37">
        <f>_xlfn.NUMBERVALUE(Table1[[#This Row],[School Days to Complete Initial Evaluation (U08)]])</f>
        <v>0</v>
      </c>
      <c r="Z1267" t="str">
        <f>IF(Table1[[#This Row],[School Days to Complete Initial Evaluation Converted]]&lt;36,"OnTime",IF(Table1[[#This Row],[School Days to Complete Initial Evaluation Converted]]&gt;50,"16+ Sch Days","1-15 Sch Days"))</f>
        <v>OnTime</v>
      </c>
    </row>
    <row r="1268" spans="1:26">
      <c r="A1268" s="26"/>
      <c r="B1268" s="26"/>
      <c r="C1268" s="26"/>
      <c r="D1268" s="26"/>
      <c r="E1268" s="26"/>
      <c r="F1268" s="26"/>
      <c r="G1268" s="26"/>
      <c r="H1268" s="26"/>
      <c r="I1268" s="26"/>
      <c r="J1268" s="26"/>
      <c r="K1268" s="26"/>
      <c r="L1268" s="26"/>
      <c r="M1268" s="26"/>
      <c r="N1268" s="26"/>
      <c r="O1268" s="26"/>
      <c r="P1268" s="26"/>
      <c r="Q1268" s="26"/>
      <c r="R1268" s="26"/>
      <c r="S1268" s="26"/>
      <c r="T1268" s="26"/>
      <c r="U1268" s="26"/>
      <c r="V1268" s="36">
        <f t="shared" si="19"/>
        <v>1096</v>
      </c>
      <c r="W126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68" t="str">
        <f>IF(Table1[[#This Row],[Days Past 3rd Birthday Calculated]]&lt;1,"OnTime",IF(Table1[[#This Row],[Days Past 3rd Birthday Calculated]]&lt;16,"1-15 Cal Days",IF(Table1[[#This Row],[Days Past 3rd Birthday Calculated]]&gt;29,"30+ Cal Days","16-29 Cal Days")))</f>
        <v>OnTime</v>
      </c>
      <c r="Y1268" s="37">
        <f>_xlfn.NUMBERVALUE(Table1[[#This Row],[School Days to Complete Initial Evaluation (U08)]])</f>
        <v>0</v>
      </c>
      <c r="Z1268" t="str">
        <f>IF(Table1[[#This Row],[School Days to Complete Initial Evaluation Converted]]&lt;36,"OnTime",IF(Table1[[#This Row],[School Days to Complete Initial Evaluation Converted]]&gt;50,"16+ Sch Days","1-15 Sch Days"))</f>
        <v>OnTime</v>
      </c>
    </row>
    <row r="1269" spans="1:26">
      <c r="A1269" s="26"/>
      <c r="B1269" s="26"/>
      <c r="C1269" s="26"/>
      <c r="D1269" s="26"/>
      <c r="E1269" s="26"/>
      <c r="F1269" s="26"/>
      <c r="G1269" s="26"/>
      <c r="H1269" s="26"/>
      <c r="I1269" s="26"/>
      <c r="J1269" s="26"/>
      <c r="K1269" s="26"/>
      <c r="L1269" s="26"/>
      <c r="M1269" s="26"/>
      <c r="N1269" s="26"/>
      <c r="O1269" s="26"/>
      <c r="P1269" s="26"/>
      <c r="Q1269" s="26"/>
      <c r="R1269" s="26"/>
      <c r="S1269" s="26"/>
      <c r="T1269" s="26"/>
      <c r="U1269" s="26"/>
      <c r="V1269" s="36">
        <f t="shared" si="19"/>
        <v>1096</v>
      </c>
      <c r="W126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69" t="str">
        <f>IF(Table1[[#This Row],[Days Past 3rd Birthday Calculated]]&lt;1,"OnTime",IF(Table1[[#This Row],[Days Past 3rd Birthday Calculated]]&lt;16,"1-15 Cal Days",IF(Table1[[#This Row],[Days Past 3rd Birthday Calculated]]&gt;29,"30+ Cal Days","16-29 Cal Days")))</f>
        <v>OnTime</v>
      </c>
      <c r="Y1269" s="37">
        <f>_xlfn.NUMBERVALUE(Table1[[#This Row],[School Days to Complete Initial Evaluation (U08)]])</f>
        <v>0</v>
      </c>
      <c r="Z1269" t="str">
        <f>IF(Table1[[#This Row],[School Days to Complete Initial Evaluation Converted]]&lt;36,"OnTime",IF(Table1[[#This Row],[School Days to Complete Initial Evaluation Converted]]&gt;50,"16+ Sch Days","1-15 Sch Days"))</f>
        <v>OnTime</v>
      </c>
    </row>
    <row r="1270" spans="1:26">
      <c r="A1270" s="26"/>
      <c r="B1270" s="26"/>
      <c r="C1270" s="26"/>
      <c r="D1270" s="26"/>
      <c r="E1270" s="26"/>
      <c r="F1270" s="26"/>
      <c r="G1270" s="26"/>
      <c r="H1270" s="26"/>
      <c r="I1270" s="26"/>
      <c r="J1270" s="26"/>
      <c r="K1270" s="26"/>
      <c r="L1270" s="26"/>
      <c r="M1270" s="26"/>
      <c r="N1270" s="26"/>
      <c r="O1270" s="26"/>
      <c r="P1270" s="26"/>
      <c r="Q1270" s="26"/>
      <c r="R1270" s="26"/>
      <c r="S1270" s="26"/>
      <c r="T1270" s="26"/>
      <c r="U1270" s="26"/>
      <c r="V1270" s="36">
        <f t="shared" si="19"/>
        <v>1096</v>
      </c>
      <c r="W127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70" t="str">
        <f>IF(Table1[[#This Row],[Days Past 3rd Birthday Calculated]]&lt;1,"OnTime",IF(Table1[[#This Row],[Days Past 3rd Birthday Calculated]]&lt;16,"1-15 Cal Days",IF(Table1[[#This Row],[Days Past 3rd Birthday Calculated]]&gt;29,"30+ Cal Days","16-29 Cal Days")))</f>
        <v>OnTime</v>
      </c>
      <c r="Y1270" s="37">
        <f>_xlfn.NUMBERVALUE(Table1[[#This Row],[School Days to Complete Initial Evaluation (U08)]])</f>
        <v>0</v>
      </c>
      <c r="Z1270" t="str">
        <f>IF(Table1[[#This Row],[School Days to Complete Initial Evaluation Converted]]&lt;36,"OnTime",IF(Table1[[#This Row],[School Days to Complete Initial Evaluation Converted]]&gt;50,"16+ Sch Days","1-15 Sch Days"))</f>
        <v>OnTime</v>
      </c>
    </row>
    <row r="1271" spans="1:26">
      <c r="A1271" s="26"/>
      <c r="B1271" s="26"/>
      <c r="C1271" s="26"/>
      <c r="D1271" s="26"/>
      <c r="E1271" s="26"/>
      <c r="F1271" s="26"/>
      <c r="G1271" s="26"/>
      <c r="H1271" s="26"/>
      <c r="I1271" s="26"/>
      <c r="J1271" s="26"/>
      <c r="K1271" s="26"/>
      <c r="L1271" s="26"/>
      <c r="M1271" s="26"/>
      <c r="N1271" s="26"/>
      <c r="O1271" s="26"/>
      <c r="P1271" s="26"/>
      <c r="Q1271" s="26"/>
      <c r="R1271" s="26"/>
      <c r="S1271" s="26"/>
      <c r="T1271" s="26"/>
      <c r="U1271" s="26"/>
      <c r="V1271" s="36">
        <f t="shared" si="19"/>
        <v>1096</v>
      </c>
      <c r="W127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71" t="str">
        <f>IF(Table1[[#This Row],[Days Past 3rd Birthday Calculated]]&lt;1,"OnTime",IF(Table1[[#This Row],[Days Past 3rd Birthday Calculated]]&lt;16,"1-15 Cal Days",IF(Table1[[#This Row],[Days Past 3rd Birthday Calculated]]&gt;29,"30+ Cal Days","16-29 Cal Days")))</f>
        <v>OnTime</v>
      </c>
      <c r="Y1271" s="37">
        <f>_xlfn.NUMBERVALUE(Table1[[#This Row],[School Days to Complete Initial Evaluation (U08)]])</f>
        <v>0</v>
      </c>
      <c r="Z1271" t="str">
        <f>IF(Table1[[#This Row],[School Days to Complete Initial Evaluation Converted]]&lt;36,"OnTime",IF(Table1[[#This Row],[School Days to Complete Initial Evaluation Converted]]&gt;50,"16+ Sch Days","1-15 Sch Days"))</f>
        <v>OnTime</v>
      </c>
    </row>
    <row r="1272" spans="1:26">
      <c r="A1272" s="26"/>
      <c r="B1272" s="26"/>
      <c r="C1272" s="26"/>
      <c r="D1272" s="26"/>
      <c r="E1272" s="26"/>
      <c r="F1272" s="26"/>
      <c r="G1272" s="26"/>
      <c r="H1272" s="26"/>
      <c r="I1272" s="26"/>
      <c r="J1272" s="26"/>
      <c r="K1272" s="26"/>
      <c r="L1272" s="26"/>
      <c r="M1272" s="26"/>
      <c r="N1272" s="26"/>
      <c r="O1272" s="26"/>
      <c r="P1272" s="26"/>
      <c r="Q1272" s="26"/>
      <c r="R1272" s="26"/>
      <c r="S1272" s="26"/>
      <c r="T1272" s="26"/>
      <c r="U1272" s="26"/>
      <c r="V1272" s="36">
        <f t="shared" si="19"/>
        <v>1096</v>
      </c>
      <c r="W127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72" t="str">
        <f>IF(Table1[[#This Row],[Days Past 3rd Birthday Calculated]]&lt;1,"OnTime",IF(Table1[[#This Row],[Days Past 3rd Birthday Calculated]]&lt;16,"1-15 Cal Days",IF(Table1[[#This Row],[Days Past 3rd Birthday Calculated]]&gt;29,"30+ Cal Days","16-29 Cal Days")))</f>
        <v>OnTime</v>
      </c>
      <c r="Y1272" s="37">
        <f>_xlfn.NUMBERVALUE(Table1[[#This Row],[School Days to Complete Initial Evaluation (U08)]])</f>
        <v>0</v>
      </c>
      <c r="Z1272" t="str">
        <f>IF(Table1[[#This Row],[School Days to Complete Initial Evaluation Converted]]&lt;36,"OnTime",IF(Table1[[#This Row],[School Days to Complete Initial Evaluation Converted]]&gt;50,"16+ Sch Days","1-15 Sch Days"))</f>
        <v>OnTime</v>
      </c>
    </row>
    <row r="1273" spans="1:26">
      <c r="A1273" s="26"/>
      <c r="B1273" s="26"/>
      <c r="C1273" s="26"/>
      <c r="D1273" s="26"/>
      <c r="E1273" s="26"/>
      <c r="F1273" s="26"/>
      <c r="G1273" s="26"/>
      <c r="H1273" s="26"/>
      <c r="I1273" s="26"/>
      <c r="J1273" s="26"/>
      <c r="K1273" s="26"/>
      <c r="L1273" s="26"/>
      <c r="M1273" s="26"/>
      <c r="N1273" s="26"/>
      <c r="O1273" s="26"/>
      <c r="P1273" s="26"/>
      <c r="Q1273" s="26"/>
      <c r="R1273" s="26"/>
      <c r="S1273" s="26"/>
      <c r="T1273" s="26"/>
      <c r="U1273" s="26"/>
      <c r="V1273" s="36">
        <f t="shared" si="19"/>
        <v>1096</v>
      </c>
      <c r="W127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73" t="str">
        <f>IF(Table1[[#This Row],[Days Past 3rd Birthday Calculated]]&lt;1,"OnTime",IF(Table1[[#This Row],[Days Past 3rd Birthday Calculated]]&lt;16,"1-15 Cal Days",IF(Table1[[#This Row],[Days Past 3rd Birthday Calculated]]&gt;29,"30+ Cal Days","16-29 Cal Days")))</f>
        <v>OnTime</v>
      </c>
      <c r="Y1273" s="37">
        <f>_xlfn.NUMBERVALUE(Table1[[#This Row],[School Days to Complete Initial Evaluation (U08)]])</f>
        <v>0</v>
      </c>
      <c r="Z1273" t="str">
        <f>IF(Table1[[#This Row],[School Days to Complete Initial Evaluation Converted]]&lt;36,"OnTime",IF(Table1[[#This Row],[School Days to Complete Initial Evaluation Converted]]&gt;50,"16+ Sch Days","1-15 Sch Days"))</f>
        <v>OnTime</v>
      </c>
    </row>
    <row r="1274" spans="1:26">
      <c r="A1274" s="26"/>
      <c r="B1274" s="26"/>
      <c r="C1274" s="26"/>
      <c r="D1274" s="26"/>
      <c r="E1274" s="26"/>
      <c r="F1274" s="26"/>
      <c r="G1274" s="26"/>
      <c r="H1274" s="26"/>
      <c r="I1274" s="26"/>
      <c r="J1274" s="26"/>
      <c r="K1274" s="26"/>
      <c r="L1274" s="26"/>
      <c r="M1274" s="26"/>
      <c r="N1274" s="26"/>
      <c r="O1274" s="26"/>
      <c r="P1274" s="26"/>
      <c r="Q1274" s="26"/>
      <c r="R1274" s="26"/>
      <c r="S1274" s="26"/>
      <c r="T1274" s="26"/>
      <c r="U1274" s="26"/>
      <c r="V1274" s="36">
        <f t="shared" si="19"/>
        <v>1096</v>
      </c>
      <c r="W127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74" t="str">
        <f>IF(Table1[[#This Row],[Days Past 3rd Birthday Calculated]]&lt;1,"OnTime",IF(Table1[[#This Row],[Days Past 3rd Birthday Calculated]]&lt;16,"1-15 Cal Days",IF(Table1[[#This Row],[Days Past 3rd Birthday Calculated]]&gt;29,"30+ Cal Days","16-29 Cal Days")))</f>
        <v>OnTime</v>
      </c>
      <c r="Y1274" s="37">
        <f>_xlfn.NUMBERVALUE(Table1[[#This Row],[School Days to Complete Initial Evaluation (U08)]])</f>
        <v>0</v>
      </c>
      <c r="Z1274" t="str">
        <f>IF(Table1[[#This Row],[School Days to Complete Initial Evaluation Converted]]&lt;36,"OnTime",IF(Table1[[#This Row],[School Days to Complete Initial Evaluation Converted]]&gt;50,"16+ Sch Days","1-15 Sch Days"))</f>
        <v>OnTime</v>
      </c>
    </row>
    <row r="1275" spans="1:26">
      <c r="A1275" s="26"/>
      <c r="B1275" s="26"/>
      <c r="C1275" s="26"/>
      <c r="D1275" s="26"/>
      <c r="E1275" s="26"/>
      <c r="F1275" s="26"/>
      <c r="G1275" s="26"/>
      <c r="H1275" s="26"/>
      <c r="I1275" s="26"/>
      <c r="J1275" s="26"/>
      <c r="K1275" s="26"/>
      <c r="L1275" s="26"/>
      <c r="M1275" s="26"/>
      <c r="N1275" s="26"/>
      <c r="O1275" s="26"/>
      <c r="P1275" s="26"/>
      <c r="Q1275" s="26"/>
      <c r="R1275" s="26"/>
      <c r="S1275" s="26"/>
      <c r="T1275" s="26"/>
      <c r="U1275" s="26"/>
      <c r="V1275" s="36">
        <f t="shared" si="19"/>
        <v>1096</v>
      </c>
      <c r="W127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75" t="str">
        <f>IF(Table1[[#This Row],[Days Past 3rd Birthday Calculated]]&lt;1,"OnTime",IF(Table1[[#This Row],[Days Past 3rd Birthday Calculated]]&lt;16,"1-15 Cal Days",IF(Table1[[#This Row],[Days Past 3rd Birthday Calculated]]&gt;29,"30+ Cal Days","16-29 Cal Days")))</f>
        <v>OnTime</v>
      </c>
      <c r="Y1275" s="37">
        <f>_xlfn.NUMBERVALUE(Table1[[#This Row],[School Days to Complete Initial Evaluation (U08)]])</f>
        <v>0</v>
      </c>
      <c r="Z1275" t="str">
        <f>IF(Table1[[#This Row],[School Days to Complete Initial Evaluation Converted]]&lt;36,"OnTime",IF(Table1[[#This Row],[School Days to Complete Initial Evaluation Converted]]&gt;50,"16+ Sch Days","1-15 Sch Days"))</f>
        <v>OnTime</v>
      </c>
    </row>
    <row r="1276" spans="1:26">
      <c r="A1276" s="26"/>
      <c r="B1276" s="26"/>
      <c r="C1276" s="26"/>
      <c r="D1276" s="26"/>
      <c r="E1276" s="26"/>
      <c r="F1276" s="26"/>
      <c r="G1276" s="26"/>
      <c r="H1276" s="26"/>
      <c r="I1276" s="26"/>
      <c r="J1276" s="26"/>
      <c r="K1276" s="26"/>
      <c r="L1276" s="26"/>
      <c r="M1276" s="26"/>
      <c r="N1276" s="26"/>
      <c r="O1276" s="26"/>
      <c r="P1276" s="26"/>
      <c r="Q1276" s="26"/>
      <c r="R1276" s="26"/>
      <c r="S1276" s="26"/>
      <c r="T1276" s="26"/>
      <c r="U1276" s="26"/>
      <c r="V1276" s="36">
        <f t="shared" si="19"/>
        <v>1096</v>
      </c>
      <c r="W127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76" t="str">
        <f>IF(Table1[[#This Row],[Days Past 3rd Birthday Calculated]]&lt;1,"OnTime",IF(Table1[[#This Row],[Days Past 3rd Birthday Calculated]]&lt;16,"1-15 Cal Days",IF(Table1[[#This Row],[Days Past 3rd Birthday Calculated]]&gt;29,"30+ Cal Days","16-29 Cal Days")))</f>
        <v>OnTime</v>
      </c>
      <c r="Y1276" s="37">
        <f>_xlfn.NUMBERVALUE(Table1[[#This Row],[School Days to Complete Initial Evaluation (U08)]])</f>
        <v>0</v>
      </c>
      <c r="Z1276" t="str">
        <f>IF(Table1[[#This Row],[School Days to Complete Initial Evaluation Converted]]&lt;36,"OnTime",IF(Table1[[#This Row],[School Days to Complete Initial Evaluation Converted]]&gt;50,"16+ Sch Days","1-15 Sch Days"))</f>
        <v>OnTime</v>
      </c>
    </row>
    <row r="1277" spans="1:26">
      <c r="A1277" s="26"/>
      <c r="B1277" s="26"/>
      <c r="C1277" s="26"/>
      <c r="D1277" s="26"/>
      <c r="E1277" s="26"/>
      <c r="F1277" s="26"/>
      <c r="G1277" s="26"/>
      <c r="H1277" s="26"/>
      <c r="I1277" s="26"/>
      <c r="J1277" s="26"/>
      <c r="K1277" s="26"/>
      <c r="L1277" s="26"/>
      <c r="M1277" s="26"/>
      <c r="N1277" s="26"/>
      <c r="O1277" s="26"/>
      <c r="P1277" s="26"/>
      <c r="Q1277" s="26"/>
      <c r="R1277" s="26"/>
      <c r="S1277" s="26"/>
      <c r="T1277" s="26"/>
      <c r="U1277" s="26"/>
      <c r="V1277" s="36">
        <f t="shared" si="19"/>
        <v>1096</v>
      </c>
      <c r="W127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77" t="str">
        <f>IF(Table1[[#This Row],[Days Past 3rd Birthday Calculated]]&lt;1,"OnTime",IF(Table1[[#This Row],[Days Past 3rd Birthday Calculated]]&lt;16,"1-15 Cal Days",IF(Table1[[#This Row],[Days Past 3rd Birthday Calculated]]&gt;29,"30+ Cal Days","16-29 Cal Days")))</f>
        <v>OnTime</v>
      </c>
      <c r="Y1277" s="37">
        <f>_xlfn.NUMBERVALUE(Table1[[#This Row],[School Days to Complete Initial Evaluation (U08)]])</f>
        <v>0</v>
      </c>
      <c r="Z1277" t="str">
        <f>IF(Table1[[#This Row],[School Days to Complete Initial Evaluation Converted]]&lt;36,"OnTime",IF(Table1[[#This Row],[School Days to Complete Initial Evaluation Converted]]&gt;50,"16+ Sch Days","1-15 Sch Days"))</f>
        <v>OnTime</v>
      </c>
    </row>
    <row r="1278" spans="1:26">
      <c r="A1278" s="26"/>
      <c r="B1278" s="26"/>
      <c r="C1278" s="26"/>
      <c r="D1278" s="26"/>
      <c r="E1278" s="26"/>
      <c r="F1278" s="26"/>
      <c r="G1278" s="26"/>
      <c r="H1278" s="26"/>
      <c r="I1278" s="26"/>
      <c r="J1278" s="26"/>
      <c r="K1278" s="26"/>
      <c r="L1278" s="26"/>
      <c r="M1278" s="26"/>
      <c r="N1278" s="26"/>
      <c r="O1278" s="26"/>
      <c r="P1278" s="26"/>
      <c r="Q1278" s="26"/>
      <c r="R1278" s="26"/>
      <c r="S1278" s="26"/>
      <c r="T1278" s="26"/>
      <c r="U1278" s="26"/>
      <c r="V1278" s="36">
        <f t="shared" si="19"/>
        <v>1096</v>
      </c>
      <c r="W127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78" t="str">
        <f>IF(Table1[[#This Row],[Days Past 3rd Birthday Calculated]]&lt;1,"OnTime",IF(Table1[[#This Row],[Days Past 3rd Birthday Calculated]]&lt;16,"1-15 Cal Days",IF(Table1[[#This Row],[Days Past 3rd Birthday Calculated]]&gt;29,"30+ Cal Days","16-29 Cal Days")))</f>
        <v>OnTime</v>
      </c>
      <c r="Y1278" s="37">
        <f>_xlfn.NUMBERVALUE(Table1[[#This Row],[School Days to Complete Initial Evaluation (U08)]])</f>
        <v>0</v>
      </c>
      <c r="Z1278" t="str">
        <f>IF(Table1[[#This Row],[School Days to Complete Initial Evaluation Converted]]&lt;36,"OnTime",IF(Table1[[#This Row],[School Days to Complete Initial Evaluation Converted]]&gt;50,"16+ Sch Days","1-15 Sch Days"))</f>
        <v>OnTime</v>
      </c>
    </row>
    <row r="1279" spans="1:26">
      <c r="A1279" s="26"/>
      <c r="B1279" s="26"/>
      <c r="C1279" s="26"/>
      <c r="D1279" s="26"/>
      <c r="E1279" s="26"/>
      <c r="F1279" s="26"/>
      <c r="G1279" s="26"/>
      <c r="H1279" s="26"/>
      <c r="I1279" s="26"/>
      <c r="J1279" s="26"/>
      <c r="K1279" s="26"/>
      <c r="L1279" s="26"/>
      <c r="M1279" s="26"/>
      <c r="N1279" s="26"/>
      <c r="O1279" s="26"/>
      <c r="P1279" s="26"/>
      <c r="Q1279" s="26"/>
      <c r="R1279" s="26"/>
      <c r="S1279" s="26"/>
      <c r="T1279" s="26"/>
      <c r="U1279" s="26"/>
      <c r="V1279" s="36">
        <f t="shared" si="19"/>
        <v>1096</v>
      </c>
      <c r="W127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79" t="str">
        <f>IF(Table1[[#This Row],[Days Past 3rd Birthday Calculated]]&lt;1,"OnTime",IF(Table1[[#This Row],[Days Past 3rd Birthday Calculated]]&lt;16,"1-15 Cal Days",IF(Table1[[#This Row],[Days Past 3rd Birthday Calculated]]&gt;29,"30+ Cal Days","16-29 Cal Days")))</f>
        <v>OnTime</v>
      </c>
      <c r="Y1279" s="37">
        <f>_xlfn.NUMBERVALUE(Table1[[#This Row],[School Days to Complete Initial Evaluation (U08)]])</f>
        <v>0</v>
      </c>
      <c r="Z1279" t="str">
        <f>IF(Table1[[#This Row],[School Days to Complete Initial Evaluation Converted]]&lt;36,"OnTime",IF(Table1[[#This Row],[School Days to Complete Initial Evaluation Converted]]&gt;50,"16+ Sch Days","1-15 Sch Days"))</f>
        <v>OnTime</v>
      </c>
    </row>
    <row r="1280" spans="1:26">
      <c r="A1280" s="26"/>
      <c r="B1280" s="26"/>
      <c r="C1280" s="26"/>
      <c r="D1280" s="26"/>
      <c r="E1280" s="26"/>
      <c r="F1280" s="26"/>
      <c r="G1280" s="26"/>
      <c r="H1280" s="26"/>
      <c r="I1280" s="26"/>
      <c r="J1280" s="26"/>
      <c r="K1280" s="26"/>
      <c r="L1280" s="26"/>
      <c r="M1280" s="26"/>
      <c r="N1280" s="26"/>
      <c r="O1280" s="26"/>
      <c r="P1280" s="26"/>
      <c r="Q1280" s="26"/>
      <c r="R1280" s="26"/>
      <c r="S1280" s="26"/>
      <c r="T1280" s="26"/>
      <c r="U1280" s="26"/>
      <c r="V1280" s="36">
        <f t="shared" si="19"/>
        <v>1096</v>
      </c>
      <c r="W128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80" t="str">
        <f>IF(Table1[[#This Row],[Days Past 3rd Birthday Calculated]]&lt;1,"OnTime",IF(Table1[[#This Row],[Days Past 3rd Birthday Calculated]]&lt;16,"1-15 Cal Days",IF(Table1[[#This Row],[Days Past 3rd Birthday Calculated]]&gt;29,"30+ Cal Days","16-29 Cal Days")))</f>
        <v>OnTime</v>
      </c>
      <c r="Y1280" s="37">
        <f>_xlfn.NUMBERVALUE(Table1[[#This Row],[School Days to Complete Initial Evaluation (U08)]])</f>
        <v>0</v>
      </c>
      <c r="Z1280" t="str">
        <f>IF(Table1[[#This Row],[School Days to Complete Initial Evaluation Converted]]&lt;36,"OnTime",IF(Table1[[#This Row],[School Days to Complete Initial Evaluation Converted]]&gt;50,"16+ Sch Days","1-15 Sch Days"))</f>
        <v>OnTime</v>
      </c>
    </row>
    <row r="1281" spans="1:26">
      <c r="A1281" s="26"/>
      <c r="B1281" s="26"/>
      <c r="C1281" s="26"/>
      <c r="D1281" s="26"/>
      <c r="E1281" s="26"/>
      <c r="F1281" s="26"/>
      <c r="G1281" s="26"/>
      <c r="H1281" s="26"/>
      <c r="I1281" s="26"/>
      <c r="J1281" s="26"/>
      <c r="K1281" s="26"/>
      <c r="L1281" s="26"/>
      <c r="M1281" s="26"/>
      <c r="N1281" s="26"/>
      <c r="O1281" s="26"/>
      <c r="P1281" s="26"/>
      <c r="Q1281" s="26"/>
      <c r="R1281" s="26"/>
      <c r="S1281" s="26"/>
      <c r="T1281" s="26"/>
      <c r="U1281" s="26"/>
      <c r="V1281" s="36">
        <f t="shared" si="19"/>
        <v>1096</v>
      </c>
      <c r="W128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81" t="str">
        <f>IF(Table1[[#This Row],[Days Past 3rd Birthday Calculated]]&lt;1,"OnTime",IF(Table1[[#This Row],[Days Past 3rd Birthday Calculated]]&lt;16,"1-15 Cal Days",IF(Table1[[#This Row],[Days Past 3rd Birthday Calculated]]&gt;29,"30+ Cal Days","16-29 Cal Days")))</f>
        <v>OnTime</v>
      </c>
      <c r="Y1281" s="37">
        <f>_xlfn.NUMBERVALUE(Table1[[#This Row],[School Days to Complete Initial Evaluation (U08)]])</f>
        <v>0</v>
      </c>
      <c r="Z1281" t="str">
        <f>IF(Table1[[#This Row],[School Days to Complete Initial Evaluation Converted]]&lt;36,"OnTime",IF(Table1[[#This Row],[School Days to Complete Initial Evaluation Converted]]&gt;50,"16+ Sch Days","1-15 Sch Days"))</f>
        <v>OnTime</v>
      </c>
    </row>
    <row r="1282" spans="1:26">
      <c r="A1282" s="26"/>
      <c r="B1282" s="26"/>
      <c r="C1282" s="26"/>
      <c r="D1282" s="26"/>
      <c r="E1282" s="26"/>
      <c r="F1282" s="26"/>
      <c r="G1282" s="26"/>
      <c r="H1282" s="26"/>
      <c r="I1282" s="26"/>
      <c r="J1282" s="26"/>
      <c r="K1282" s="26"/>
      <c r="L1282" s="26"/>
      <c r="M1282" s="26"/>
      <c r="N1282" s="26"/>
      <c r="O1282" s="26"/>
      <c r="P1282" s="26"/>
      <c r="Q1282" s="26"/>
      <c r="R1282" s="26"/>
      <c r="S1282" s="26"/>
      <c r="T1282" s="26"/>
      <c r="U1282" s="26"/>
      <c r="V1282" s="36">
        <f t="shared" ref="V1282:V1345" si="20">EDATE(Q1282,36)</f>
        <v>1096</v>
      </c>
      <c r="W128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82" t="str">
        <f>IF(Table1[[#This Row],[Days Past 3rd Birthday Calculated]]&lt;1,"OnTime",IF(Table1[[#This Row],[Days Past 3rd Birthday Calculated]]&lt;16,"1-15 Cal Days",IF(Table1[[#This Row],[Days Past 3rd Birthday Calculated]]&gt;29,"30+ Cal Days","16-29 Cal Days")))</f>
        <v>OnTime</v>
      </c>
      <c r="Y1282" s="37">
        <f>_xlfn.NUMBERVALUE(Table1[[#This Row],[School Days to Complete Initial Evaluation (U08)]])</f>
        <v>0</v>
      </c>
      <c r="Z1282" t="str">
        <f>IF(Table1[[#This Row],[School Days to Complete Initial Evaluation Converted]]&lt;36,"OnTime",IF(Table1[[#This Row],[School Days to Complete Initial Evaluation Converted]]&gt;50,"16+ Sch Days","1-15 Sch Days"))</f>
        <v>OnTime</v>
      </c>
    </row>
    <row r="1283" spans="1:26">
      <c r="A1283" s="26"/>
      <c r="B1283" s="26"/>
      <c r="C1283" s="26"/>
      <c r="D1283" s="26"/>
      <c r="E1283" s="26"/>
      <c r="F1283" s="26"/>
      <c r="G1283" s="26"/>
      <c r="H1283" s="26"/>
      <c r="I1283" s="26"/>
      <c r="J1283" s="26"/>
      <c r="K1283" s="26"/>
      <c r="L1283" s="26"/>
      <c r="M1283" s="26"/>
      <c r="N1283" s="26"/>
      <c r="O1283" s="26"/>
      <c r="P1283" s="26"/>
      <c r="Q1283" s="26"/>
      <c r="R1283" s="26"/>
      <c r="S1283" s="26"/>
      <c r="T1283" s="26"/>
      <c r="U1283" s="26"/>
      <c r="V1283" s="36">
        <f t="shared" si="20"/>
        <v>1096</v>
      </c>
      <c r="W128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83" t="str">
        <f>IF(Table1[[#This Row],[Days Past 3rd Birthday Calculated]]&lt;1,"OnTime",IF(Table1[[#This Row],[Days Past 3rd Birthday Calculated]]&lt;16,"1-15 Cal Days",IF(Table1[[#This Row],[Days Past 3rd Birthday Calculated]]&gt;29,"30+ Cal Days","16-29 Cal Days")))</f>
        <v>OnTime</v>
      </c>
      <c r="Y1283" s="37">
        <f>_xlfn.NUMBERVALUE(Table1[[#This Row],[School Days to Complete Initial Evaluation (U08)]])</f>
        <v>0</v>
      </c>
      <c r="Z1283" t="str">
        <f>IF(Table1[[#This Row],[School Days to Complete Initial Evaluation Converted]]&lt;36,"OnTime",IF(Table1[[#This Row],[School Days to Complete Initial Evaluation Converted]]&gt;50,"16+ Sch Days","1-15 Sch Days"))</f>
        <v>OnTime</v>
      </c>
    </row>
    <row r="1284" spans="1:26">
      <c r="A1284" s="26"/>
      <c r="B1284" s="26"/>
      <c r="C1284" s="26"/>
      <c r="D1284" s="26"/>
      <c r="E1284" s="26"/>
      <c r="F1284" s="26"/>
      <c r="G1284" s="26"/>
      <c r="H1284" s="26"/>
      <c r="I1284" s="26"/>
      <c r="J1284" s="26"/>
      <c r="K1284" s="26"/>
      <c r="L1284" s="26"/>
      <c r="M1284" s="26"/>
      <c r="N1284" s="26"/>
      <c r="O1284" s="26"/>
      <c r="P1284" s="26"/>
      <c r="Q1284" s="26"/>
      <c r="R1284" s="26"/>
      <c r="S1284" s="26"/>
      <c r="T1284" s="26"/>
      <c r="U1284" s="26"/>
      <c r="V1284" s="36">
        <f t="shared" si="20"/>
        <v>1096</v>
      </c>
      <c r="W128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84" t="str">
        <f>IF(Table1[[#This Row],[Days Past 3rd Birthday Calculated]]&lt;1,"OnTime",IF(Table1[[#This Row],[Days Past 3rd Birthday Calculated]]&lt;16,"1-15 Cal Days",IF(Table1[[#This Row],[Days Past 3rd Birthday Calculated]]&gt;29,"30+ Cal Days","16-29 Cal Days")))</f>
        <v>OnTime</v>
      </c>
      <c r="Y1284" s="37">
        <f>_xlfn.NUMBERVALUE(Table1[[#This Row],[School Days to Complete Initial Evaluation (U08)]])</f>
        <v>0</v>
      </c>
      <c r="Z1284" t="str">
        <f>IF(Table1[[#This Row],[School Days to Complete Initial Evaluation Converted]]&lt;36,"OnTime",IF(Table1[[#This Row],[School Days to Complete Initial Evaluation Converted]]&gt;50,"16+ Sch Days","1-15 Sch Days"))</f>
        <v>OnTime</v>
      </c>
    </row>
    <row r="1285" spans="1:26">
      <c r="A1285" s="26"/>
      <c r="B1285" s="26"/>
      <c r="C1285" s="26"/>
      <c r="D1285" s="26"/>
      <c r="E1285" s="26"/>
      <c r="F1285" s="26"/>
      <c r="G1285" s="26"/>
      <c r="H1285" s="26"/>
      <c r="I1285" s="26"/>
      <c r="J1285" s="26"/>
      <c r="K1285" s="26"/>
      <c r="L1285" s="26"/>
      <c r="M1285" s="26"/>
      <c r="N1285" s="26"/>
      <c r="O1285" s="26"/>
      <c r="P1285" s="26"/>
      <c r="Q1285" s="26"/>
      <c r="R1285" s="26"/>
      <c r="S1285" s="26"/>
      <c r="T1285" s="26"/>
      <c r="U1285" s="26"/>
      <c r="V1285" s="36">
        <f t="shared" si="20"/>
        <v>1096</v>
      </c>
      <c r="W128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85" t="str">
        <f>IF(Table1[[#This Row],[Days Past 3rd Birthday Calculated]]&lt;1,"OnTime",IF(Table1[[#This Row],[Days Past 3rd Birthday Calculated]]&lt;16,"1-15 Cal Days",IF(Table1[[#This Row],[Days Past 3rd Birthday Calculated]]&gt;29,"30+ Cal Days","16-29 Cal Days")))</f>
        <v>OnTime</v>
      </c>
      <c r="Y1285" s="37">
        <f>_xlfn.NUMBERVALUE(Table1[[#This Row],[School Days to Complete Initial Evaluation (U08)]])</f>
        <v>0</v>
      </c>
      <c r="Z1285" t="str">
        <f>IF(Table1[[#This Row],[School Days to Complete Initial Evaluation Converted]]&lt;36,"OnTime",IF(Table1[[#This Row],[School Days to Complete Initial Evaluation Converted]]&gt;50,"16+ Sch Days","1-15 Sch Days"))</f>
        <v>OnTime</v>
      </c>
    </row>
    <row r="1286" spans="1:26">
      <c r="A1286" s="26"/>
      <c r="B1286" s="26"/>
      <c r="C1286" s="26"/>
      <c r="D1286" s="26"/>
      <c r="E1286" s="26"/>
      <c r="F1286" s="26"/>
      <c r="G1286" s="26"/>
      <c r="H1286" s="26"/>
      <c r="I1286" s="26"/>
      <c r="J1286" s="26"/>
      <c r="K1286" s="26"/>
      <c r="L1286" s="26"/>
      <c r="M1286" s="26"/>
      <c r="N1286" s="26"/>
      <c r="O1286" s="26"/>
      <c r="P1286" s="26"/>
      <c r="Q1286" s="26"/>
      <c r="R1286" s="26"/>
      <c r="S1286" s="26"/>
      <c r="T1286" s="26"/>
      <c r="U1286" s="26"/>
      <c r="V1286" s="36">
        <f t="shared" si="20"/>
        <v>1096</v>
      </c>
      <c r="W128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86" t="str">
        <f>IF(Table1[[#This Row],[Days Past 3rd Birthday Calculated]]&lt;1,"OnTime",IF(Table1[[#This Row],[Days Past 3rd Birthday Calculated]]&lt;16,"1-15 Cal Days",IF(Table1[[#This Row],[Days Past 3rd Birthday Calculated]]&gt;29,"30+ Cal Days","16-29 Cal Days")))</f>
        <v>OnTime</v>
      </c>
      <c r="Y1286" s="37">
        <f>_xlfn.NUMBERVALUE(Table1[[#This Row],[School Days to Complete Initial Evaluation (U08)]])</f>
        <v>0</v>
      </c>
      <c r="Z1286" t="str">
        <f>IF(Table1[[#This Row],[School Days to Complete Initial Evaluation Converted]]&lt;36,"OnTime",IF(Table1[[#This Row],[School Days to Complete Initial Evaluation Converted]]&gt;50,"16+ Sch Days","1-15 Sch Days"))</f>
        <v>OnTime</v>
      </c>
    </row>
    <row r="1287" spans="1:26">
      <c r="A1287" s="26"/>
      <c r="B1287" s="26"/>
      <c r="C1287" s="26"/>
      <c r="D1287" s="26"/>
      <c r="E1287" s="26"/>
      <c r="F1287" s="26"/>
      <c r="G1287" s="26"/>
      <c r="H1287" s="26"/>
      <c r="I1287" s="26"/>
      <c r="J1287" s="26"/>
      <c r="K1287" s="26"/>
      <c r="L1287" s="26"/>
      <c r="M1287" s="26"/>
      <c r="N1287" s="26"/>
      <c r="O1287" s="26"/>
      <c r="P1287" s="26"/>
      <c r="Q1287" s="26"/>
      <c r="R1287" s="26"/>
      <c r="S1287" s="26"/>
      <c r="T1287" s="26"/>
      <c r="U1287" s="26"/>
      <c r="V1287" s="36">
        <f t="shared" si="20"/>
        <v>1096</v>
      </c>
      <c r="W128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87" t="str">
        <f>IF(Table1[[#This Row],[Days Past 3rd Birthday Calculated]]&lt;1,"OnTime",IF(Table1[[#This Row],[Days Past 3rd Birthday Calculated]]&lt;16,"1-15 Cal Days",IF(Table1[[#This Row],[Days Past 3rd Birthday Calculated]]&gt;29,"30+ Cal Days","16-29 Cal Days")))</f>
        <v>OnTime</v>
      </c>
      <c r="Y1287" s="37">
        <f>_xlfn.NUMBERVALUE(Table1[[#This Row],[School Days to Complete Initial Evaluation (U08)]])</f>
        <v>0</v>
      </c>
      <c r="Z1287" t="str">
        <f>IF(Table1[[#This Row],[School Days to Complete Initial Evaluation Converted]]&lt;36,"OnTime",IF(Table1[[#This Row],[School Days to Complete Initial Evaluation Converted]]&gt;50,"16+ Sch Days","1-15 Sch Days"))</f>
        <v>OnTime</v>
      </c>
    </row>
    <row r="1288" spans="1:26">
      <c r="A1288" s="26"/>
      <c r="B1288" s="26"/>
      <c r="C1288" s="26"/>
      <c r="D1288" s="26"/>
      <c r="E1288" s="26"/>
      <c r="F1288" s="26"/>
      <c r="G1288" s="26"/>
      <c r="H1288" s="26"/>
      <c r="I1288" s="26"/>
      <c r="J1288" s="26"/>
      <c r="K1288" s="26"/>
      <c r="L1288" s="26"/>
      <c r="M1288" s="26"/>
      <c r="N1288" s="26"/>
      <c r="O1288" s="26"/>
      <c r="P1288" s="26"/>
      <c r="Q1288" s="26"/>
      <c r="R1288" s="26"/>
      <c r="S1288" s="26"/>
      <c r="T1288" s="26"/>
      <c r="U1288" s="26"/>
      <c r="V1288" s="36">
        <f t="shared" si="20"/>
        <v>1096</v>
      </c>
      <c r="W128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88" t="str">
        <f>IF(Table1[[#This Row],[Days Past 3rd Birthday Calculated]]&lt;1,"OnTime",IF(Table1[[#This Row],[Days Past 3rd Birthday Calculated]]&lt;16,"1-15 Cal Days",IF(Table1[[#This Row],[Days Past 3rd Birthday Calculated]]&gt;29,"30+ Cal Days","16-29 Cal Days")))</f>
        <v>OnTime</v>
      </c>
      <c r="Y1288" s="37">
        <f>_xlfn.NUMBERVALUE(Table1[[#This Row],[School Days to Complete Initial Evaluation (U08)]])</f>
        <v>0</v>
      </c>
      <c r="Z1288" t="str">
        <f>IF(Table1[[#This Row],[School Days to Complete Initial Evaluation Converted]]&lt;36,"OnTime",IF(Table1[[#This Row],[School Days to Complete Initial Evaluation Converted]]&gt;50,"16+ Sch Days","1-15 Sch Days"))</f>
        <v>OnTime</v>
      </c>
    </row>
    <row r="1289" spans="1:26">
      <c r="A1289" s="26"/>
      <c r="B1289" s="26"/>
      <c r="C1289" s="26"/>
      <c r="D1289" s="26"/>
      <c r="E1289" s="26"/>
      <c r="F1289" s="26"/>
      <c r="G1289" s="26"/>
      <c r="H1289" s="26"/>
      <c r="I1289" s="26"/>
      <c r="J1289" s="26"/>
      <c r="K1289" s="26"/>
      <c r="L1289" s="26"/>
      <c r="M1289" s="26"/>
      <c r="N1289" s="26"/>
      <c r="O1289" s="26"/>
      <c r="P1289" s="26"/>
      <c r="Q1289" s="26"/>
      <c r="R1289" s="26"/>
      <c r="S1289" s="26"/>
      <c r="T1289" s="26"/>
      <c r="U1289" s="26"/>
      <c r="V1289" s="36">
        <f t="shared" si="20"/>
        <v>1096</v>
      </c>
      <c r="W128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89" t="str">
        <f>IF(Table1[[#This Row],[Days Past 3rd Birthday Calculated]]&lt;1,"OnTime",IF(Table1[[#This Row],[Days Past 3rd Birthday Calculated]]&lt;16,"1-15 Cal Days",IF(Table1[[#This Row],[Days Past 3rd Birthday Calculated]]&gt;29,"30+ Cal Days","16-29 Cal Days")))</f>
        <v>OnTime</v>
      </c>
      <c r="Y1289" s="37">
        <f>_xlfn.NUMBERVALUE(Table1[[#This Row],[School Days to Complete Initial Evaluation (U08)]])</f>
        <v>0</v>
      </c>
      <c r="Z1289" t="str">
        <f>IF(Table1[[#This Row],[School Days to Complete Initial Evaluation Converted]]&lt;36,"OnTime",IF(Table1[[#This Row],[School Days to Complete Initial Evaluation Converted]]&gt;50,"16+ Sch Days","1-15 Sch Days"))</f>
        <v>OnTime</v>
      </c>
    </row>
    <row r="1290" spans="1:26">
      <c r="A1290" s="26"/>
      <c r="B1290" s="26"/>
      <c r="C1290" s="26"/>
      <c r="D1290" s="26"/>
      <c r="E1290" s="26"/>
      <c r="F1290" s="26"/>
      <c r="G1290" s="26"/>
      <c r="H1290" s="26"/>
      <c r="I1290" s="26"/>
      <c r="J1290" s="26"/>
      <c r="K1290" s="26"/>
      <c r="L1290" s="26"/>
      <c r="M1290" s="26"/>
      <c r="N1290" s="26"/>
      <c r="O1290" s="26"/>
      <c r="P1290" s="26"/>
      <c r="Q1290" s="26"/>
      <c r="R1290" s="26"/>
      <c r="S1290" s="26"/>
      <c r="T1290" s="26"/>
      <c r="U1290" s="26"/>
      <c r="V1290" s="36">
        <f t="shared" si="20"/>
        <v>1096</v>
      </c>
      <c r="W129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90" t="str">
        <f>IF(Table1[[#This Row],[Days Past 3rd Birthday Calculated]]&lt;1,"OnTime",IF(Table1[[#This Row],[Days Past 3rd Birthday Calculated]]&lt;16,"1-15 Cal Days",IF(Table1[[#This Row],[Days Past 3rd Birthday Calculated]]&gt;29,"30+ Cal Days","16-29 Cal Days")))</f>
        <v>OnTime</v>
      </c>
      <c r="Y1290" s="37">
        <f>_xlfn.NUMBERVALUE(Table1[[#This Row],[School Days to Complete Initial Evaluation (U08)]])</f>
        <v>0</v>
      </c>
      <c r="Z1290" t="str">
        <f>IF(Table1[[#This Row],[School Days to Complete Initial Evaluation Converted]]&lt;36,"OnTime",IF(Table1[[#This Row],[School Days to Complete Initial Evaluation Converted]]&gt;50,"16+ Sch Days","1-15 Sch Days"))</f>
        <v>OnTime</v>
      </c>
    </row>
    <row r="1291" spans="1:26">
      <c r="A1291" s="26"/>
      <c r="B1291" s="26"/>
      <c r="C1291" s="26"/>
      <c r="D1291" s="26"/>
      <c r="E1291" s="26"/>
      <c r="F1291" s="26"/>
      <c r="G1291" s="26"/>
      <c r="H1291" s="26"/>
      <c r="I1291" s="26"/>
      <c r="J1291" s="26"/>
      <c r="K1291" s="26"/>
      <c r="L1291" s="26"/>
      <c r="M1291" s="26"/>
      <c r="N1291" s="26"/>
      <c r="O1291" s="26"/>
      <c r="P1291" s="26"/>
      <c r="Q1291" s="26"/>
      <c r="R1291" s="26"/>
      <c r="S1291" s="26"/>
      <c r="T1291" s="26"/>
      <c r="U1291" s="26"/>
      <c r="V1291" s="36">
        <f t="shared" si="20"/>
        <v>1096</v>
      </c>
      <c r="W129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91" t="str">
        <f>IF(Table1[[#This Row],[Days Past 3rd Birthday Calculated]]&lt;1,"OnTime",IF(Table1[[#This Row],[Days Past 3rd Birthday Calculated]]&lt;16,"1-15 Cal Days",IF(Table1[[#This Row],[Days Past 3rd Birthday Calculated]]&gt;29,"30+ Cal Days","16-29 Cal Days")))</f>
        <v>OnTime</v>
      </c>
      <c r="Y1291" s="37">
        <f>_xlfn.NUMBERVALUE(Table1[[#This Row],[School Days to Complete Initial Evaluation (U08)]])</f>
        <v>0</v>
      </c>
      <c r="Z1291" t="str">
        <f>IF(Table1[[#This Row],[School Days to Complete Initial Evaluation Converted]]&lt;36,"OnTime",IF(Table1[[#This Row],[School Days to Complete Initial Evaluation Converted]]&gt;50,"16+ Sch Days","1-15 Sch Days"))</f>
        <v>OnTime</v>
      </c>
    </row>
    <row r="1292" spans="1:26">
      <c r="A1292" s="26"/>
      <c r="B1292" s="26"/>
      <c r="C1292" s="26"/>
      <c r="D1292" s="26"/>
      <c r="E1292" s="26"/>
      <c r="F1292" s="26"/>
      <c r="G1292" s="26"/>
      <c r="H1292" s="26"/>
      <c r="I1292" s="26"/>
      <c r="J1292" s="26"/>
      <c r="K1292" s="26"/>
      <c r="L1292" s="26"/>
      <c r="M1292" s="26"/>
      <c r="N1292" s="26"/>
      <c r="O1292" s="26"/>
      <c r="P1292" s="26"/>
      <c r="Q1292" s="26"/>
      <c r="R1292" s="26"/>
      <c r="S1292" s="26"/>
      <c r="T1292" s="26"/>
      <c r="U1292" s="26"/>
      <c r="V1292" s="36">
        <f t="shared" si="20"/>
        <v>1096</v>
      </c>
      <c r="W129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92" t="str">
        <f>IF(Table1[[#This Row],[Days Past 3rd Birthday Calculated]]&lt;1,"OnTime",IF(Table1[[#This Row],[Days Past 3rd Birthday Calculated]]&lt;16,"1-15 Cal Days",IF(Table1[[#This Row],[Days Past 3rd Birthday Calculated]]&gt;29,"30+ Cal Days","16-29 Cal Days")))</f>
        <v>OnTime</v>
      </c>
      <c r="Y1292" s="37">
        <f>_xlfn.NUMBERVALUE(Table1[[#This Row],[School Days to Complete Initial Evaluation (U08)]])</f>
        <v>0</v>
      </c>
      <c r="Z1292" t="str">
        <f>IF(Table1[[#This Row],[School Days to Complete Initial Evaluation Converted]]&lt;36,"OnTime",IF(Table1[[#This Row],[School Days to Complete Initial Evaluation Converted]]&gt;50,"16+ Sch Days","1-15 Sch Days"))</f>
        <v>OnTime</v>
      </c>
    </row>
    <row r="1293" spans="1:26">
      <c r="A1293" s="26"/>
      <c r="B1293" s="26"/>
      <c r="C1293" s="26"/>
      <c r="D1293" s="26"/>
      <c r="E1293" s="26"/>
      <c r="F1293" s="26"/>
      <c r="G1293" s="26"/>
      <c r="H1293" s="26"/>
      <c r="I1293" s="26"/>
      <c r="J1293" s="26"/>
      <c r="K1293" s="26"/>
      <c r="L1293" s="26"/>
      <c r="M1293" s="26"/>
      <c r="N1293" s="26"/>
      <c r="O1293" s="26"/>
      <c r="P1293" s="26"/>
      <c r="Q1293" s="26"/>
      <c r="R1293" s="26"/>
      <c r="S1293" s="26"/>
      <c r="T1293" s="26"/>
      <c r="U1293" s="26"/>
      <c r="V1293" s="36">
        <f t="shared" si="20"/>
        <v>1096</v>
      </c>
      <c r="W129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93" t="str">
        <f>IF(Table1[[#This Row],[Days Past 3rd Birthday Calculated]]&lt;1,"OnTime",IF(Table1[[#This Row],[Days Past 3rd Birthday Calculated]]&lt;16,"1-15 Cal Days",IF(Table1[[#This Row],[Days Past 3rd Birthday Calculated]]&gt;29,"30+ Cal Days","16-29 Cal Days")))</f>
        <v>OnTime</v>
      </c>
      <c r="Y1293" s="37">
        <f>_xlfn.NUMBERVALUE(Table1[[#This Row],[School Days to Complete Initial Evaluation (U08)]])</f>
        <v>0</v>
      </c>
      <c r="Z1293" t="str">
        <f>IF(Table1[[#This Row],[School Days to Complete Initial Evaluation Converted]]&lt;36,"OnTime",IF(Table1[[#This Row],[School Days to Complete Initial Evaluation Converted]]&gt;50,"16+ Sch Days","1-15 Sch Days"))</f>
        <v>OnTime</v>
      </c>
    </row>
    <row r="1294" spans="1:26">
      <c r="A1294" s="26"/>
      <c r="B1294" s="26"/>
      <c r="C1294" s="26"/>
      <c r="D1294" s="26"/>
      <c r="E1294" s="26"/>
      <c r="F1294" s="26"/>
      <c r="G1294" s="26"/>
      <c r="H1294" s="26"/>
      <c r="I1294" s="26"/>
      <c r="J1294" s="26"/>
      <c r="K1294" s="26"/>
      <c r="L1294" s="26"/>
      <c r="M1294" s="26"/>
      <c r="N1294" s="26"/>
      <c r="O1294" s="26"/>
      <c r="P1294" s="26"/>
      <c r="Q1294" s="26"/>
      <c r="R1294" s="26"/>
      <c r="S1294" s="26"/>
      <c r="T1294" s="26"/>
      <c r="U1294" s="26"/>
      <c r="V1294" s="36">
        <f t="shared" si="20"/>
        <v>1096</v>
      </c>
      <c r="W129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94" t="str">
        <f>IF(Table1[[#This Row],[Days Past 3rd Birthday Calculated]]&lt;1,"OnTime",IF(Table1[[#This Row],[Days Past 3rd Birthday Calculated]]&lt;16,"1-15 Cal Days",IF(Table1[[#This Row],[Days Past 3rd Birthday Calculated]]&gt;29,"30+ Cal Days","16-29 Cal Days")))</f>
        <v>OnTime</v>
      </c>
      <c r="Y1294" s="37">
        <f>_xlfn.NUMBERVALUE(Table1[[#This Row],[School Days to Complete Initial Evaluation (U08)]])</f>
        <v>0</v>
      </c>
      <c r="Z1294" t="str">
        <f>IF(Table1[[#This Row],[School Days to Complete Initial Evaluation Converted]]&lt;36,"OnTime",IF(Table1[[#This Row],[School Days to Complete Initial Evaluation Converted]]&gt;50,"16+ Sch Days","1-15 Sch Days"))</f>
        <v>OnTime</v>
      </c>
    </row>
    <row r="1295" spans="1:26">
      <c r="A1295" s="26"/>
      <c r="B1295" s="26"/>
      <c r="C1295" s="26"/>
      <c r="D1295" s="26"/>
      <c r="E1295" s="26"/>
      <c r="F1295" s="26"/>
      <c r="G1295" s="26"/>
      <c r="H1295" s="26"/>
      <c r="I1295" s="26"/>
      <c r="J1295" s="26"/>
      <c r="K1295" s="26"/>
      <c r="L1295" s="26"/>
      <c r="M1295" s="26"/>
      <c r="N1295" s="26"/>
      <c r="O1295" s="26"/>
      <c r="P1295" s="26"/>
      <c r="Q1295" s="26"/>
      <c r="R1295" s="26"/>
      <c r="S1295" s="26"/>
      <c r="T1295" s="26"/>
      <c r="U1295" s="26"/>
      <c r="V1295" s="36">
        <f t="shared" si="20"/>
        <v>1096</v>
      </c>
      <c r="W129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95" t="str">
        <f>IF(Table1[[#This Row],[Days Past 3rd Birthday Calculated]]&lt;1,"OnTime",IF(Table1[[#This Row],[Days Past 3rd Birthday Calculated]]&lt;16,"1-15 Cal Days",IF(Table1[[#This Row],[Days Past 3rd Birthday Calculated]]&gt;29,"30+ Cal Days","16-29 Cal Days")))</f>
        <v>OnTime</v>
      </c>
      <c r="Y1295" s="37">
        <f>_xlfn.NUMBERVALUE(Table1[[#This Row],[School Days to Complete Initial Evaluation (U08)]])</f>
        <v>0</v>
      </c>
      <c r="Z1295" t="str">
        <f>IF(Table1[[#This Row],[School Days to Complete Initial Evaluation Converted]]&lt;36,"OnTime",IF(Table1[[#This Row],[School Days to Complete Initial Evaluation Converted]]&gt;50,"16+ Sch Days","1-15 Sch Days"))</f>
        <v>OnTime</v>
      </c>
    </row>
    <row r="1296" spans="1:26">
      <c r="A1296" s="26"/>
      <c r="B1296" s="26"/>
      <c r="C1296" s="26"/>
      <c r="D1296" s="26"/>
      <c r="E1296" s="26"/>
      <c r="F1296" s="26"/>
      <c r="G1296" s="26"/>
      <c r="H1296" s="26"/>
      <c r="I1296" s="26"/>
      <c r="J1296" s="26"/>
      <c r="K1296" s="26"/>
      <c r="L1296" s="26"/>
      <c r="M1296" s="26"/>
      <c r="N1296" s="26"/>
      <c r="O1296" s="26"/>
      <c r="P1296" s="26"/>
      <c r="Q1296" s="26"/>
      <c r="R1296" s="26"/>
      <c r="S1296" s="26"/>
      <c r="T1296" s="26"/>
      <c r="U1296" s="26"/>
      <c r="V1296" s="36">
        <f t="shared" si="20"/>
        <v>1096</v>
      </c>
      <c r="W129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96" t="str">
        <f>IF(Table1[[#This Row],[Days Past 3rd Birthday Calculated]]&lt;1,"OnTime",IF(Table1[[#This Row],[Days Past 3rd Birthday Calculated]]&lt;16,"1-15 Cal Days",IF(Table1[[#This Row],[Days Past 3rd Birthday Calculated]]&gt;29,"30+ Cal Days","16-29 Cal Days")))</f>
        <v>OnTime</v>
      </c>
      <c r="Y1296" s="37">
        <f>_xlfn.NUMBERVALUE(Table1[[#This Row],[School Days to Complete Initial Evaluation (U08)]])</f>
        <v>0</v>
      </c>
      <c r="Z1296" t="str">
        <f>IF(Table1[[#This Row],[School Days to Complete Initial Evaluation Converted]]&lt;36,"OnTime",IF(Table1[[#This Row],[School Days to Complete Initial Evaluation Converted]]&gt;50,"16+ Sch Days","1-15 Sch Days"))</f>
        <v>OnTime</v>
      </c>
    </row>
    <row r="1297" spans="1:26">
      <c r="A1297" s="26"/>
      <c r="B1297" s="26"/>
      <c r="C1297" s="26"/>
      <c r="D1297" s="26"/>
      <c r="E1297" s="26"/>
      <c r="F1297" s="26"/>
      <c r="G1297" s="26"/>
      <c r="H1297" s="26"/>
      <c r="I1297" s="26"/>
      <c r="J1297" s="26"/>
      <c r="K1297" s="26"/>
      <c r="L1297" s="26"/>
      <c r="M1297" s="26"/>
      <c r="N1297" s="26"/>
      <c r="O1297" s="26"/>
      <c r="P1297" s="26"/>
      <c r="Q1297" s="26"/>
      <c r="R1297" s="26"/>
      <c r="S1297" s="26"/>
      <c r="T1297" s="26"/>
      <c r="U1297" s="26"/>
      <c r="V1297" s="36">
        <f t="shared" si="20"/>
        <v>1096</v>
      </c>
      <c r="W129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97" t="str">
        <f>IF(Table1[[#This Row],[Days Past 3rd Birthday Calculated]]&lt;1,"OnTime",IF(Table1[[#This Row],[Days Past 3rd Birthday Calculated]]&lt;16,"1-15 Cal Days",IF(Table1[[#This Row],[Days Past 3rd Birthday Calculated]]&gt;29,"30+ Cal Days","16-29 Cal Days")))</f>
        <v>OnTime</v>
      </c>
      <c r="Y1297" s="37">
        <f>_xlfn.NUMBERVALUE(Table1[[#This Row],[School Days to Complete Initial Evaluation (U08)]])</f>
        <v>0</v>
      </c>
      <c r="Z1297" t="str">
        <f>IF(Table1[[#This Row],[School Days to Complete Initial Evaluation Converted]]&lt;36,"OnTime",IF(Table1[[#This Row],[School Days to Complete Initial Evaluation Converted]]&gt;50,"16+ Sch Days","1-15 Sch Days"))</f>
        <v>OnTime</v>
      </c>
    </row>
    <row r="1298" spans="1:26">
      <c r="A1298" s="26"/>
      <c r="B1298" s="26"/>
      <c r="C1298" s="26"/>
      <c r="D1298" s="26"/>
      <c r="E1298" s="26"/>
      <c r="F1298" s="26"/>
      <c r="G1298" s="26"/>
      <c r="H1298" s="26"/>
      <c r="I1298" s="26"/>
      <c r="J1298" s="26"/>
      <c r="K1298" s="26"/>
      <c r="L1298" s="26"/>
      <c r="M1298" s="26"/>
      <c r="N1298" s="26"/>
      <c r="O1298" s="26"/>
      <c r="P1298" s="26"/>
      <c r="Q1298" s="26"/>
      <c r="R1298" s="26"/>
      <c r="S1298" s="26"/>
      <c r="T1298" s="26"/>
      <c r="U1298" s="26"/>
      <c r="V1298" s="36">
        <f t="shared" si="20"/>
        <v>1096</v>
      </c>
      <c r="W129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98" t="str">
        <f>IF(Table1[[#This Row],[Days Past 3rd Birthday Calculated]]&lt;1,"OnTime",IF(Table1[[#This Row],[Days Past 3rd Birthday Calculated]]&lt;16,"1-15 Cal Days",IF(Table1[[#This Row],[Days Past 3rd Birthday Calculated]]&gt;29,"30+ Cal Days","16-29 Cal Days")))</f>
        <v>OnTime</v>
      </c>
      <c r="Y1298" s="37">
        <f>_xlfn.NUMBERVALUE(Table1[[#This Row],[School Days to Complete Initial Evaluation (U08)]])</f>
        <v>0</v>
      </c>
      <c r="Z1298" t="str">
        <f>IF(Table1[[#This Row],[School Days to Complete Initial Evaluation Converted]]&lt;36,"OnTime",IF(Table1[[#This Row],[School Days to Complete Initial Evaluation Converted]]&gt;50,"16+ Sch Days","1-15 Sch Days"))</f>
        <v>OnTime</v>
      </c>
    </row>
    <row r="1299" spans="1:26">
      <c r="A1299" s="26"/>
      <c r="B1299" s="26"/>
      <c r="C1299" s="26"/>
      <c r="D1299" s="26"/>
      <c r="E1299" s="26"/>
      <c r="F1299" s="26"/>
      <c r="G1299" s="26"/>
      <c r="H1299" s="26"/>
      <c r="I1299" s="26"/>
      <c r="J1299" s="26"/>
      <c r="K1299" s="26"/>
      <c r="L1299" s="26"/>
      <c r="M1299" s="26"/>
      <c r="N1299" s="26"/>
      <c r="O1299" s="26"/>
      <c r="P1299" s="26"/>
      <c r="Q1299" s="26"/>
      <c r="R1299" s="26"/>
      <c r="S1299" s="26"/>
      <c r="T1299" s="26"/>
      <c r="U1299" s="26"/>
      <c r="V1299" s="36">
        <f t="shared" si="20"/>
        <v>1096</v>
      </c>
      <c r="W129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299" t="str">
        <f>IF(Table1[[#This Row],[Days Past 3rd Birthday Calculated]]&lt;1,"OnTime",IF(Table1[[#This Row],[Days Past 3rd Birthday Calculated]]&lt;16,"1-15 Cal Days",IF(Table1[[#This Row],[Days Past 3rd Birthday Calculated]]&gt;29,"30+ Cal Days","16-29 Cal Days")))</f>
        <v>OnTime</v>
      </c>
      <c r="Y1299" s="37">
        <f>_xlfn.NUMBERVALUE(Table1[[#This Row],[School Days to Complete Initial Evaluation (U08)]])</f>
        <v>0</v>
      </c>
      <c r="Z1299" t="str">
        <f>IF(Table1[[#This Row],[School Days to Complete Initial Evaluation Converted]]&lt;36,"OnTime",IF(Table1[[#This Row],[School Days to Complete Initial Evaluation Converted]]&gt;50,"16+ Sch Days","1-15 Sch Days"))</f>
        <v>OnTime</v>
      </c>
    </row>
    <row r="1300" spans="1:26">
      <c r="A1300" s="26"/>
      <c r="B1300" s="26"/>
      <c r="C1300" s="26"/>
      <c r="D1300" s="26"/>
      <c r="E1300" s="26"/>
      <c r="F1300" s="26"/>
      <c r="G1300" s="26"/>
      <c r="H1300" s="26"/>
      <c r="I1300" s="26"/>
      <c r="J1300" s="26"/>
      <c r="K1300" s="26"/>
      <c r="L1300" s="26"/>
      <c r="M1300" s="26"/>
      <c r="N1300" s="26"/>
      <c r="O1300" s="26"/>
      <c r="P1300" s="26"/>
      <c r="Q1300" s="26"/>
      <c r="R1300" s="26"/>
      <c r="S1300" s="26"/>
      <c r="T1300" s="26"/>
      <c r="U1300" s="26"/>
      <c r="V1300" s="36">
        <f t="shared" si="20"/>
        <v>1096</v>
      </c>
      <c r="W130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00" t="str">
        <f>IF(Table1[[#This Row],[Days Past 3rd Birthday Calculated]]&lt;1,"OnTime",IF(Table1[[#This Row],[Days Past 3rd Birthday Calculated]]&lt;16,"1-15 Cal Days",IF(Table1[[#This Row],[Days Past 3rd Birthday Calculated]]&gt;29,"30+ Cal Days","16-29 Cal Days")))</f>
        <v>OnTime</v>
      </c>
      <c r="Y1300" s="37">
        <f>_xlfn.NUMBERVALUE(Table1[[#This Row],[School Days to Complete Initial Evaluation (U08)]])</f>
        <v>0</v>
      </c>
      <c r="Z1300" t="str">
        <f>IF(Table1[[#This Row],[School Days to Complete Initial Evaluation Converted]]&lt;36,"OnTime",IF(Table1[[#This Row],[School Days to Complete Initial Evaluation Converted]]&gt;50,"16+ Sch Days","1-15 Sch Days"))</f>
        <v>OnTime</v>
      </c>
    </row>
    <row r="1301" spans="1:26">
      <c r="A1301" s="26"/>
      <c r="B1301" s="26"/>
      <c r="C1301" s="26"/>
      <c r="D1301" s="26"/>
      <c r="E1301" s="26"/>
      <c r="F1301" s="26"/>
      <c r="G1301" s="26"/>
      <c r="H1301" s="26"/>
      <c r="I1301" s="26"/>
      <c r="J1301" s="26"/>
      <c r="K1301" s="26"/>
      <c r="L1301" s="26"/>
      <c r="M1301" s="26"/>
      <c r="N1301" s="26"/>
      <c r="O1301" s="26"/>
      <c r="P1301" s="26"/>
      <c r="Q1301" s="26"/>
      <c r="R1301" s="26"/>
      <c r="S1301" s="26"/>
      <c r="T1301" s="26"/>
      <c r="U1301" s="26"/>
      <c r="V1301" s="36">
        <f t="shared" si="20"/>
        <v>1096</v>
      </c>
      <c r="W130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01" t="str">
        <f>IF(Table1[[#This Row],[Days Past 3rd Birthday Calculated]]&lt;1,"OnTime",IF(Table1[[#This Row],[Days Past 3rd Birthday Calculated]]&lt;16,"1-15 Cal Days",IF(Table1[[#This Row],[Days Past 3rd Birthday Calculated]]&gt;29,"30+ Cal Days","16-29 Cal Days")))</f>
        <v>OnTime</v>
      </c>
      <c r="Y1301" s="37">
        <f>_xlfn.NUMBERVALUE(Table1[[#This Row],[School Days to Complete Initial Evaluation (U08)]])</f>
        <v>0</v>
      </c>
      <c r="Z1301" t="str">
        <f>IF(Table1[[#This Row],[School Days to Complete Initial Evaluation Converted]]&lt;36,"OnTime",IF(Table1[[#This Row],[School Days to Complete Initial Evaluation Converted]]&gt;50,"16+ Sch Days","1-15 Sch Days"))</f>
        <v>OnTime</v>
      </c>
    </row>
    <row r="1302" spans="1:26">
      <c r="A1302" s="26"/>
      <c r="B1302" s="26"/>
      <c r="C1302" s="26"/>
      <c r="D1302" s="26"/>
      <c r="E1302" s="26"/>
      <c r="F1302" s="26"/>
      <c r="G1302" s="26"/>
      <c r="H1302" s="26"/>
      <c r="I1302" s="26"/>
      <c r="J1302" s="26"/>
      <c r="K1302" s="26"/>
      <c r="L1302" s="26"/>
      <c r="M1302" s="26"/>
      <c r="N1302" s="26"/>
      <c r="O1302" s="26"/>
      <c r="P1302" s="26"/>
      <c r="Q1302" s="26"/>
      <c r="R1302" s="26"/>
      <c r="S1302" s="26"/>
      <c r="T1302" s="26"/>
      <c r="U1302" s="26"/>
      <c r="V1302" s="36">
        <f t="shared" si="20"/>
        <v>1096</v>
      </c>
      <c r="W130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02" t="str">
        <f>IF(Table1[[#This Row],[Days Past 3rd Birthday Calculated]]&lt;1,"OnTime",IF(Table1[[#This Row],[Days Past 3rd Birthday Calculated]]&lt;16,"1-15 Cal Days",IF(Table1[[#This Row],[Days Past 3rd Birthday Calculated]]&gt;29,"30+ Cal Days","16-29 Cal Days")))</f>
        <v>OnTime</v>
      </c>
      <c r="Y1302" s="37">
        <f>_xlfn.NUMBERVALUE(Table1[[#This Row],[School Days to Complete Initial Evaluation (U08)]])</f>
        <v>0</v>
      </c>
      <c r="Z1302" t="str">
        <f>IF(Table1[[#This Row],[School Days to Complete Initial Evaluation Converted]]&lt;36,"OnTime",IF(Table1[[#This Row],[School Days to Complete Initial Evaluation Converted]]&gt;50,"16+ Sch Days","1-15 Sch Days"))</f>
        <v>OnTime</v>
      </c>
    </row>
    <row r="1303" spans="1:26">
      <c r="A1303" s="26"/>
      <c r="B1303" s="26"/>
      <c r="C1303" s="26"/>
      <c r="D1303" s="26"/>
      <c r="E1303" s="26"/>
      <c r="F1303" s="26"/>
      <c r="G1303" s="26"/>
      <c r="H1303" s="26"/>
      <c r="I1303" s="26"/>
      <c r="J1303" s="26"/>
      <c r="K1303" s="26"/>
      <c r="L1303" s="26"/>
      <c r="M1303" s="26"/>
      <c r="N1303" s="26"/>
      <c r="O1303" s="26"/>
      <c r="P1303" s="26"/>
      <c r="Q1303" s="26"/>
      <c r="R1303" s="26"/>
      <c r="S1303" s="26"/>
      <c r="T1303" s="26"/>
      <c r="U1303" s="26"/>
      <c r="V1303" s="36">
        <f t="shared" si="20"/>
        <v>1096</v>
      </c>
      <c r="W130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03" t="str">
        <f>IF(Table1[[#This Row],[Days Past 3rd Birthday Calculated]]&lt;1,"OnTime",IF(Table1[[#This Row],[Days Past 3rd Birthday Calculated]]&lt;16,"1-15 Cal Days",IF(Table1[[#This Row],[Days Past 3rd Birthday Calculated]]&gt;29,"30+ Cal Days","16-29 Cal Days")))</f>
        <v>OnTime</v>
      </c>
      <c r="Y1303" s="37">
        <f>_xlfn.NUMBERVALUE(Table1[[#This Row],[School Days to Complete Initial Evaluation (U08)]])</f>
        <v>0</v>
      </c>
      <c r="Z1303" t="str">
        <f>IF(Table1[[#This Row],[School Days to Complete Initial Evaluation Converted]]&lt;36,"OnTime",IF(Table1[[#This Row],[School Days to Complete Initial Evaluation Converted]]&gt;50,"16+ Sch Days","1-15 Sch Days"))</f>
        <v>OnTime</v>
      </c>
    </row>
    <row r="1304" spans="1:26">
      <c r="A1304" s="26"/>
      <c r="B1304" s="26"/>
      <c r="C1304" s="26"/>
      <c r="D1304" s="26"/>
      <c r="E1304" s="26"/>
      <c r="F1304" s="26"/>
      <c r="G1304" s="26"/>
      <c r="H1304" s="26"/>
      <c r="I1304" s="26"/>
      <c r="J1304" s="26"/>
      <c r="K1304" s="26"/>
      <c r="L1304" s="26"/>
      <c r="M1304" s="26"/>
      <c r="N1304" s="26"/>
      <c r="O1304" s="26"/>
      <c r="P1304" s="26"/>
      <c r="Q1304" s="26"/>
      <c r="R1304" s="26"/>
      <c r="S1304" s="26"/>
      <c r="T1304" s="26"/>
      <c r="U1304" s="26"/>
      <c r="V1304" s="36">
        <f t="shared" si="20"/>
        <v>1096</v>
      </c>
      <c r="W130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04" t="str">
        <f>IF(Table1[[#This Row],[Days Past 3rd Birthday Calculated]]&lt;1,"OnTime",IF(Table1[[#This Row],[Days Past 3rd Birthday Calculated]]&lt;16,"1-15 Cal Days",IF(Table1[[#This Row],[Days Past 3rd Birthday Calculated]]&gt;29,"30+ Cal Days","16-29 Cal Days")))</f>
        <v>OnTime</v>
      </c>
      <c r="Y1304" s="37">
        <f>_xlfn.NUMBERVALUE(Table1[[#This Row],[School Days to Complete Initial Evaluation (U08)]])</f>
        <v>0</v>
      </c>
      <c r="Z1304" t="str">
        <f>IF(Table1[[#This Row],[School Days to Complete Initial Evaluation Converted]]&lt;36,"OnTime",IF(Table1[[#This Row],[School Days to Complete Initial Evaluation Converted]]&gt;50,"16+ Sch Days","1-15 Sch Days"))</f>
        <v>OnTime</v>
      </c>
    </row>
    <row r="1305" spans="1:26">
      <c r="A1305" s="26"/>
      <c r="B1305" s="26"/>
      <c r="C1305" s="26"/>
      <c r="D1305" s="26"/>
      <c r="E1305" s="26"/>
      <c r="F1305" s="26"/>
      <c r="G1305" s="26"/>
      <c r="H1305" s="26"/>
      <c r="I1305" s="26"/>
      <c r="J1305" s="26"/>
      <c r="K1305" s="26"/>
      <c r="L1305" s="26"/>
      <c r="M1305" s="26"/>
      <c r="N1305" s="26"/>
      <c r="O1305" s="26"/>
      <c r="P1305" s="26"/>
      <c r="Q1305" s="26"/>
      <c r="R1305" s="26"/>
      <c r="S1305" s="26"/>
      <c r="T1305" s="26"/>
      <c r="U1305" s="26"/>
      <c r="V1305" s="36">
        <f t="shared" si="20"/>
        <v>1096</v>
      </c>
      <c r="W130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05" t="str">
        <f>IF(Table1[[#This Row],[Days Past 3rd Birthday Calculated]]&lt;1,"OnTime",IF(Table1[[#This Row],[Days Past 3rd Birthday Calculated]]&lt;16,"1-15 Cal Days",IF(Table1[[#This Row],[Days Past 3rd Birthday Calculated]]&gt;29,"30+ Cal Days","16-29 Cal Days")))</f>
        <v>OnTime</v>
      </c>
      <c r="Y1305" s="37">
        <f>_xlfn.NUMBERVALUE(Table1[[#This Row],[School Days to Complete Initial Evaluation (U08)]])</f>
        <v>0</v>
      </c>
      <c r="Z1305" t="str">
        <f>IF(Table1[[#This Row],[School Days to Complete Initial Evaluation Converted]]&lt;36,"OnTime",IF(Table1[[#This Row],[School Days to Complete Initial Evaluation Converted]]&gt;50,"16+ Sch Days","1-15 Sch Days"))</f>
        <v>OnTime</v>
      </c>
    </row>
    <row r="1306" spans="1:26">
      <c r="A1306" s="26"/>
      <c r="B1306" s="26"/>
      <c r="C1306" s="26"/>
      <c r="D1306" s="26"/>
      <c r="E1306" s="26"/>
      <c r="F1306" s="26"/>
      <c r="G1306" s="26"/>
      <c r="H1306" s="26"/>
      <c r="I1306" s="26"/>
      <c r="J1306" s="26"/>
      <c r="K1306" s="26"/>
      <c r="L1306" s="26"/>
      <c r="M1306" s="26"/>
      <c r="N1306" s="26"/>
      <c r="O1306" s="26"/>
      <c r="P1306" s="26"/>
      <c r="Q1306" s="26"/>
      <c r="R1306" s="26"/>
      <c r="S1306" s="26"/>
      <c r="T1306" s="26"/>
      <c r="U1306" s="26"/>
      <c r="V1306" s="36">
        <f t="shared" si="20"/>
        <v>1096</v>
      </c>
      <c r="W130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06" t="str">
        <f>IF(Table1[[#This Row],[Days Past 3rd Birthday Calculated]]&lt;1,"OnTime",IF(Table1[[#This Row],[Days Past 3rd Birthday Calculated]]&lt;16,"1-15 Cal Days",IF(Table1[[#This Row],[Days Past 3rd Birthday Calculated]]&gt;29,"30+ Cal Days","16-29 Cal Days")))</f>
        <v>OnTime</v>
      </c>
      <c r="Y1306" s="37">
        <f>_xlfn.NUMBERVALUE(Table1[[#This Row],[School Days to Complete Initial Evaluation (U08)]])</f>
        <v>0</v>
      </c>
      <c r="Z1306" t="str">
        <f>IF(Table1[[#This Row],[School Days to Complete Initial Evaluation Converted]]&lt;36,"OnTime",IF(Table1[[#This Row],[School Days to Complete Initial Evaluation Converted]]&gt;50,"16+ Sch Days","1-15 Sch Days"))</f>
        <v>OnTime</v>
      </c>
    </row>
    <row r="1307" spans="1:26">
      <c r="A1307" s="26"/>
      <c r="B1307" s="26"/>
      <c r="C1307" s="26"/>
      <c r="D1307" s="26"/>
      <c r="E1307" s="26"/>
      <c r="F1307" s="26"/>
      <c r="G1307" s="26"/>
      <c r="H1307" s="26"/>
      <c r="I1307" s="26"/>
      <c r="J1307" s="26"/>
      <c r="K1307" s="26"/>
      <c r="L1307" s="26"/>
      <c r="M1307" s="26"/>
      <c r="N1307" s="26"/>
      <c r="O1307" s="26"/>
      <c r="P1307" s="26"/>
      <c r="Q1307" s="26"/>
      <c r="R1307" s="26"/>
      <c r="S1307" s="26"/>
      <c r="T1307" s="26"/>
      <c r="U1307" s="26"/>
      <c r="V1307" s="36">
        <f t="shared" si="20"/>
        <v>1096</v>
      </c>
      <c r="W130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07" t="str">
        <f>IF(Table1[[#This Row],[Days Past 3rd Birthday Calculated]]&lt;1,"OnTime",IF(Table1[[#This Row],[Days Past 3rd Birthday Calculated]]&lt;16,"1-15 Cal Days",IF(Table1[[#This Row],[Days Past 3rd Birthday Calculated]]&gt;29,"30+ Cal Days","16-29 Cal Days")))</f>
        <v>OnTime</v>
      </c>
      <c r="Y1307" s="37">
        <f>_xlfn.NUMBERVALUE(Table1[[#This Row],[School Days to Complete Initial Evaluation (U08)]])</f>
        <v>0</v>
      </c>
      <c r="Z1307" t="str">
        <f>IF(Table1[[#This Row],[School Days to Complete Initial Evaluation Converted]]&lt;36,"OnTime",IF(Table1[[#This Row],[School Days to Complete Initial Evaluation Converted]]&gt;50,"16+ Sch Days","1-15 Sch Days"))</f>
        <v>OnTime</v>
      </c>
    </row>
    <row r="1308" spans="1:26">
      <c r="A1308" s="26"/>
      <c r="B1308" s="26"/>
      <c r="C1308" s="26"/>
      <c r="D1308" s="26"/>
      <c r="E1308" s="26"/>
      <c r="F1308" s="26"/>
      <c r="G1308" s="26"/>
      <c r="H1308" s="26"/>
      <c r="I1308" s="26"/>
      <c r="J1308" s="26"/>
      <c r="K1308" s="26"/>
      <c r="L1308" s="26"/>
      <c r="M1308" s="26"/>
      <c r="N1308" s="26"/>
      <c r="O1308" s="26"/>
      <c r="P1308" s="26"/>
      <c r="Q1308" s="26"/>
      <c r="R1308" s="26"/>
      <c r="S1308" s="26"/>
      <c r="T1308" s="26"/>
      <c r="U1308" s="26"/>
      <c r="V1308" s="36">
        <f t="shared" si="20"/>
        <v>1096</v>
      </c>
      <c r="W130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08" t="str">
        <f>IF(Table1[[#This Row],[Days Past 3rd Birthday Calculated]]&lt;1,"OnTime",IF(Table1[[#This Row],[Days Past 3rd Birthday Calculated]]&lt;16,"1-15 Cal Days",IF(Table1[[#This Row],[Days Past 3rd Birthday Calculated]]&gt;29,"30+ Cal Days","16-29 Cal Days")))</f>
        <v>OnTime</v>
      </c>
      <c r="Y1308" s="37">
        <f>_xlfn.NUMBERVALUE(Table1[[#This Row],[School Days to Complete Initial Evaluation (U08)]])</f>
        <v>0</v>
      </c>
      <c r="Z1308" t="str">
        <f>IF(Table1[[#This Row],[School Days to Complete Initial Evaluation Converted]]&lt;36,"OnTime",IF(Table1[[#This Row],[School Days to Complete Initial Evaluation Converted]]&gt;50,"16+ Sch Days","1-15 Sch Days"))</f>
        <v>OnTime</v>
      </c>
    </row>
    <row r="1309" spans="1:26">
      <c r="A1309" s="26"/>
      <c r="B1309" s="26"/>
      <c r="C1309" s="26"/>
      <c r="D1309" s="26"/>
      <c r="E1309" s="26"/>
      <c r="F1309" s="26"/>
      <c r="G1309" s="26"/>
      <c r="H1309" s="26"/>
      <c r="I1309" s="26"/>
      <c r="J1309" s="26"/>
      <c r="K1309" s="26"/>
      <c r="L1309" s="26"/>
      <c r="M1309" s="26"/>
      <c r="N1309" s="26"/>
      <c r="O1309" s="26"/>
      <c r="P1309" s="26"/>
      <c r="Q1309" s="26"/>
      <c r="R1309" s="26"/>
      <c r="S1309" s="26"/>
      <c r="T1309" s="26"/>
      <c r="U1309" s="26"/>
      <c r="V1309" s="36">
        <f t="shared" si="20"/>
        <v>1096</v>
      </c>
      <c r="W130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09" t="str">
        <f>IF(Table1[[#This Row],[Days Past 3rd Birthday Calculated]]&lt;1,"OnTime",IF(Table1[[#This Row],[Days Past 3rd Birthday Calculated]]&lt;16,"1-15 Cal Days",IF(Table1[[#This Row],[Days Past 3rd Birthday Calculated]]&gt;29,"30+ Cal Days","16-29 Cal Days")))</f>
        <v>OnTime</v>
      </c>
      <c r="Y1309" s="37">
        <f>_xlfn.NUMBERVALUE(Table1[[#This Row],[School Days to Complete Initial Evaluation (U08)]])</f>
        <v>0</v>
      </c>
      <c r="Z1309" t="str">
        <f>IF(Table1[[#This Row],[School Days to Complete Initial Evaluation Converted]]&lt;36,"OnTime",IF(Table1[[#This Row],[School Days to Complete Initial Evaluation Converted]]&gt;50,"16+ Sch Days","1-15 Sch Days"))</f>
        <v>OnTime</v>
      </c>
    </row>
    <row r="1310" spans="1:26">
      <c r="A1310" s="26"/>
      <c r="B1310" s="26"/>
      <c r="C1310" s="26"/>
      <c r="D1310" s="26"/>
      <c r="E1310" s="26"/>
      <c r="F1310" s="26"/>
      <c r="G1310" s="26"/>
      <c r="H1310" s="26"/>
      <c r="I1310" s="26"/>
      <c r="J1310" s="26"/>
      <c r="K1310" s="26"/>
      <c r="L1310" s="26"/>
      <c r="M1310" s="26"/>
      <c r="N1310" s="26"/>
      <c r="O1310" s="26"/>
      <c r="P1310" s="26"/>
      <c r="Q1310" s="26"/>
      <c r="R1310" s="26"/>
      <c r="S1310" s="26"/>
      <c r="T1310" s="26"/>
      <c r="U1310" s="26"/>
      <c r="V1310" s="36">
        <f t="shared" si="20"/>
        <v>1096</v>
      </c>
      <c r="W131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10" t="str">
        <f>IF(Table1[[#This Row],[Days Past 3rd Birthday Calculated]]&lt;1,"OnTime",IF(Table1[[#This Row],[Days Past 3rd Birthday Calculated]]&lt;16,"1-15 Cal Days",IF(Table1[[#This Row],[Days Past 3rd Birthday Calculated]]&gt;29,"30+ Cal Days","16-29 Cal Days")))</f>
        <v>OnTime</v>
      </c>
      <c r="Y1310" s="37">
        <f>_xlfn.NUMBERVALUE(Table1[[#This Row],[School Days to Complete Initial Evaluation (U08)]])</f>
        <v>0</v>
      </c>
      <c r="Z1310" t="str">
        <f>IF(Table1[[#This Row],[School Days to Complete Initial Evaluation Converted]]&lt;36,"OnTime",IF(Table1[[#This Row],[School Days to Complete Initial Evaluation Converted]]&gt;50,"16+ Sch Days","1-15 Sch Days"))</f>
        <v>OnTime</v>
      </c>
    </row>
    <row r="1311" spans="1:26">
      <c r="A1311" s="26"/>
      <c r="B1311" s="26"/>
      <c r="C1311" s="26"/>
      <c r="D1311" s="26"/>
      <c r="E1311" s="26"/>
      <c r="F1311" s="26"/>
      <c r="G1311" s="26"/>
      <c r="H1311" s="26"/>
      <c r="I1311" s="26"/>
      <c r="J1311" s="26"/>
      <c r="K1311" s="26"/>
      <c r="L1311" s="26"/>
      <c r="M1311" s="26"/>
      <c r="N1311" s="26"/>
      <c r="O1311" s="26"/>
      <c r="P1311" s="26"/>
      <c r="Q1311" s="26"/>
      <c r="R1311" s="26"/>
      <c r="S1311" s="26"/>
      <c r="T1311" s="26"/>
      <c r="U1311" s="26"/>
      <c r="V1311" s="36">
        <f t="shared" si="20"/>
        <v>1096</v>
      </c>
      <c r="W131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11" t="str">
        <f>IF(Table1[[#This Row],[Days Past 3rd Birthday Calculated]]&lt;1,"OnTime",IF(Table1[[#This Row],[Days Past 3rd Birthday Calculated]]&lt;16,"1-15 Cal Days",IF(Table1[[#This Row],[Days Past 3rd Birthday Calculated]]&gt;29,"30+ Cal Days","16-29 Cal Days")))</f>
        <v>OnTime</v>
      </c>
      <c r="Y1311" s="37">
        <f>_xlfn.NUMBERVALUE(Table1[[#This Row],[School Days to Complete Initial Evaluation (U08)]])</f>
        <v>0</v>
      </c>
      <c r="Z1311" t="str">
        <f>IF(Table1[[#This Row],[School Days to Complete Initial Evaluation Converted]]&lt;36,"OnTime",IF(Table1[[#This Row],[School Days to Complete Initial Evaluation Converted]]&gt;50,"16+ Sch Days","1-15 Sch Days"))</f>
        <v>OnTime</v>
      </c>
    </row>
    <row r="1312" spans="1:26">
      <c r="A1312" s="26"/>
      <c r="B1312" s="26"/>
      <c r="C1312" s="26"/>
      <c r="D1312" s="26"/>
      <c r="E1312" s="26"/>
      <c r="F1312" s="26"/>
      <c r="G1312" s="26"/>
      <c r="H1312" s="26"/>
      <c r="I1312" s="26"/>
      <c r="J1312" s="26"/>
      <c r="K1312" s="26"/>
      <c r="L1312" s="26"/>
      <c r="M1312" s="26"/>
      <c r="N1312" s="26"/>
      <c r="O1312" s="26"/>
      <c r="P1312" s="26"/>
      <c r="Q1312" s="26"/>
      <c r="R1312" s="26"/>
      <c r="S1312" s="26"/>
      <c r="T1312" s="26"/>
      <c r="U1312" s="26"/>
      <c r="V1312" s="36">
        <f t="shared" si="20"/>
        <v>1096</v>
      </c>
      <c r="W131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12" t="str">
        <f>IF(Table1[[#This Row],[Days Past 3rd Birthday Calculated]]&lt;1,"OnTime",IF(Table1[[#This Row],[Days Past 3rd Birthday Calculated]]&lt;16,"1-15 Cal Days",IF(Table1[[#This Row],[Days Past 3rd Birthday Calculated]]&gt;29,"30+ Cal Days","16-29 Cal Days")))</f>
        <v>OnTime</v>
      </c>
      <c r="Y1312" s="37">
        <f>_xlfn.NUMBERVALUE(Table1[[#This Row],[School Days to Complete Initial Evaluation (U08)]])</f>
        <v>0</v>
      </c>
      <c r="Z1312" t="str">
        <f>IF(Table1[[#This Row],[School Days to Complete Initial Evaluation Converted]]&lt;36,"OnTime",IF(Table1[[#This Row],[School Days to Complete Initial Evaluation Converted]]&gt;50,"16+ Sch Days","1-15 Sch Days"))</f>
        <v>OnTime</v>
      </c>
    </row>
    <row r="1313" spans="1:26">
      <c r="A1313" s="26"/>
      <c r="B1313" s="26"/>
      <c r="C1313" s="26"/>
      <c r="D1313" s="26"/>
      <c r="E1313" s="26"/>
      <c r="F1313" s="26"/>
      <c r="G1313" s="26"/>
      <c r="H1313" s="26"/>
      <c r="I1313" s="26"/>
      <c r="J1313" s="26"/>
      <c r="K1313" s="26"/>
      <c r="L1313" s="26"/>
      <c r="M1313" s="26"/>
      <c r="N1313" s="26"/>
      <c r="O1313" s="26"/>
      <c r="P1313" s="26"/>
      <c r="Q1313" s="26"/>
      <c r="R1313" s="26"/>
      <c r="S1313" s="26"/>
      <c r="T1313" s="26"/>
      <c r="U1313" s="26"/>
      <c r="V1313" s="36">
        <f t="shared" si="20"/>
        <v>1096</v>
      </c>
      <c r="W131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13" t="str">
        <f>IF(Table1[[#This Row],[Days Past 3rd Birthday Calculated]]&lt;1,"OnTime",IF(Table1[[#This Row],[Days Past 3rd Birthday Calculated]]&lt;16,"1-15 Cal Days",IF(Table1[[#This Row],[Days Past 3rd Birthday Calculated]]&gt;29,"30+ Cal Days","16-29 Cal Days")))</f>
        <v>OnTime</v>
      </c>
      <c r="Y1313" s="37">
        <f>_xlfn.NUMBERVALUE(Table1[[#This Row],[School Days to Complete Initial Evaluation (U08)]])</f>
        <v>0</v>
      </c>
      <c r="Z1313" t="str">
        <f>IF(Table1[[#This Row],[School Days to Complete Initial Evaluation Converted]]&lt;36,"OnTime",IF(Table1[[#This Row],[School Days to Complete Initial Evaluation Converted]]&gt;50,"16+ Sch Days","1-15 Sch Days"))</f>
        <v>OnTime</v>
      </c>
    </row>
    <row r="1314" spans="1:26">
      <c r="A1314" s="26"/>
      <c r="B1314" s="26"/>
      <c r="C1314" s="26"/>
      <c r="D1314" s="26"/>
      <c r="E1314" s="26"/>
      <c r="F1314" s="26"/>
      <c r="G1314" s="26"/>
      <c r="H1314" s="26"/>
      <c r="I1314" s="26"/>
      <c r="J1314" s="26"/>
      <c r="K1314" s="26"/>
      <c r="L1314" s="26"/>
      <c r="M1314" s="26"/>
      <c r="N1314" s="26"/>
      <c r="O1314" s="26"/>
      <c r="P1314" s="26"/>
      <c r="Q1314" s="26"/>
      <c r="R1314" s="26"/>
      <c r="S1314" s="26"/>
      <c r="T1314" s="26"/>
      <c r="U1314" s="26"/>
      <c r="V1314" s="36">
        <f t="shared" si="20"/>
        <v>1096</v>
      </c>
      <c r="W131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14" t="str">
        <f>IF(Table1[[#This Row],[Days Past 3rd Birthday Calculated]]&lt;1,"OnTime",IF(Table1[[#This Row],[Days Past 3rd Birthday Calculated]]&lt;16,"1-15 Cal Days",IF(Table1[[#This Row],[Days Past 3rd Birthday Calculated]]&gt;29,"30+ Cal Days","16-29 Cal Days")))</f>
        <v>OnTime</v>
      </c>
      <c r="Y1314" s="37">
        <f>_xlfn.NUMBERVALUE(Table1[[#This Row],[School Days to Complete Initial Evaluation (U08)]])</f>
        <v>0</v>
      </c>
      <c r="Z1314" t="str">
        <f>IF(Table1[[#This Row],[School Days to Complete Initial Evaluation Converted]]&lt;36,"OnTime",IF(Table1[[#This Row],[School Days to Complete Initial Evaluation Converted]]&gt;50,"16+ Sch Days","1-15 Sch Days"))</f>
        <v>OnTime</v>
      </c>
    </row>
    <row r="1315" spans="1:26">
      <c r="A1315" s="26"/>
      <c r="B1315" s="26"/>
      <c r="C1315" s="26"/>
      <c r="D1315" s="26"/>
      <c r="E1315" s="26"/>
      <c r="F1315" s="26"/>
      <c r="G1315" s="26"/>
      <c r="H1315" s="26"/>
      <c r="I1315" s="26"/>
      <c r="J1315" s="26"/>
      <c r="K1315" s="26"/>
      <c r="L1315" s="26"/>
      <c r="M1315" s="26"/>
      <c r="N1315" s="26"/>
      <c r="O1315" s="26"/>
      <c r="P1315" s="26"/>
      <c r="Q1315" s="26"/>
      <c r="R1315" s="26"/>
      <c r="S1315" s="26"/>
      <c r="T1315" s="26"/>
      <c r="U1315" s="26"/>
      <c r="V1315" s="36">
        <f t="shared" si="20"/>
        <v>1096</v>
      </c>
      <c r="W131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15" t="str">
        <f>IF(Table1[[#This Row],[Days Past 3rd Birthday Calculated]]&lt;1,"OnTime",IF(Table1[[#This Row],[Days Past 3rd Birthday Calculated]]&lt;16,"1-15 Cal Days",IF(Table1[[#This Row],[Days Past 3rd Birthday Calculated]]&gt;29,"30+ Cal Days","16-29 Cal Days")))</f>
        <v>OnTime</v>
      </c>
      <c r="Y1315" s="37">
        <f>_xlfn.NUMBERVALUE(Table1[[#This Row],[School Days to Complete Initial Evaluation (U08)]])</f>
        <v>0</v>
      </c>
      <c r="Z1315" t="str">
        <f>IF(Table1[[#This Row],[School Days to Complete Initial Evaluation Converted]]&lt;36,"OnTime",IF(Table1[[#This Row],[School Days to Complete Initial Evaluation Converted]]&gt;50,"16+ Sch Days","1-15 Sch Days"))</f>
        <v>OnTime</v>
      </c>
    </row>
    <row r="1316" spans="1:26">
      <c r="A1316" s="26"/>
      <c r="B1316" s="26"/>
      <c r="C1316" s="26"/>
      <c r="D1316" s="26"/>
      <c r="E1316" s="26"/>
      <c r="F1316" s="26"/>
      <c r="G1316" s="26"/>
      <c r="H1316" s="26"/>
      <c r="I1316" s="26"/>
      <c r="J1316" s="26"/>
      <c r="K1316" s="26"/>
      <c r="L1316" s="26"/>
      <c r="M1316" s="26"/>
      <c r="N1316" s="26"/>
      <c r="O1316" s="26"/>
      <c r="P1316" s="26"/>
      <c r="Q1316" s="26"/>
      <c r="R1316" s="26"/>
      <c r="S1316" s="26"/>
      <c r="T1316" s="26"/>
      <c r="U1316" s="26"/>
      <c r="V1316" s="36">
        <f t="shared" si="20"/>
        <v>1096</v>
      </c>
      <c r="W131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16" t="str">
        <f>IF(Table1[[#This Row],[Days Past 3rd Birthday Calculated]]&lt;1,"OnTime",IF(Table1[[#This Row],[Days Past 3rd Birthday Calculated]]&lt;16,"1-15 Cal Days",IF(Table1[[#This Row],[Days Past 3rd Birthday Calculated]]&gt;29,"30+ Cal Days","16-29 Cal Days")))</f>
        <v>OnTime</v>
      </c>
      <c r="Y1316" s="37">
        <f>_xlfn.NUMBERVALUE(Table1[[#This Row],[School Days to Complete Initial Evaluation (U08)]])</f>
        <v>0</v>
      </c>
      <c r="Z1316" t="str">
        <f>IF(Table1[[#This Row],[School Days to Complete Initial Evaluation Converted]]&lt;36,"OnTime",IF(Table1[[#This Row],[School Days to Complete Initial Evaluation Converted]]&gt;50,"16+ Sch Days","1-15 Sch Days"))</f>
        <v>OnTime</v>
      </c>
    </row>
    <row r="1317" spans="1:26">
      <c r="A1317" s="26"/>
      <c r="B1317" s="26"/>
      <c r="C1317" s="26"/>
      <c r="D1317" s="26"/>
      <c r="E1317" s="26"/>
      <c r="F1317" s="26"/>
      <c r="G1317" s="26"/>
      <c r="H1317" s="26"/>
      <c r="I1317" s="26"/>
      <c r="J1317" s="26"/>
      <c r="K1317" s="26"/>
      <c r="L1317" s="26"/>
      <c r="M1317" s="26"/>
      <c r="N1317" s="26"/>
      <c r="O1317" s="26"/>
      <c r="P1317" s="26"/>
      <c r="Q1317" s="26"/>
      <c r="R1317" s="26"/>
      <c r="S1317" s="26"/>
      <c r="T1317" s="26"/>
      <c r="U1317" s="26"/>
      <c r="V1317" s="36">
        <f t="shared" si="20"/>
        <v>1096</v>
      </c>
      <c r="W131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17" t="str">
        <f>IF(Table1[[#This Row],[Days Past 3rd Birthday Calculated]]&lt;1,"OnTime",IF(Table1[[#This Row],[Days Past 3rd Birthday Calculated]]&lt;16,"1-15 Cal Days",IF(Table1[[#This Row],[Days Past 3rd Birthday Calculated]]&gt;29,"30+ Cal Days","16-29 Cal Days")))</f>
        <v>OnTime</v>
      </c>
      <c r="Y1317" s="37">
        <f>_xlfn.NUMBERVALUE(Table1[[#This Row],[School Days to Complete Initial Evaluation (U08)]])</f>
        <v>0</v>
      </c>
      <c r="Z1317" t="str">
        <f>IF(Table1[[#This Row],[School Days to Complete Initial Evaluation Converted]]&lt;36,"OnTime",IF(Table1[[#This Row],[School Days to Complete Initial Evaluation Converted]]&gt;50,"16+ Sch Days","1-15 Sch Days"))</f>
        <v>OnTime</v>
      </c>
    </row>
    <row r="1318" spans="1:26">
      <c r="A1318" s="26"/>
      <c r="B1318" s="26"/>
      <c r="C1318" s="26"/>
      <c r="D1318" s="26"/>
      <c r="E1318" s="26"/>
      <c r="F1318" s="26"/>
      <c r="G1318" s="26"/>
      <c r="H1318" s="26"/>
      <c r="I1318" s="26"/>
      <c r="J1318" s="26"/>
      <c r="K1318" s="26"/>
      <c r="L1318" s="26"/>
      <c r="M1318" s="26"/>
      <c r="N1318" s="26"/>
      <c r="O1318" s="26"/>
      <c r="P1318" s="26"/>
      <c r="Q1318" s="26"/>
      <c r="R1318" s="26"/>
      <c r="S1318" s="26"/>
      <c r="T1318" s="26"/>
      <c r="U1318" s="26"/>
      <c r="V1318" s="36">
        <f t="shared" si="20"/>
        <v>1096</v>
      </c>
      <c r="W131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18" t="str">
        <f>IF(Table1[[#This Row],[Days Past 3rd Birthday Calculated]]&lt;1,"OnTime",IF(Table1[[#This Row],[Days Past 3rd Birthday Calculated]]&lt;16,"1-15 Cal Days",IF(Table1[[#This Row],[Days Past 3rd Birthday Calculated]]&gt;29,"30+ Cal Days","16-29 Cal Days")))</f>
        <v>OnTime</v>
      </c>
      <c r="Y1318" s="37">
        <f>_xlfn.NUMBERVALUE(Table1[[#This Row],[School Days to Complete Initial Evaluation (U08)]])</f>
        <v>0</v>
      </c>
      <c r="Z1318" t="str">
        <f>IF(Table1[[#This Row],[School Days to Complete Initial Evaluation Converted]]&lt;36,"OnTime",IF(Table1[[#This Row],[School Days to Complete Initial Evaluation Converted]]&gt;50,"16+ Sch Days","1-15 Sch Days"))</f>
        <v>OnTime</v>
      </c>
    </row>
    <row r="1319" spans="1:26">
      <c r="A1319" s="26"/>
      <c r="B1319" s="26"/>
      <c r="C1319" s="26"/>
      <c r="D1319" s="26"/>
      <c r="E1319" s="26"/>
      <c r="F1319" s="26"/>
      <c r="G1319" s="26"/>
      <c r="H1319" s="26"/>
      <c r="I1319" s="26"/>
      <c r="J1319" s="26"/>
      <c r="K1319" s="26"/>
      <c r="L1319" s="26"/>
      <c r="M1319" s="26"/>
      <c r="N1319" s="26"/>
      <c r="O1319" s="26"/>
      <c r="P1319" s="26"/>
      <c r="Q1319" s="26"/>
      <c r="R1319" s="26"/>
      <c r="S1319" s="26"/>
      <c r="T1319" s="26"/>
      <c r="U1319" s="26"/>
      <c r="V1319" s="36">
        <f t="shared" si="20"/>
        <v>1096</v>
      </c>
      <c r="W131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19" t="str">
        <f>IF(Table1[[#This Row],[Days Past 3rd Birthday Calculated]]&lt;1,"OnTime",IF(Table1[[#This Row],[Days Past 3rd Birthday Calculated]]&lt;16,"1-15 Cal Days",IF(Table1[[#This Row],[Days Past 3rd Birthday Calculated]]&gt;29,"30+ Cal Days","16-29 Cal Days")))</f>
        <v>OnTime</v>
      </c>
      <c r="Y1319" s="37">
        <f>_xlfn.NUMBERVALUE(Table1[[#This Row],[School Days to Complete Initial Evaluation (U08)]])</f>
        <v>0</v>
      </c>
      <c r="Z1319" t="str">
        <f>IF(Table1[[#This Row],[School Days to Complete Initial Evaluation Converted]]&lt;36,"OnTime",IF(Table1[[#This Row],[School Days to Complete Initial Evaluation Converted]]&gt;50,"16+ Sch Days","1-15 Sch Days"))</f>
        <v>OnTime</v>
      </c>
    </row>
    <row r="1320" spans="1:26">
      <c r="A1320" s="26"/>
      <c r="B1320" s="26"/>
      <c r="C1320" s="26"/>
      <c r="D1320" s="26"/>
      <c r="E1320" s="26"/>
      <c r="F1320" s="26"/>
      <c r="G1320" s="26"/>
      <c r="H1320" s="26"/>
      <c r="I1320" s="26"/>
      <c r="J1320" s="26"/>
      <c r="K1320" s="26"/>
      <c r="L1320" s="26"/>
      <c r="M1320" s="26"/>
      <c r="N1320" s="26"/>
      <c r="O1320" s="26"/>
      <c r="P1320" s="26"/>
      <c r="Q1320" s="26"/>
      <c r="R1320" s="26"/>
      <c r="S1320" s="26"/>
      <c r="T1320" s="26"/>
      <c r="U1320" s="26"/>
      <c r="V1320" s="36">
        <f t="shared" si="20"/>
        <v>1096</v>
      </c>
      <c r="W132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20" t="str">
        <f>IF(Table1[[#This Row],[Days Past 3rd Birthday Calculated]]&lt;1,"OnTime",IF(Table1[[#This Row],[Days Past 3rd Birthday Calculated]]&lt;16,"1-15 Cal Days",IF(Table1[[#This Row],[Days Past 3rd Birthday Calculated]]&gt;29,"30+ Cal Days","16-29 Cal Days")))</f>
        <v>OnTime</v>
      </c>
      <c r="Y1320" s="37">
        <f>_xlfn.NUMBERVALUE(Table1[[#This Row],[School Days to Complete Initial Evaluation (U08)]])</f>
        <v>0</v>
      </c>
      <c r="Z1320" t="str">
        <f>IF(Table1[[#This Row],[School Days to Complete Initial Evaluation Converted]]&lt;36,"OnTime",IF(Table1[[#This Row],[School Days to Complete Initial Evaluation Converted]]&gt;50,"16+ Sch Days","1-15 Sch Days"))</f>
        <v>OnTime</v>
      </c>
    </row>
    <row r="1321" spans="1:26">
      <c r="A1321" s="26"/>
      <c r="B1321" s="26"/>
      <c r="C1321" s="26"/>
      <c r="D1321" s="26"/>
      <c r="E1321" s="26"/>
      <c r="F1321" s="26"/>
      <c r="G1321" s="26"/>
      <c r="H1321" s="26"/>
      <c r="I1321" s="26"/>
      <c r="J1321" s="26"/>
      <c r="K1321" s="26"/>
      <c r="L1321" s="26"/>
      <c r="M1321" s="26"/>
      <c r="N1321" s="26"/>
      <c r="O1321" s="26"/>
      <c r="P1321" s="26"/>
      <c r="Q1321" s="26"/>
      <c r="R1321" s="26"/>
      <c r="S1321" s="26"/>
      <c r="T1321" s="26"/>
      <c r="U1321" s="26"/>
      <c r="V1321" s="36">
        <f t="shared" si="20"/>
        <v>1096</v>
      </c>
      <c r="W132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21" t="str">
        <f>IF(Table1[[#This Row],[Days Past 3rd Birthday Calculated]]&lt;1,"OnTime",IF(Table1[[#This Row],[Days Past 3rd Birthday Calculated]]&lt;16,"1-15 Cal Days",IF(Table1[[#This Row],[Days Past 3rd Birthday Calculated]]&gt;29,"30+ Cal Days","16-29 Cal Days")))</f>
        <v>OnTime</v>
      </c>
      <c r="Y1321" s="37">
        <f>_xlfn.NUMBERVALUE(Table1[[#This Row],[School Days to Complete Initial Evaluation (U08)]])</f>
        <v>0</v>
      </c>
      <c r="Z1321" t="str">
        <f>IF(Table1[[#This Row],[School Days to Complete Initial Evaluation Converted]]&lt;36,"OnTime",IF(Table1[[#This Row],[School Days to Complete Initial Evaluation Converted]]&gt;50,"16+ Sch Days","1-15 Sch Days"))</f>
        <v>OnTime</v>
      </c>
    </row>
    <row r="1322" spans="1:26">
      <c r="A1322" s="26"/>
      <c r="B1322" s="26"/>
      <c r="C1322" s="26"/>
      <c r="D1322" s="26"/>
      <c r="E1322" s="26"/>
      <c r="F1322" s="26"/>
      <c r="G1322" s="26"/>
      <c r="H1322" s="26"/>
      <c r="I1322" s="26"/>
      <c r="J1322" s="26"/>
      <c r="K1322" s="26"/>
      <c r="L1322" s="26"/>
      <c r="M1322" s="26"/>
      <c r="N1322" s="26"/>
      <c r="O1322" s="26"/>
      <c r="P1322" s="26"/>
      <c r="Q1322" s="26"/>
      <c r="R1322" s="26"/>
      <c r="S1322" s="26"/>
      <c r="T1322" s="26"/>
      <c r="U1322" s="26"/>
      <c r="V1322" s="36">
        <f t="shared" si="20"/>
        <v>1096</v>
      </c>
      <c r="W132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22" t="str">
        <f>IF(Table1[[#This Row],[Days Past 3rd Birthday Calculated]]&lt;1,"OnTime",IF(Table1[[#This Row],[Days Past 3rd Birthday Calculated]]&lt;16,"1-15 Cal Days",IF(Table1[[#This Row],[Days Past 3rd Birthday Calculated]]&gt;29,"30+ Cal Days","16-29 Cal Days")))</f>
        <v>OnTime</v>
      </c>
      <c r="Y1322" s="37">
        <f>_xlfn.NUMBERVALUE(Table1[[#This Row],[School Days to Complete Initial Evaluation (U08)]])</f>
        <v>0</v>
      </c>
      <c r="Z1322" t="str">
        <f>IF(Table1[[#This Row],[School Days to Complete Initial Evaluation Converted]]&lt;36,"OnTime",IF(Table1[[#This Row],[School Days to Complete Initial Evaluation Converted]]&gt;50,"16+ Sch Days","1-15 Sch Days"))</f>
        <v>OnTime</v>
      </c>
    </row>
    <row r="1323" spans="1:26">
      <c r="A1323" s="26"/>
      <c r="B1323" s="26"/>
      <c r="C1323" s="26"/>
      <c r="D1323" s="26"/>
      <c r="E1323" s="26"/>
      <c r="F1323" s="26"/>
      <c r="G1323" s="26"/>
      <c r="H1323" s="26"/>
      <c r="I1323" s="26"/>
      <c r="J1323" s="26"/>
      <c r="K1323" s="26"/>
      <c r="L1323" s="26"/>
      <c r="M1323" s="26"/>
      <c r="N1323" s="26"/>
      <c r="O1323" s="26"/>
      <c r="P1323" s="26"/>
      <c r="Q1323" s="26"/>
      <c r="R1323" s="26"/>
      <c r="S1323" s="26"/>
      <c r="T1323" s="26"/>
      <c r="U1323" s="26"/>
      <c r="V1323" s="36">
        <f t="shared" si="20"/>
        <v>1096</v>
      </c>
      <c r="W132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23" t="str">
        <f>IF(Table1[[#This Row],[Days Past 3rd Birthday Calculated]]&lt;1,"OnTime",IF(Table1[[#This Row],[Days Past 3rd Birthday Calculated]]&lt;16,"1-15 Cal Days",IF(Table1[[#This Row],[Days Past 3rd Birthday Calculated]]&gt;29,"30+ Cal Days","16-29 Cal Days")))</f>
        <v>OnTime</v>
      </c>
      <c r="Y1323" s="37">
        <f>_xlfn.NUMBERVALUE(Table1[[#This Row],[School Days to Complete Initial Evaluation (U08)]])</f>
        <v>0</v>
      </c>
      <c r="Z1323" t="str">
        <f>IF(Table1[[#This Row],[School Days to Complete Initial Evaluation Converted]]&lt;36,"OnTime",IF(Table1[[#This Row],[School Days to Complete Initial Evaluation Converted]]&gt;50,"16+ Sch Days","1-15 Sch Days"))</f>
        <v>OnTime</v>
      </c>
    </row>
    <row r="1324" spans="1:26">
      <c r="A1324" s="26"/>
      <c r="B1324" s="26"/>
      <c r="C1324" s="26"/>
      <c r="D1324" s="26"/>
      <c r="E1324" s="26"/>
      <c r="F1324" s="26"/>
      <c r="G1324" s="26"/>
      <c r="H1324" s="26"/>
      <c r="I1324" s="26"/>
      <c r="J1324" s="26"/>
      <c r="K1324" s="26"/>
      <c r="L1324" s="26"/>
      <c r="M1324" s="26"/>
      <c r="N1324" s="26"/>
      <c r="O1324" s="26"/>
      <c r="P1324" s="26"/>
      <c r="Q1324" s="26"/>
      <c r="R1324" s="26"/>
      <c r="S1324" s="26"/>
      <c r="T1324" s="26"/>
      <c r="U1324" s="26"/>
      <c r="V1324" s="36">
        <f t="shared" si="20"/>
        <v>1096</v>
      </c>
      <c r="W132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24" t="str">
        <f>IF(Table1[[#This Row],[Days Past 3rd Birthday Calculated]]&lt;1,"OnTime",IF(Table1[[#This Row],[Days Past 3rd Birthday Calculated]]&lt;16,"1-15 Cal Days",IF(Table1[[#This Row],[Days Past 3rd Birthday Calculated]]&gt;29,"30+ Cal Days","16-29 Cal Days")))</f>
        <v>OnTime</v>
      </c>
      <c r="Y1324" s="37">
        <f>_xlfn.NUMBERVALUE(Table1[[#This Row],[School Days to Complete Initial Evaluation (U08)]])</f>
        <v>0</v>
      </c>
      <c r="Z1324" t="str">
        <f>IF(Table1[[#This Row],[School Days to Complete Initial Evaluation Converted]]&lt;36,"OnTime",IF(Table1[[#This Row],[School Days to Complete Initial Evaluation Converted]]&gt;50,"16+ Sch Days","1-15 Sch Days"))</f>
        <v>OnTime</v>
      </c>
    </row>
    <row r="1325" spans="1:26">
      <c r="A1325" s="26"/>
      <c r="B1325" s="26"/>
      <c r="C1325" s="26"/>
      <c r="D1325" s="26"/>
      <c r="E1325" s="26"/>
      <c r="F1325" s="26"/>
      <c r="G1325" s="26"/>
      <c r="H1325" s="26"/>
      <c r="I1325" s="26"/>
      <c r="J1325" s="26"/>
      <c r="K1325" s="26"/>
      <c r="L1325" s="26"/>
      <c r="M1325" s="26"/>
      <c r="N1325" s="26"/>
      <c r="O1325" s="26"/>
      <c r="P1325" s="26"/>
      <c r="Q1325" s="26"/>
      <c r="R1325" s="26"/>
      <c r="S1325" s="26"/>
      <c r="T1325" s="26"/>
      <c r="U1325" s="26"/>
      <c r="V1325" s="36">
        <f t="shared" si="20"/>
        <v>1096</v>
      </c>
      <c r="W132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25" t="str">
        <f>IF(Table1[[#This Row],[Days Past 3rd Birthday Calculated]]&lt;1,"OnTime",IF(Table1[[#This Row],[Days Past 3rd Birthday Calculated]]&lt;16,"1-15 Cal Days",IF(Table1[[#This Row],[Days Past 3rd Birthday Calculated]]&gt;29,"30+ Cal Days","16-29 Cal Days")))</f>
        <v>OnTime</v>
      </c>
      <c r="Y1325" s="37">
        <f>_xlfn.NUMBERVALUE(Table1[[#This Row],[School Days to Complete Initial Evaluation (U08)]])</f>
        <v>0</v>
      </c>
      <c r="Z1325" t="str">
        <f>IF(Table1[[#This Row],[School Days to Complete Initial Evaluation Converted]]&lt;36,"OnTime",IF(Table1[[#This Row],[School Days to Complete Initial Evaluation Converted]]&gt;50,"16+ Sch Days","1-15 Sch Days"))</f>
        <v>OnTime</v>
      </c>
    </row>
    <row r="1326" spans="1:26">
      <c r="A1326" s="26"/>
      <c r="B1326" s="26"/>
      <c r="C1326" s="26"/>
      <c r="D1326" s="26"/>
      <c r="E1326" s="26"/>
      <c r="F1326" s="26"/>
      <c r="G1326" s="26"/>
      <c r="H1326" s="26"/>
      <c r="I1326" s="26"/>
      <c r="J1326" s="26"/>
      <c r="K1326" s="26"/>
      <c r="L1326" s="26"/>
      <c r="M1326" s="26"/>
      <c r="N1326" s="26"/>
      <c r="O1326" s="26"/>
      <c r="P1326" s="26"/>
      <c r="Q1326" s="26"/>
      <c r="R1326" s="26"/>
      <c r="S1326" s="26"/>
      <c r="T1326" s="26"/>
      <c r="U1326" s="26"/>
      <c r="V1326" s="36">
        <f t="shared" si="20"/>
        <v>1096</v>
      </c>
      <c r="W132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26" t="str">
        <f>IF(Table1[[#This Row],[Days Past 3rd Birthday Calculated]]&lt;1,"OnTime",IF(Table1[[#This Row],[Days Past 3rd Birthday Calculated]]&lt;16,"1-15 Cal Days",IF(Table1[[#This Row],[Days Past 3rd Birthday Calculated]]&gt;29,"30+ Cal Days","16-29 Cal Days")))</f>
        <v>OnTime</v>
      </c>
      <c r="Y1326" s="37">
        <f>_xlfn.NUMBERVALUE(Table1[[#This Row],[School Days to Complete Initial Evaluation (U08)]])</f>
        <v>0</v>
      </c>
      <c r="Z1326" t="str">
        <f>IF(Table1[[#This Row],[School Days to Complete Initial Evaluation Converted]]&lt;36,"OnTime",IF(Table1[[#This Row],[School Days to Complete Initial Evaluation Converted]]&gt;50,"16+ Sch Days","1-15 Sch Days"))</f>
        <v>OnTime</v>
      </c>
    </row>
    <row r="1327" spans="1:26">
      <c r="A1327" s="26"/>
      <c r="B1327" s="26"/>
      <c r="C1327" s="26"/>
      <c r="D1327" s="26"/>
      <c r="E1327" s="26"/>
      <c r="F1327" s="26"/>
      <c r="G1327" s="26"/>
      <c r="H1327" s="26"/>
      <c r="I1327" s="26"/>
      <c r="J1327" s="26"/>
      <c r="K1327" s="26"/>
      <c r="L1327" s="26"/>
      <c r="M1327" s="26"/>
      <c r="N1327" s="26"/>
      <c r="O1327" s="26"/>
      <c r="P1327" s="26"/>
      <c r="Q1327" s="26"/>
      <c r="R1327" s="26"/>
      <c r="S1327" s="26"/>
      <c r="T1327" s="26"/>
      <c r="U1327" s="26"/>
      <c r="V1327" s="36">
        <f t="shared" si="20"/>
        <v>1096</v>
      </c>
      <c r="W132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27" t="str">
        <f>IF(Table1[[#This Row],[Days Past 3rd Birthday Calculated]]&lt;1,"OnTime",IF(Table1[[#This Row],[Days Past 3rd Birthday Calculated]]&lt;16,"1-15 Cal Days",IF(Table1[[#This Row],[Days Past 3rd Birthday Calculated]]&gt;29,"30+ Cal Days","16-29 Cal Days")))</f>
        <v>OnTime</v>
      </c>
      <c r="Y1327" s="37">
        <f>_xlfn.NUMBERVALUE(Table1[[#This Row],[School Days to Complete Initial Evaluation (U08)]])</f>
        <v>0</v>
      </c>
      <c r="Z1327" t="str">
        <f>IF(Table1[[#This Row],[School Days to Complete Initial Evaluation Converted]]&lt;36,"OnTime",IF(Table1[[#This Row],[School Days to Complete Initial Evaluation Converted]]&gt;50,"16+ Sch Days","1-15 Sch Days"))</f>
        <v>OnTime</v>
      </c>
    </row>
    <row r="1328" spans="1:26">
      <c r="A1328" s="26"/>
      <c r="B1328" s="26"/>
      <c r="C1328" s="26"/>
      <c r="D1328" s="26"/>
      <c r="E1328" s="26"/>
      <c r="F1328" s="26"/>
      <c r="G1328" s="26"/>
      <c r="H1328" s="26"/>
      <c r="I1328" s="26"/>
      <c r="J1328" s="26"/>
      <c r="K1328" s="26"/>
      <c r="L1328" s="26"/>
      <c r="M1328" s="26"/>
      <c r="N1328" s="26"/>
      <c r="O1328" s="26"/>
      <c r="P1328" s="26"/>
      <c r="Q1328" s="26"/>
      <c r="R1328" s="26"/>
      <c r="S1328" s="26"/>
      <c r="T1328" s="26"/>
      <c r="U1328" s="26"/>
      <c r="V1328" s="36">
        <f t="shared" si="20"/>
        <v>1096</v>
      </c>
      <c r="W132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28" t="str">
        <f>IF(Table1[[#This Row],[Days Past 3rd Birthday Calculated]]&lt;1,"OnTime",IF(Table1[[#This Row],[Days Past 3rd Birthday Calculated]]&lt;16,"1-15 Cal Days",IF(Table1[[#This Row],[Days Past 3rd Birthday Calculated]]&gt;29,"30+ Cal Days","16-29 Cal Days")))</f>
        <v>OnTime</v>
      </c>
      <c r="Y1328" s="37">
        <f>_xlfn.NUMBERVALUE(Table1[[#This Row],[School Days to Complete Initial Evaluation (U08)]])</f>
        <v>0</v>
      </c>
      <c r="Z1328" t="str">
        <f>IF(Table1[[#This Row],[School Days to Complete Initial Evaluation Converted]]&lt;36,"OnTime",IF(Table1[[#This Row],[School Days to Complete Initial Evaluation Converted]]&gt;50,"16+ Sch Days","1-15 Sch Days"))</f>
        <v>OnTime</v>
      </c>
    </row>
    <row r="1329" spans="1:26">
      <c r="A1329" s="26"/>
      <c r="B1329" s="26"/>
      <c r="C1329" s="26"/>
      <c r="D1329" s="26"/>
      <c r="E1329" s="26"/>
      <c r="F1329" s="26"/>
      <c r="G1329" s="26"/>
      <c r="H1329" s="26"/>
      <c r="I1329" s="26"/>
      <c r="J1329" s="26"/>
      <c r="K1329" s="26"/>
      <c r="L1329" s="26"/>
      <c r="M1329" s="26"/>
      <c r="N1329" s="26"/>
      <c r="O1329" s="26"/>
      <c r="P1329" s="26"/>
      <c r="Q1329" s="26"/>
      <c r="R1329" s="26"/>
      <c r="S1329" s="26"/>
      <c r="T1329" s="26"/>
      <c r="U1329" s="26"/>
      <c r="V1329" s="36">
        <f t="shared" si="20"/>
        <v>1096</v>
      </c>
      <c r="W132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29" t="str">
        <f>IF(Table1[[#This Row],[Days Past 3rd Birthday Calculated]]&lt;1,"OnTime",IF(Table1[[#This Row],[Days Past 3rd Birthday Calculated]]&lt;16,"1-15 Cal Days",IF(Table1[[#This Row],[Days Past 3rd Birthday Calculated]]&gt;29,"30+ Cal Days","16-29 Cal Days")))</f>
        <v>OnTime</v>
      </c>
      <c r="Y1329" s="37">
        <f>_xlfn.NUMBERVALUE(Table1[[#This Row],[School Days to Complete Initial Evaluation (U08)]])</f>
        <v>0</v>
      </c>
      <c r="Z1329" t="str">
        <f>IF(Table1[[#This Row],[School Days to Complete Initial Evaluation Converted]]&lt;36,"OnTime",IF(Table1[[#This Row],[School Days to Complete Initial Evaluation Converted]]&gt;50,"16+ Sch Days","1-15 Sch Days"))</f>
        <v>OnTime</v>
      </c>
    </row>
    <row r="1330" spans="1:26">
      <c r="A1330" s="26"/>
      <c r="B1330" s="26"/>
      <c r="C1330" s="26"/>
      <c r="D1330" s="26"/>
      <c r="E1330" s="26"/>
      <c r="F1330" s="26"/>
      <c r="G1330" s="26"/>
      <c r="H1330" s="26"/>
      <c r="I1330" s="26"/>
      <c r="J1330" s="26"/>
      <c r="K1330" s="26"/>
      <c r="L1330" s="26"/>
      <c r="M1330" s="26"/>
      <c r="N1330" s="26"/>
      <c r="O1330" s="26"/>
      <c r="P1330" s="26"/>
      <c r="Q1330" s="26"/>
      <c r="R1330" s="26"/>
      <c r="S1330" s="26"/>
      <c r="T1330" s="26"/>
      <c r="U1330" s="26"/>
      <c r="V1330" s="36">
        <f t="shared" si="20"/>
        <v>1096</v>
      </c>
      <c r="W133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30" t="str">
        <f>IF(Table1[[#This Row],[Days Past 3rd Birthday Calculated]]&lt;1,"OnTime",IF(Table1[[#This Row],[Days Past 3rd Birthday Calculated]]&lt;16,"1-15 Cal Days",IF(Table1[[#This Row],[Days Past 3rd Birthday Calculated]]&gt;29,"30+ Cal Days","16-29 Cal Days")))</f>
        <v>OnTime</v>
      </c>
      <c r="Y1330" s="37">
        <f>_xlfn.NUMBERVALUE(Table1[[#This Row],[School Days to Complete Initial Evaluation (U08)]])</f>
        <v>0</v>
      </c>
      <c r="Z1330" t="str">
        <f>IF(Table1[[#This Row],[School Days to Complete Initial Evaluation Converted]]&lt;36,"OnTime",IF(Table1[[#This Row],[School Days to Complete Initial Evaluation Converted]]&gt;50,"16+ Sch Days","1-15 Sch Days"))</f>
        <v>OnTime</v>
      </c>
    </row>
    <row r="1331" spans="1:26">
      <c r="A1331" s="26"/>
      <c r="B1331" s="26"/>
      <c r="C1331" s="26"/>
      <c r="D1331" s="26"/>
      <c r="E1331" s="26"/>
      <c r="F1331" s="26"/>
      <c r="G1331" s="26"/>
      <c r="H1331" s="26"/>
      <c r="I1331" s="26"/>
      <c r="J1331" s="26"/>
      <c r="K1331" s="26"/>
      <c r="L1331" s="26"/>
      <c r="M1331" s="26"/>
      <c r="N1331" s="26"/>
      <c r="O1331" s="26"/>
      <c r="P1331" s="26"/>
      <c r="Q1331" s="26"/>
      <c r="R1331" s="26"/>
      <c r="S1331" s="26"/>
      <c r="T1331" s="26"/>
      <c r="U1331" s="26"/>
      <c r="V1331" s="36">
        <f t="shared" si="20"/>
        <v>1096</v>
      </c>
      <c r="W133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31" t="str">
        <f>IF(Table1[[#This Row],[Days Past 3rd Birthday Calculated]]&lt;1,"OnTime",IF(Table1[[#This Row],[Days Past 3rd Birthday Calculated]]&lt;16,"1-15 Cal Days",IF(Table1[[#This Row],[Days Past 3rd Birthday Calculated]]&gt;29,"30+ Cal Days","16-29 Cal Days")))</f>
        <v>OnTime</v>
      </c>
      <c r="Y1331" s="37">
        <f>_xlfn.NUMBERVALUE(Table1[[#This Row],[School Days to Complete Initial Evaluation (U08)]])</f>
        <v>0</v>
      </c>
      <c r="Z1331" t="str">
        <f>IF(Table1[[#This Row],[School Days to Complete Initial Evaluation Converted]]&lt;36,"OnTime",IF(Table1[[#This Row],[School Days to Complete Initial Evaluation Converted]]&gt;50,"16+ Sch Days","1-15 Sch Days"))</f>
        <v>OnTime</v>
      </c>
    </row>
    <row r="1332" spans="1:26">
      <c r="A1332" s="26"/>
      <c r="B1332" s="26"/>
      <c r="C1332" s="26"/>
      <c r="D1332" s="26"/>
      <c r="E1332" s="26"/>
      <c r="F1332" s="26"/>
      <c r="G1332" s="26"/>
      <c r="H1332" s="26"/>
      <c r="I1332" s="26"/>
      <c r="J1332" s="26"/>
      <c r="K1332" s="26"/>
      <c r="L1332" s="26"/>
      <c r="M1332" s="26"/>
      <c r="N1332" s="26"/>
      <c r="O1332" s="26"/>
      <c r="P1332" s="26"/>
      <c r="Q1332" s="26"/>
      <c r="R1332" s="26"/>
      <c r="S1332" s="26"/>
      <c r="T1332" s="26"/>
      <c r="U1332" s="26"/>
      <c r="V1332" s="36">
        <f t="shared" si="20"/>
        <v>1096</v>
      </c>
      <c r="W133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32" t="str">
        <f>IF(Table1[[#This Row],[Days Past 3rd Birthday Calculated]]&lt;1,"OnTime",IF(Table1[[#This Row],[Days Past 3rd Birthday Calculated]]&lt;16,"1-15 Cal Days",IF(Table1[[#This Row],[Days Past 3rd Birthday Calculated]]&gt;29,"30+ Cal Days","16-29 Cal Days")))</f>
        <v>OnTime</v>
      </c>
      <c r="Y1332" s="37">
        <f>_xlfn.NUMBERVALUE(Table1[[#This Row],[School Days to Complete Initial Evaluation (U08)]])</f>
        <v>0</v>
      </c>
      <c r="Z1332" t="str">
        <f>IF(Table1[[#This Row],[School Days to Complete Initial Evaluation Converted]]&lt;36,"OnTime",IF(Table1[[#This Row],[School Days to Complete Initial Evaluation Converted]]&gt;50,"16+ Sch Days","1-15 Sch Days"))</f>
        <v>OnTime</v>
      </c>
    </row>
    <row r="1333" spans="1:26">
      <c r="A1333" s="26"/>
      <c r="B1333" s="26"/>
      <c r="C1333" s="26"/>
      <c r="D1333" s="26"/>
      <c r="E1333" s="26"/>
      <c r="F1333" s="26"/>
      <c r="G1333" s="26"/>
      <c r="H1333" s="26"/>
      <c r="I1333" s="26"/>
      <c r="J1333" s="26"/>
      <c r="K1333" s="26"/>
      <c r="L1333" s="26"/>
      <c r="M1333" s="26"/>
      <c r="N1333" s="26"/>
      <c r="O1333" s="26"/>
      <c r="P1333" s="26"/>
      <c r="Q1333" s="26"/>
      <c r="R1333" s="26"/>
      <c r="S1333" s="26"/>
      <c r="T1333" s="26"/>
      <c r="U1333" s="26"/>
      <c r="V1333" s="36">
        <f t="shared" si="20"/>
        <v>1096</v>
      </c>
      <c r="W133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33" t="str">
        <f>IF(Table1[[#This Row],[Days Past 3rd Birthday Calculated]]&lt;1,"OnTime",IF(Table1[[#This Row],[Days Past 3rd Birthday Calculated]]&lt;16,"1-15 Cal Days",IF(Table1[[#This Row],[Days Past 3rd Birthday Calculated]]&gt;29,"30+ Cal Days","16-29 Cal Days")))</f>
        <v>OnTime</v>
      </c>
      <c r="Y1333" s="37">
        <f>_xlfn.NUMBERVALUE(Table1[[#This Row],[School Days to Complete Initial Evaluation (U08)]])</f>
        <v>0</v>
      </c>
      <c r="Z1333" t="str">
        <f>IF(Table1[[#This Row],[School Days to Complete Initial Evaluation Converted]]&lt;36,"OnTime",IF(Table1[[#This Row],[School Days to Complete Initial Evaluation Converted]]&gt;50,"16+ Sch Days","1-15 Sch Days"))</f>
        <v>OnTime</v>
      </c>
    </row>
    <row r="1334" spans="1:26">
      <c r="A1334" s="26"/>
      <c r="B1334" s="26"/>
      <c r="C1334" s="26"/>
      <c r="D1334" s="26"/>
      <c r="E1334" s="26"/>
      <c r="F1334" s="26"/>
      <c r="G1334" s="26"/>
      <c r="H1334" s="26"/>
      <c r="I1334" s="26"/>
      <c r="J1334" s="26"/>
      <c r="K1334" s="26"/>
      <c r="L1334" s="26"/>
      <c r="M1334" s="26"/>
      <c r="N1334" s="26"/>
      <c r="O1334" s="26"/>
      <c r="P1334" s="26"/>
      <c r="Q1334" s="26"/>
      <c r="R1334" s="26"/>
      <c r="S1334" s="26"/>
      <c r="T1334" s="26"/>
      <c r="U1334" s="26"/>
      <c r="V1334" s="36">
        <f t="shared" si="20"/>
        <v>1096</v>
      </c>
      <c r="W133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34" t="str">
        <f>IF(Table1[[#This Row],[Days Past 3rd Birthday Calculated]]&lt;1,"OnTime",IF(Table1[[#This Row],[Days Past 3rd Birthday Calculated]]&lt;16,"1-15 Cal Days",IF(Table1[[#This Row],[Days Past 3rd Birthday Calculated]]&gt;29,"30+ Cal Days","16-29 Cal Days")))</f>
        <v>OnTime</v>
      </c>
      <c r="Y1334" s="37">
        <f>_xlfn.NUMBERVALUE(Table1[[#This Row],[School Days to Complete Initial Evaluation (U08)]])</f>
        <v>0</v>
      </c>
      <c r="Z1334" t="str">
        <f>IF(Table1[[#This Row],[School Days to Complete Initial Evaluation Converted]]&lt;36,"OnTime",IF(Table1[[#This Row],[School Days to Complete Initial Evaluation Converted]]&gt;50,"16+ Sch Days","1-15 Sch Days"))</f>
        <v>OnTime</v>
      </c>
    </row>
    <row r="1335" spans="1:26">
      <c r="A1335" s="26"/>
      <c r="B1335" s="26"/>
      <c r="C1335" s="26"/>
      <c r="D1335" s="26"/>
      <c r="E1335" s="26"/>
      <c r="F1335" s="26"/>
      <c r="G1335" s="26"/>
      <c r="H1335" s="26"/>
      <c r="I1335" s="26"/>
      <c r="J1335" s="26"/>
      <c r="K1335" s="26"/>
      <c r="L1335" s="26"/>
      <c r="M1335" s="26"/>
      <c r="N1335" s="26"/>
      <c r="O1335" s="26"/>
      <c r="P1335" s="26"/>
      <c r="Q1335" s="26"/>
      <c r="R1335" s="26"/>
      <c r="S1335" s="26"/>
      <c r="T1335" s="26"/>
      <c r="U1335" s="26"/>
      <c r="V1335" s="36">
        <f t="shared" si="20"/>
        <v>1096</v>
      </c>
      <c r="W133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35" t="str">
        <f>IF(Table1[[#This Row],[Days Past 3rd Birthday Calculated]]&lt;1,"OnTime",IF(Table1[[#This Row],[Days Past 3rd Birthday Calculated]]&lt;16,"1-15 Cal Days",IF(Table1[[#This Row],[Days Past 3rd Birthday Calculated]]&gt;29,"30+ Cal Days","16-29 Cal Days")))</f>
        <v>OnTime</v>
      </c>
      <c r="Y1335" s="37">
        <f>_xlfn.NUMBERVALUE(Table1[[#This Row],[School Days to Complete Initial Evaluation (U08)]])</f>
        <v>0</v>
      </c>
      <c r="Z1335" t="str">
        <f>IF(Table1[[#This Row],[School Days to Complete Initial Evaluation Converted]]&lt;36,"OnTime",IF(Table1[[#This Row],[School Days to Complete Initial Evaluation Converted]]&gt;50,"16+ Sch Days","1-15 Sch Days"))</f>
        <v>OnTime</v>
      </c>
    </row>
    <row r="1336" spans="1:26">
      <c r="A1336" s="26"/>
      <c r="B1336" s="26"/>
      <c r="C1336" s="26"/>
      <c r="D1336" s="26"/>
      <c r="E1336" s="26"/>
      <c r="F1336" s="26"/>
      <c r="G1336" s="26"/>
      <c r="H1336" s="26"/>
      <c r="I1336" s="26"/>
      <c r="J1336" s="26"/>
      <c r="K1336" s="26"/>
      <c r="L1336" s="26"/>
      <c r="M1336" s="26"/>
      <c r="N1336" s="26"/>
      <c r="O1336" s="26"/>
      <c r="P1336" s="26"/>
      <c r="Q1336" s="26"/>
      <c r="R1336" s="26"/>
      <c r="S1336" s="26"/>
      <c r="T1336" s="26"/>
      <c r="U1336" s="26"/>
      <c r="V1336" s="36">
        <f t="shared" si="20"/>
        <v>1096</v>
      </c>
      <c r="W133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36" t="str">
        <f>IF(Table1[[#This Row],[Days Past 3rd Birthday Calculated]]&lt;1,"OnTime",IF(Table1[[#This Row],[Days Past 3rd Birthday Calculated]]&lt;16,"1-15 Cal Days",IF(Table1[[#This Row],[Days Past 3rd Birthday Calculated]]&gt;29,"30+ Cal Days","16-29 Cal Days")))</f>
        <v>OnTime</v>
      </c>
      <c r="Y1336" s="37">
        <f>_xlfn.NUMBERVALUE(Table1[[#This Row],[School Days to Complete Initial Evaluation (U08)]])</f>
        <v>0</v>
      </c>
      <c r="Z1336" t="str">
        <f>IF(Table1[[#This Row],[School Days to Complete Initial Evaluation Converted]]&lt;36,"OnTime",IF(Table1[[#This Row],[School Days to Complete Initial Evaluation Converted]]&gt;50,"16+ Sch Days","1-15 Sch Days"))</f>
        <v>OnTime</v>
      </c>
    </row>
    <row r="1337" spans="1:26">
      <c r="A1337" s="26"/>
      <c r="B1337" s="26"/>
      <c r="C1337" s="26"/>
      <c r="D1337" s="26"/>
      <c r="E1337" s="26"/>
      <c r="F1337" s="26"/>
      <c r="G1337" s="26"/>
      <c r="H1337" s="26"/>
      <c r="I1337" s="26"/>
      <c r="J1337" s="26"/>
      <c r="K1337" s="26"/>
      <c r="L1337" s="26"/>
      <c r="M1337" s="26"/>
      <c r="N1337" s="26"/>
      <c r="O1337" s="26"/>
      <c r="P1337" s="26"/>
      <c r="Q1337" s="26"/>
      <c r="R1337" s="26"/>
      <c r="S1337" s="26"/>
      <c r="T1337" s="26"/>
      <c r="U1337" s="26"/>
      <c r="V1337" s="36">
        <f t="shared" si="20"/>
        <v>1096</v>
      </c>
      <c r="W133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37" t="str">
        <f>IF(Table1[[#This Row],[Days Past 3rd Birthday Calculated]]&lt;1,"OnTime",IF(Table1[[#This Row],[Days Past 3rd Birthday Calculated]]&lt;16,"1-15 Cal Days",IF(Table1[[#This Row],[Days Past 3rd Birthday Calculated]]&gt;29,"30+ Cal Days","16-29 Cal Days")))</f>
        <v>OnTime</v>
      </c>
      <c r="Y1337" s="37">
        <f>_xlfn.NUMBERVALUE(Table1[[#This Row],[School Days to Complete Initial Evaluation (U08)]])</f>
        <v>0</v>
      </c>
      <c r="Z1337" t="str">
        <f>IF(Table1[[#This Row],[School Days to Complete Initial Evaluation Converted]]&lt;36,"OnTime",IF(Table1[[#This Row],[School Days to Complete Initial Evaluation Converted]]&gt;50,"16+ Sch Days","1-15 Sch Days"))</f>
        <v>OnTime</v>
      </c>
    </row>
    <row r="1338" spans="1:26">
      <c r="A1338" s="26"/>
      <c r="B1338" s="26"/>
      <c r="C1338" s="26"/>
      <c r="D1338" s="26"/>
      <c r="E1338" s="26"/>
      <c r="F1338" s="26"/>
      <c r="G1338" s="26"/>
      <c r="H1338" s="26"/>
      <c r="I1338" s="26"/>
      <c r="J1338" s="26"/>
      <c r="K1338" s="26"/>
      <c r="L1338" s="26"/>
      <c r="M1338" s="26"/>
      <c r="N1338" s="26"/>
      <c r="O1338" s="26"/>
      <c r="P1338" s="26"/>
      <c r="Q1338" s="26"/>
      <c r="R1338" s="26"/>
      <c r="S1338" s="26"/>
      <c r="T1338" s="26"/>
      <c r="U1338" s="26"/>
      <c r="V1338" s="36">
        <f t="shared" si="20"/>
        <v>1096</v>
      </c>
      <c r="W133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38" t="str">
        <f>IF(Table1[[#This Row],[Days Past 3rd Birthday Calculated]]&lt;1,"OnTime",IF(Table1[[#This Row],[Days Past 3rd Birthday Calculated]]&lt;16,"1-15 Cal Days",IF(Table1[[#This Row],[Days Past 3rd Birthday Calculated]]&gt;29,"30+ Cal Days","16-29 Cal Days")))</f>
        <v>OnTime</v>
      </c>
      <c r="Y1338" s="37">
        <f>_xlfn.NUMBERVALUE(Table1[[#This Row],[School Days to Complete Initial Evaluation (U08)]])</f>
        <v>0</v>
      </c>
      <c r="Z1338" t="str">
        <f>IF(Table1[[#This Row],[School Days to Complete Initial Evaluation Converted]]&lt;36,"OnTime",IF(Table1[[#This Row],[School Days to Complete Initial Evaluation Converted]]&gt;50,"16+ Sch Days","1-15 Sch Days"))</f>
        <v>OnTime</v>
      </c>
    </row>
    <row r="1339" spans="1:26">
      <c r="A1339" s="26"/>
      <c r="B1339" s="26"/>
      <c r="C1339" s="26"/>
      <c r="D1339" s="26"/>
      <c r="E1339" s="26"/>
      <c r="F1339" s="26"/>
      <c r="G1339" s="26"/>
      <c r="H1339" s="26"/>
      <c r="I1339" s="26"/>
      <c r="J1339" s="26"/>
      <c r="K1339" s="26"/>
      <c r="L1339" s="26"/>
      <c r="M1339" s="26"/>
      <c r="N1339" s="26"/>
      <c r="O1339" s="26"/>
      <c r="P1339" s="26"/>
      <c r="Q1339" s="26"/>
      <c r="R1339" s="26"/>
      <c r="S1339" s="26"/>
      <c r="T1339" s="26"/>
      <c r="U1339" s="26"/>
      <c r="V1339" s="36">
        <f t="shared" si="20"/>
        <v>1096</v>
      </c>
      <c r="W133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39" t="str">
        <f>IF(Table1[[#This Row],[Days Past 3rd Birthday Calculated]]&lt;1,"OnTime",IF(Table1[[#This Row],[Days Past 3rd Birthday Calculated]]&lt;16,"1-15 Cal Days",IF(Table1[[#This Row],[Days Past 3rd Birthday Calculated]]&gt;29,"30+ Cal Days","16-29 Cal Days")))</f>
        <v>OnTime</v>
      </c>
      <c r="Y1339" s="37">
        <f>_xlfn.NUMBERVALUE(Table1[[#This Row],[School Days to Complete Initial Evaluation (U08)]])</f>
        <v>0</v>
      </c>
      <c r="Z1339" t="str">
        <f>IF(Table1[[#This Row],[School Days to Complete Initial Evaluation Converted]]&lt;36,"OnTime",IF(Table1[[#This Row],[School Days to Complete Initial Evaluation Converted]]&gt;50,"16+ Sch Days","1-15 Sch Days"))</f>
        <v>OnTime</v>
      </c>
    </row>
    <row r="1340" spans="1:26">
      <c r="A1340" s="26"/>
      <c r="B1340" s="26"/>
      <c r="C1340" s="26"/>
      <c r="D1340" s="26"/>
      <c r="E1340" s="26"/>
      <c r="F1340" s="26"/>
      <c r="G1340" s="26"/>
      <c r="H1340" s="26"/>
      <c r="I1340" s="26"/>
      <c r="J1340" s="26"/>
      <c r="K1340" s="26"/>
      <c r="L1340" s="26"/>
      <c r="M1340" s="26"/>
      <c r="N1340" s="26"/>
      <c r="O1340" s="26"/>
      <c r="P1340" s="26"/>
      <c r="Q1340" s="26"/>
      <c r="R1340" s="26"/>
      <c r="S1340" s="26"/>
      <c r="T1340" s="26"/>
      <c r="U1340" s="26"/>
      <c r="V1340" s="36">
        <f t="shared" si="20"/>
        <v>1096</v>
      </c>
      <c r="W134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40" t="str">
        <f>IF(Table1[[#This Row],[Days Past 3rd Birthday Calculated]]&lt;1,"OnTime",IF(Table1[[#This Row],[Days Past 3rd Birthday Calculated]]&lt;16,"1-15 Cal Days",IF(Table1[[#This Row],[Days Past 3rd Birthday Calculated]]&gt;29,"30+ Cal Days","16-29 Cal Days")))</f>
        <v>OnTime</v>
      </c>
      <c r="Y1340" s="37">
        <f>_xlfn.NUMBERVALUE(Table1[[#This Row],[School Days to Complete Initial Evaluation (U08)]])</f>
        <v>0</v>
      </c>
      <c r="Z1340" t="str">
        <f>IF(Table1[[#This Row],[School Days to Complete Initial Evaluation Converted]]&lt;36,"OnTime",IF(Table1[[#This Row],[School Days to Complete Initial Evaluation Converted]]&gt;50,"16+ Sch Days","1-15 Sch Days"))</f>
        <v>OnTime</v>
      </c>
    </row>
    <row r="1341" spans="1:26">
      <c r="A1341" s="26"/>
      <c r="B1341" s="26"/>
      <c r="C1341" s="26"/>
      <c r="D1341" s="26"/>
      <c r="E1341" s="26"/>
      <c r="F1341" s="26"/>
      <c r="G1341" s="26"/>
      <c r="H1341" s="26"/>
      <c r="I1341" s="26"/>
      <c r="J1341" s="26"/>
      <c r="K1341" s="26"/>
      <c r="L1341" s="26"/>
      <c r="M1341" s="26"/>
      <c r="N1341" s="26"/>
      <c r="O1341" s="26"/>
      <c r="P1341" s="26"/>
      <c r="Q1341" s="26"/>
      <c r="R1341" s="26"/>
      <c r="S1341" s="26"/>
      <c r="T1341" s="26"/>
      <c r="U1341" s="26"/>
      <c r="V1341" s="36">
        <f t="shared" si="20"/>
        <v>1096</v>
      </c>
      <c r="W134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41" t="str">
        <f>IF(Table1[[#This Row],[Days Past 3rd Birthday Calculated]]&lt;1,"OnTime",IF(Table1[[#This Row],[Days Past 3rd Birthday Calculated]]&lt;16,"1-15 Cal Days",IF(Table1[[#This Row],[Days Past 3rd Birthday Calculated]]&gt;29,"30+ Cal Days","16-29 Cal Days")))</f>
        <v>OnTime</v>
      </c>
      <c r="Y1341" s="37">
        <f>_xlfn.NUMBERVALUE(Table1[[#This Row],[School Days to Complete Initial Evaluation (U08)]])</f>
        <v>0</v>
      </c>
      <c r="Z1341" t="str">
        <f>IF(Table1[[#This Row],[School Days to Complete Initial Evaluation Converted]]&lt;36,"OnTime",IF(Table1[[#This Row],[School Days to Complete Initial Evaluation Converted]]&gt;50,"16+ Sch Days","1-15 Sch Days"))</f>
        <v>OnTime</v>
      </c>
    </row>
    <row r="1342" spans="1:26">
      <c r="A1342" s="26"/>
      <c r="B1342" s="26"/>
      <c r="C1342" s="26"/>
      <c r="D1342" s="26"/>
      <c r="E1342" s="26"/>
      <c r="F1342" s="26"/>
      <c r="G1342" s="26"/>
      <c r="H1342" s="26"/>
      <c r="I1342" s="26"/>
      <c r="J1342" s="26"/>
      <c r="K1342" s="26"/>
      <c r="L1342" s="26"/>
      <c r="M1342" s="26"/>
      <c r="N1342" s="26"/>
      <c r="O1342" s="26"/>
      <c r="P1342" s="26"/>
      <c r="Q1342" s="26"/>
      <c r="R1342" s="26"/>
      <c r="S1342" s="26"/>
      <c r="T1342" s="26"/>
      <c r="U1342" s="26"/>
      <c r="V1342" s="36">
        <f t="shared" si="20"/>
        <v>1096</v>
      </c>
      <c r="W134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42" t="str">
        <f>IF(Table1[[#This Row],[Days Past 3rd Birthday Calculated]]&lt;1,"OnTime",IF(Table1[[#This Row],[Days Past 3rd Birthday Calculated]]&lt;16,"1-15 Cal Days",IF(Table1[[#This Row],[Days Past 3rd Birthday Calculated]]&gt;29,"30+ Cal Days","16-29 Cal Days")))</f>
        <v>OnTime</v>
      </c>
      <c r="Y1342" s="37">
        <f>_xlfn.NUMBERVALUE(Table1[[#This Row],[School Days to Complete Initial Evaluation (U08)]])</f>
        <v>0</v>
      </c>
      <c r="Z1342" t="str">
        <f>IF(Table1[[#This Row],[School Days to Complete Initial Evaluation Converted]]&lt;36,"OnTime",IF(Table1[[#This Row],[School Days to Complete Initial Evaluation Converted]]&gt;50,"16+ Sch Days","1-15 Sch Days"))</f>
        <v>OnTime</v>
      </c>
    </row>
    <row r="1343" spans="1:26">
      <c r="A1343" s="26"/>
      <c r="B1343" s="26"/>
      <c r="C1343" s="26"/>
      <c r="D1343" s="26"/>
      <c r="E1343" s="26"/>
      <c r="F1343" s="26"/>
      <c r="G1343" s="26"/>
      <c r="H1343" s="26"/>
      <c r="I1343" s="26"/>
      <c r="J1343" s="26"/>
      <c r="K1343" s="26"/>
      <c r="L1343" s="26"/>
      <c r="M1343" s="26"/>
      <c r="N1343" s="26"/>
      <c r="O1343" s="26"/>
      <c r="P1343" s="26"/>
      <c r="Q1343" s="26"/>
      <c r="R1343" s="26"/>
      <c r="S1343" s="26"/>
      <c r="T1343" s="26"/>
      <c r="U1343" s="26"/>
      <c r="V1343" s="36">
        <f t="shared" si="20"/>
        <v>1096</v>
      </c>
      <c r="W134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43" t="str">
        <f>IF(Table1[[#This Row],[Days Past 3rd Birthday Calculated]]&lt;1,"OnTime",IF(Table1[[#This Row],[Days Past 3rd Birthday Calculated]]&lt;16,"1-15 Cal Days",IF(Table1[[#This Row],[Days Past 3rd Birthday Calculated]]&gt;29,"30+ Cal Days","16-29 Cal Days")))</f>
        <v>OnTime</v>
      </c>
      <c r="Y1343" s="37">
        <f>_xlfn.NUMBERVALUE(Table1[[#This Row],[School Days to Complete Initial Evaluation (U08)]])</f>
        <v>0</v>
      </c>
      <c r="Z1343" t="str">
        <f>IF(Table1[[#This Row],[School Days to Complete Initial Evaluation Converted]]&lt;36,"OnTime",IF(Table1[[#This Row],[School Days to Complete Initial Evaluation Converted]]&gt;50,"16+ Sch Days","1-15 Sch Days"))</f>
        <v>OnTime</v>
      </c>
    </row>
    <row r="1344" spans="1:26">
      <c r="A1344" s="26"/>
      <c r="B1344" s="26"/>
      <c r="C1344" s="26"/>
      <c r="D1344" s="26"/>
      <c r="E1344" s="26"/>
      <c r="F1344" s="26"/>
      <c r="G1344" s="26"/>
      <c r="H1344" s="26"/>
      <c r="I1344" s="26"/>
      <c r="J1344" s="26"/>
      <c r="K1344" s="26"/>
      <c r="L1344" s="26"/>
      <c r="M1344" s="26"/>
      <c r="N1344" s="26"/>
      <c r="O1344" s="26"/>
      <c r="P1344" s="26"/>
      <c r="Q1344" s="26"/>
      <c r="R1344" s="26"/>
      <c r="S1344" s="26"/>
      <c r="T1344" s="26"/>
      <c r="U1344" s="26"/>
      <c r="V1344" s="36">
        <f t="shared" si="20"/>
        <v>1096</v>
      </c>
      <c r="W134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44" t="str">
        <f>IF(Table1[[#This Row],[Days Past 3rd Birthday Calculated]]&lt;1,"OnTime",IF(Table1[[#This Row],[Days Past 3rd Birthday Calculated]]&lt;16,"1-15 Cal Days",IF(Table1[[#This Row],[Days Past 3rd Birthday Calculated]]&gt;29,"30+ Cal Days","16-29 Cal Days")))</f>
        <v>OnTime</v>
      </c>
      <c r="Y1344" s="37">
        <f>_xlfn.NUMBERVALUE(Table1[[#This Row],[School Days to Complete Initial Evaluation (U08)]])</f>
        <v>0</v>
      </c>
      <c r="Z1344" t="str">
        <f>IF(Table1[[#This Row],[School Days to Complete Initial Evaluation Converted]]&lt;36,"OnTime",IF(Table1[[#This Row],[School Days to Complete Initial Evaluation Converted]]&gt;50,"16+ Sch Days","1-15 Sch Days"))</f>
        <v>OnTime</v>
      </c>
    </row>
    <row r="1345" spans="1:26">
      <c r="A1345" s="26"/>
      <c r="B1345" s="26"/>
      <c r="C1345" s="26"/>
      <c r="D1345" s="26"/>
      <c r="E1345" s="26"/>
      <c r="F1345" s="26"/>
      <c r="G1345" s="26"/>
      <c r="H1345" s="26"/>
      <c r="I1345" s="26"/>
      <c r="J1345" s="26"/>
      <c r="K1345" s="26"/>
      <c r="L1345" s="26"/>
      <c r="M1345" s="26"/>
      <c r="N1345" s="26"/>
      <c r="O1345" s="26"/>
      <c r="P1345" s="26"/>
      <c r="Q1345" s="26"/>
      <c r="R1345" s="26"/>
      <c r="S1345" s="26"/>
      <c r="T1345" s="26"/>
      <c r="U1345" s="26"/>
      <c r="V1345" s="36">
        <f t="shared" si="20"/>
        <v>1096</v>
      </c>
      <c r="W134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45" t="str">
        <f>IF(Table1[[#This Row],[Days Past 3rd Birthday Calculated]]&lt;1,"OnTime",IF(Table1[[#This Row],[Days Past 3rd Birthday Calculated]]&lt;16,"1-15 Cal Days",IF(Table1[[#This Row],[Days Past 3rd Birthday Calculated]]&gt;29,"30+ Cal Days","16-29 Cal Days")))</f>
        <v>OnTime</v>
      </c>
      <c r="Y1345" s="37">
        <f>_xlfn.NUMBERVALUE(Table1[[#This Row],[School Days to Complete Initial Evaluation (U08)]])</f>
        <v>0</v>
      </c>
      <c r="Z1345" t="str">
        <f>IF(Table1[[#This Row],[School Days to Complete Initial Evaluation Converted]]&lt;36,"OnTime",IF(Table1[[#This Row],[School Days to Complete Initial Evaluation Converted]]&gt;50,"16+ Sch Days","1-15 Sch Days"))</f>
        <v>OnTime</v>
      </c>
    </row>
    <row r="1346" spans="1:26">
      <c r="A1346" s="26"/>
      <c r="B1346" s="26"/>
      <c r="C1346" s="26"/>
      <c r="D1346" s="26"/>
      <c r="E1346" s="26"/>
      <c r="F1346" s="26"/>
      <c r="G1346" s="26"/>
      <c r="H1346" s="26"/>
      <c r="I1346" s="26"/>
      <c r="J1346" s="26"/>
      <c r="K1346" s="26"/>
      <c r="L1346" s="26"/>
      <c r="M1346" s="26"/>
      <c r="N1346" s="26"/>
      <c r="O1346" s="26"/>
      <c r="P1346" s="26"/>
      <c r="Q1346" s="26"/>
      <c r="R1346" s="26"/>
      <c r="S1346" s="26"/>
      <c r="T1346" s="26"/>
      <c r="U1346" s="26"/>
      <c r="V1346" s="36">
        <f t="shared" ref="V1346:V1409" si="21">EDATE(Q1346,36)</f>
        <v>1096</v>
      </c>
      <c r="W134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46" t="str">
        <f>IF(Table1[[#This Row],[Days Past 3rd Birthday Calculated]]&lt;1,"OnTime",IF(Table1[[#This Row],[Days Past 3rd Birthday Calculated]]&lt;16,"1-15 Cal Days",IF(Table1[[#This Row],[Days Past 3rd Birthday Calculated]]&gt;29,"30+ Cal Days","16-29 Cal Days")))</f>
        <v>OnTime</v>
      </c>
      <c r="Y1346" s="37">
        <f>_xlfn.NUMBERVALUE(Table1[[#This Row],[School Days to Complete Initial Evaluation (U08)]])</f>
        <v>0</v>
      </c>
      <c r="Z1346" t="str">
        <f>IF(Table1[[#This Row],[School Days to Complete Initial Evaluation Converted]]&lt;36,"OnTime",IF(Table1[[#This Row],[School Days to Complete Initial Evaluation Converted]]&gt;50,"16+ Sch Days","1-15 Sch Days"))</f>
        <v>OnTime</v>
      </c>
    </row>
    <row r="1347" spans="1:26">
      <c r="A1347" s="26"/>
      <c r="B1347" s="26"/>
      <c r="C1347" s="26"/>
      <c r="D1347" s="26"/>
      <c r="E1347" s="26"/>
      <c r="F1347" s="26"/>
      <c r="G1347" s="26"/>
      <c r="H1347" s="26"/>
      <c r="I1347" s="26"/>
      <c r="J1347" s="26"/>
      <c r="K1347" s="26"/>
      <c r="L1347" s="26"/>
      <c r="M1347" s="26"/>
      <c r="N1347" s="26"/>
      <c r="O1347" s="26"/>
      <c r="P1347" s="26"/>
      <c r="Q1347" s="26"/>
      <c r="R1347" s="26"/>
      <c r="S1347" s="26"/>
      <c r="T1347" s="26"/>
      <c r="U1347" s="26"/>
      <c r="V1347" s="36">
        <f t="shared" si="21"/>
        <v>1096</v>
      </c>
      <c r="W134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47" t="str">
        <f>IF(Table1[[#This Row],[Days Past 3rd Birthday Calculated]]&lt;1,"OnTime",IF(Table1[[#This Row],[Days Past 3rd Birthday Calculated]]&lt;16,"1-15 Cal Days",IF(Table1[[#This Row],[Days Past 3rd Birthday Calculated]]&gt;29,"30+ Cal Days","16-29 Cal Days")))</f>
        <v>OnTime</v>
      </c>
      <c r="Y1347" s="37">
        <f>_xlfn.NUMBERVALUE(Table1[[#This Row],[School Days to Complete Initial Evaluation (U08)]])</f>
        <v>0</v>
      </c>
      <c r="Z1347" t="str">
        <f>IF(Table1[[#This Row],[School Days to Complete Initial Evaluation Converted]]&lt;36,"OnTime",IF(Table1[[#This Row],[School Days to Complete Initial Evaluation Converted]]&gt;50,"16+ Sch Days","1-15 Sch Days"))</f>
        <v>OnTime</v>
      </c>
    </row>
    <row r="1348" spans="1:26">
      <c r="A1348" s="26"/>
      <c r="B1348" s="26"/>
      <c r="C1348" s="26"/>
      <c r="D1348" s="26"/>
      <c r="E1348" s="26"/>
      <c r="F1348" s="26"/>
      <c r="G1348" s="26"/>
      <c r="H1348" s="26"/>
      <c r="I1348" s="26"/>
      <c r="J1348" s="26"/>
      <c r="K1348" s="26"/>
      <c r="L1348" s="26"/>
      <c r="M1348" s="26"/>
      <c r="N1348" s="26"/>
      <c r="O1348" s="26"/>
      <c r="P1348" s="26"/>
      <c r="Q1348" s="26"/>
      <c r="R1348" s="26"/>
      <c r="S1348" s="26"/>
      <c r="T1348" s="26"/>
      <c r="U1348" s="26"/>
      <c r="V1348" s="36">
        <f t="shared" si="21"/>
        <v>1096</v>
      </c>
      <c r="W134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48" t="str">
        <f>IF(Table1[[#This Row],[Days Past 3rd Birthday Calculated]]&lt;1,"OnTime",IF(Table1[[#This Row],[Days Past 3rd Birthday Calculated]]&lt;16,"1-15 Cal Days",IF(Table1[[#This Row],[Days Past 3rd Birthday Calculated]]&gt;29,"30+ Cal Days","16-29 Cal Days")))</f>
        <v>OnTime</v>
      </c>
      <c r="Y1348" s="37">
        <f>_xlfn.NUMBERVALUE(Table1[[#This Row],[School Days to Complete Initial Evaluation (U08)]])</f>
        <v>0</v>
      </c>
      <c r="Z1348" t="str">
        <f>IF(Table1[[#This Row],[School Days to Complete Initial Evaluation Converted]]&lt;36,"OnTime",IF(Table1[[#This Row],[School Days to Complete Initial Evaluation Converted]]&gt;50,"16+ Sch Days","1-15 Sch Days"))</f>
        <v>OnTime</v>
      </c>
    </row>
    <row r="1349" spans="1:26">
      <c r="A1349" s="26"/>
      <c r="B1349" s="26"/>
      <c r="C1349" s="26"/>
      <c r="D1349" s="26"/>
      <c r="E1349" s="26"/>
      <c r="F1349" s="26"/>
      <c r="G1349" s="26"/>
      <c r="H1349" s="26"/>
      <c r="I1349" s="26"/>
      <c r="J1349" s="26"/>
      <c r="K1349" s="26"/>
      <c r="L1349" s="26"/>
      <c r="M1349" s="26"/>
      <c r="N1349" s="26"/>
      <c r="O1349" s="26"/>
      <c r="P1349" s="26"/>
      <c r="Q1349" s="26"/>
      <c r="R1349" s="26"/>
      <c r="S1349" s="26"/>
      <c r="T1349" s="26"/>
      <c r="U1349" s="26"/>
      <c r="V1349" s="36">
        <f t="shared" si="21"/>
        <v>1096</v>
      </c>
      <c r="W134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49" t="str">
        <f>IF(Table1[[#This Row],[Days Past 3rd Birthday Calculated]]&lt;1,"OnTime",IF(Table1[[#This Row],[Days Past 3rd Birthday Calculated]]&lt;16,"1-15 Cal Days",IF(Table1[[#This Row],[Days Past 3rd Birthday Calculated]]&gt;29,"30+ Cal Days","16-29 Cal Days")))</f>
        <v>OnTime</v>
      </c>
      <c r="Y1349" s="37">
        <f>_xlfn.NUMBERVALUE(Table1[[#This Row],[School Days to Complete Initial Evaluation (U08)]])</f>
        <v>0</v>
      </c>
      <c r="Z1349" t="str">
        <f>IF(Table1[[#This Row],[School Days to Complete Initial Evaluation Converted]]&lt;36,"OnTime",IF(Table1[[#This Row],[School Days to Complete Initial Evaluation Converted]]&gt;50,"16+ Sch Days","1-15 Sch Days"))</f>
        <v>OnTime</v>
      </c>
    </row>
    <row r="1350" spans="1:26">
      <c r="A1350" s="26"/>
      <c r="B1350" s="26"/>
      <c r="C1350" s="26"/>
      <c r="D1350" s="26"/>
      <c r="E1350" s="26"/>
      <c r="F1350" s="26"/>
      <c r="G1350" s="26"/>
      <c r="H1350" s="26"/>
      <c r="I1350" s="26"/>
      <c r="J1350" s="26"/>
      <c r="K1350" s="26"/>
      <c r="L1350" s="26"/>
      <c r="M1350" s="26"/>
      <c r="N1350" s="26"/>
      <c r="O1350" s="26"/>
      <c r="P1350" s="26"/>
      <c r="Q1350" s="26"/>
      <c r="R1350" s="26"/>
      <c r="S1350" s="26"/>
      <c r="T1350" s="26"/>
      <c r="U1350" s="26"/>
      <c r="V1350" s="36">
        <f t="shared" si="21"/>
        <v>1096</v>
      </c>
      <c r="W135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50" t="str">
        <f>IF(Table1[[#This Row],[Days Past 3rd Birthday Calculated]]&lt;1,"OnTime",IF(Table1[[#This Row],[Days Past 3rd Birthday Calculated]]&lt;16,"1-15 Cal Days",IF(Table1[[#This Row],[Days Past 3rd Birthday Calculated]]&gt;29,"30+ Cal Days","16-29 Cal Days")))</f>
        <v>OnTime</v>
      </c>
      <c r="Y1350" s="37">
        <f>_xlfn.NUMBERVALUE(Table1[[#This Row],[School Days to Complete Initial Evaluation (U08)]])</f>
        <v>0</v>
      </c>
      <c r="Z1350" t="str">
        <f>IF(Table1[[#This Row],[School Days to Complete Initial Evaluation Converted]]&lt;36,"OnTime",IF(Table1[[#This Row],[School Days to Complete Initial Evaluation Converted]]&gt;50,"16+ Sch Days","1-15 Sch Days"))</f>
        <v>OnTime</v>
      </c>
    </row>
    <row r="1351" spans="1:26">
      <c r="A1351" s="26"/>
      <c r="B1351" s="26"/>
      <c r="C1351" s="26"/>
      <c r="D1351" s="26"/>
      <c r="E1351" s="26"/>
      <c r="F1351" s="26"/>
      <c r="G1351" s="26"/>
      <c r="H1351" s="26"/>
      <c r="I1351" s="26"/>
      <c r="J1351" s="26"/>
      <c r="K1351" s="26"/>
      <c r="L1351" s="26"/>
      <c r="M1351" s="26"/>
      <c r="N1351" s="26"/>
      <c r="O1351" s="26"/>
      <c r="P1351" s="26"/>
      <c r="Q1351" s="26"/>
      <c r="R1351" s="26"/>
      <c r="S1351" s="26"/>
      <c r="T1351" s="26"/>
      <c r="U1351" s="26"/>
      <c r="V1351" s="36">
        <f t="shared" si="21"/>
        <v>1096</v>
      </c>
      <c r="W135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51" t="str">
        <f>IF(Table1[[#This Row],[Days Past 3rd Birthday Calculated]]&lt;1,"OnTime",IF(Table1[[#This Row],[Days Past 3rd Birthday Calculated]]&lt;16,"1-15 Cal Days",IF(Table1[[#This Row],[Days Past 3rd Birthday Calculated]]&gt;29,"30+ Cal Days","16-29 Cal Days")))</f>
        <v>OnTime</v>
      </c>
      <c r="Y1351" s="37">
        <f>_xlfn.NUMBERVALUE(Table1[[#This Row],[School Days to Complete Initial Evaluation (U08)]])</f>
        <v>0</v>
      </c>
      <c r="Z1351" t="str">
        <f>IF(Table1[[#This Row],[School Days to Complete Initial Evaluation Converted]]&lt;36,"OnTime",IF(Table1[[#This Row],[School Days to Complete Initial Evaluation Converted]]&gt;50,"16+ Sch Days","1-15 Sch Days"))</f>
        <v>OnTime</v>
      </c>
    </row>
    <row r="1352" spans="1:26">
      <c r="A1352" s="26"/>
      <c r="B1352" s="26"/>
      <c r="C1352" s="26"/>
      <c r="D1352" s="26"/>
      <c r="E1352" s="26"/>
      <c r="F1352" s="26"/>
      <c r="G1352" s="26"/>
      <c r="H1352" s="26"/>
      <c r="I1352" s="26"/>
      <c r="J1352" s="26"/>
      <c r="K1352" s="26"/>
      <c r="L1352" s="26"/>
      <c r="M1352" s="26"/>
      <c r="N1352" s="26"/>
      <c r="O1352" s="26"/>
      <c r="P1352" s="26"/>
      <c r="Q1352" s="26"/>
      <c r="R1352" s="26"/>
      <c r="S1352" s="26"/>
      <c r="T1352" s="26"/>
      <c r="U1352" s="26"/>
      <c r="V1352" s="36">
        <f t="shared" si="21"/>
        <v>1096</v>
      </c>
      <c r="W135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52" t="str">
        <f>IF(Table1[[#This Row],[Days Past 3rd Birthday Calculated]]&lt;1,"OnTime",IF(Table1[[#This Row],[Days Past 3rd Birthday Calculated]]&lt;16,"1-15 Cal Days",IF(Table1[[#This Row],[Days Past 3rd Birthday Calculated]]&gt;29,"30+ Cal Days","16-29 Cal Days")))</f>
        <v>OnTime</v>
      </c>
      <c r="Y1352" s="37">
        <f>_xlfn.NUMBERVALUE(Table1[[#This Row],[School Days to Complete Initial Evaluation (U08)]])</f>
        <v>0</v>
      </c>
      <c r="Z1352" t="str">
        <f>IF(Table1[[#This Row],[School Days to Complete Initial Evaluation Converted]]&lt;36,"OnTime",IF(Table1[[#This Row],[School Days to Complete Initial Evaluation Converted]]&gt;50,"16+ Sch Days","1-15 Sch Days"))</f>
        <v>OnTime</v>
      </c>
    </row>
    <row r="1353" spans="1:26">
      <c r="A1353" s="26"/>
      <c r="B1353" s="26"/>
      <c r="C1353" s="26"/>
      <c r="D1353" s="26"/>
      <c r="E1353" s="26"/>
      <c r="F1353" s="26"/>
      <c r="G1353" s="26"/>
      <c r="H1353" s="26"/>
      <c r="I1353" s="26"/>
      <c r="J1353" s="26"/>
      <c r="K1353" s="26"/>
      <c r="L1353" s="26"/>
      <c r="M1353" s="26"/>
      <c r="N1353" s="26"/>
      <c r="O1353" s="26"/>
      <c r="P1353" s="26"/>
      <c r="Q1353" s="26"/>
      <c r="R1353" s="26"/>
      <c r="S1353" s="26"/>
      <c r="T1353" s="26"/>
      <c r="U1353" s="26"/>
      <c r="V1353" s="36">
        <f t="shared" si="21"/>
        <v>1096</v>
      </c>
      <c r="W135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53" t="str">
        <f>IF(Table1[[#This Row],[Days Past 3rd Birthday Calculated]]&lt;1,"OnTime",IF(Table1[[#This Row],[Days Past 3rd Birthday Calculated]]&lt;16,"1-15 Cal Days",IF(Table1[[#This Row],[Days Past 3rd Birthday Calculated]]&gt;29,"30+ Cal Days","16-29 Cal Days")))</f>
        <v>OnTime</v>
      </c>
      <c r="Y1353" s="37">
        <f>_xlfn.NUMBERVALUE(Table1[[#This Row],[School Days to Complete Initial Evaluation (U08)]])</f>
        <v>0</v>
      </c>
      <c r="Z1353" t="str">
        <f>IF(Table1[[#This Row],[School Days to Complete Initial Evaluation Converted]]&lt;36,"OnTime",IF(Table1[[#This Row],[School Days to Complete Initial Evaluation Converted]]&gt;50,"16+ Sch Days","1-15 Sch Days"))</f>
        <v>OnTime</v>
      </c>
    </row>
    <row r="1354" spans="1:26">
      <c r="A1354" s="26"/>
      <c r="B1354" s="26"/>
      <c r="C1354" s="26"/>
      <c r="D1354" s="26"/>
      <c r="E1354" s="26"/>
      <c r="F1354" s="26"/>
      <c r="G1354" s="26"/>
      <c r="H1354" s="26"/>
      <c r="I1354" s="26"/>
      <c r="J1354" s="26"/>
      <c r="K1354" s="26"/>
      <c r="L1354" s="26"/>
      <c r="M1354" s="26"/>
      <c r="N1354" s="26"/>
      <c r="O1354" s="26"/>
      <c r="P1354" s="26"/>
      <c r="Q1354" s="26"/>
      <c r="R1354" s="26"/>
      <c r="S1354" s="26"/>
      <c r="T1354" s="26"/>
      <c r="U1354" s="26"/>
      <c r="V1354" s="36">
        <f t="shared" si="21"/>
        <v>1096</v>
      </c>
      <c r="W135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54" t="str">
        <f>IF(Table1[[#This Row],[Days Past 3rd Birthday Calculated]]&lt;1,"OnTime",IF(Table1[[#This Row],[Days Past 3rd Birthday Calculated]]&lt;16,"1-15 Cal Days",IF(Table1[[#This Row],[Days Past 3rd Birthday Calculated]]&gt;29,"30+ Cal Days","16-29 Cal Days")))</f>
        <v>OnTime</v>
      </c>
      <c r="Y1354" s="37">
        <f>_xlfn.NUMBERVALUE(Table1[[#This Row],[School Days to Complete Initial Evaluation (U08)]])</f>
        <v>0</v>
      </c>
      <c r="Z1354" t="str">
        <f>IF(Table1[[#This Row],[School Days to Complete Initial Evaluation Converted]]&lt;36,"OnTime",IF(Table1[[#This Row],[School Days to Complete Initial Evaluation Converted]]&gt;50,"16+ Sch Days","1-15 Sch Days"))</f>
        <v>OnTime</v>
      </c>
    </row>
    <row r="1355" spans="1:26">
      <c r="A1355" s="26"/>
      <c r="B1355" s="26"/>
      <c r="C1355" s="26"/>
      <c r="D1355" s="26"/>
      <c r="E1355" s="26"/>
      <c r="F1355" s="26"/>
      <c r="G1355" s="26"/>
      <c r="H1355" s="26"/>
      <c r="I1355" s="26"/>
      <c r="J1355" s="26"/>
      <c r="K1355" s="26"/>
      <c r="L1355" s="26"/>
      <c r="M1355" s="26"/>
      <c r="N1355" s="26"/>
      <c r="O1355" s="26"/>
      <c r="P1355" s="26"/>
      <c r="Q1355" s="26"/>
      <c r="R1355" s="26"/>
      <c r="S1355" s="26"/>
      <c r="T1355" s="26"/>
      <c r="U1355" s="26"/>
      <c r="V1355" s="36">
        <f t="shared" si="21"/>
        <v>1096</v>
      </c>
      <c r="W135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55" t="str">
        <f>IF(Table1[[#This Row],[Days Past 3rd Birthday Calculated]]&lt;1,"OnTime",IF(Table1[[#This Row],[Days Past 3rd Birthday Calculated]]&lt;16,"1-15 Cal Days",IF(Table1[[#This Row],[Days Past 3rd Birthday Calculated]]&gt;29,"30+ Cal Days","16-29 Cal Days")))</f>
        <v>OnTime</v>
      </c>
      <c r="Y1355" s="37">
        <f>_xlfn.NUMBERVALUE(Table1[[#This Row],[School Days to Complete Initial Evaluation (U08)]])</f>
        <v>0</v>
      </c>
      <c r="Z1355" t="str">
        <f>IF(Table1[[#This Row],[School Days to Complete Initial Evaluation Converted]]&lt;36,"OnTime",IF(Table1[[#This Row],[School Days to Complete Initial Evaluation Converted]]&gt;50,"16+ Sch Days","1-15 Sch Days"))</f>
        <v>OnTime</v>
      </c>
    </row>
    <row r="1356" spans="1:26">
      <c r="A1356" s="26"/>
      <c r="B1356" s="26"/>
      <c r="C1356" s="26"/>
      <c r="D1356" s="26"/>
      <c r="E1356" s="26"/>
      <c r="F1356" s="26"/>
      <c r="G1356" s="26"/>
      <c r="H1356" s="26"/>
      <c r="I1356" s="26"/>
      <c r="J1356" s="26"/>
      <c r="K1356" s="26"/>
      <c r="L1356" s="26"/>
      <c r="M1356" s="26"/>
      <c r="N1356" s="26"/>
      <c r="O1356" s="26"/>
      <c r="P1356" s="26"/>
      <c r="Q1356" s="26"/>
      <c r="R1356" s="26"/>
      <c r="S1356" s="26"/>
      <c r="T1356" s="26"/>
      <c r="U1356" s="26"/>
      <c r="V1356" s="36">
        <f t="shared" si="21"/>
        <v>1096</v>
      </c>
      <c r="W135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56" t="str">
        <f>IF(Table1[[#This Row],[Days Past 3rd Birthday Calculated]]&lt;1,"OnTime",IF(Table1[[#This Row],[Days Past 3rd Birthday Calculated]]&lt;16,"1-15 Cal Days",IF(Table1[[#This Row],[Days Past 3rd Birthday Calculated]]&gt;29,"30+ Cal Days","16-29 Cal Days")))</f>
        <v>OnTime</v>
      </c>
      <c r="Y1356" s="37">
        <f>_xlfn.NUMBERVALUE(Table1[[#This Row],[School Days to Complete Initial Evaluation (U08)]])</f>
        <v>0</v>
      </c>
      <c r="Z1356" t="str">
        <f>IF(Table1[[#This Row],[School Days to Complete Initial Evaluation Converted]]&lt;36,"OnTime",IF(Table1[[#This Row],[School Days to Complete Initial Evaluation Converted]]&gt;50,"16+ Sch Days","1-15 Sch Days"))</f>
        <v>OnTime</v>
      </c>
    </row>
    <row r="1357" spans="1:26">
      <c r="A1357" s="26"/>
      <c r="B1357" s="26"/>
      <c r="C1357" s="26"/>
      <c r="D1357" s="26"/>
      <c r="E1357" s="26"/>
      <c r="F1357" s="26"/>
      <c r="G1357" s="26"/>
      <c r="H1357" s="26"/>
      <c r="I1357" s="26"/>
      <c r="J1357" s="26"/>
      <c r="K1357" s="26"/>
      <c r="L1357" s="26"/>
      <c r="M1357" s="26"/>
      <c r="N1357" s="26"/>
      <c r="O1357" s="26"/>
      <c r="P1357" s="26"/>
      <c r="Q1357" s="26"/>
      <c r="R1357" s="26"/>
      <c r="S1357" s="26"/>
      <c r="T1357" s="26"/>
      <c r="U1357" s="26"/>
      <c r="V1357" s="36">
        <f t="shared" si="21"/>
        <v>1096</v>
      </c>
      <c r="W135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57" t="str">
        <f>IF(Table1[[#This Row],[Days Past 3rd Birthday Calculated]]&lt;1,"OnTime",IF(Table1[[#This Row],[Days Past 3rd Birthday Calculated]]&lt;16,"1-15 Cal Days",IF(Table1[[#This Row],[Days Past 3rd Birthday Calculated]]&gt;29,"30+ Cal Days","16-29 Cal Days")))</f>
        <v>OnTime</v>
      </c>
      <c r="Y1357" s="37">
        <f>_xlfn.NUMBERVALUE(Table1[[#This Row],[School Days to Complete Initial Evaluation (U08)]])</f>
        <v>0</v>
      </c>
      <c r="Z1357" t="str">
        <f>IF(Table1[[#This Row],[School Days to Complete Initial Evaluation Converted]]&lt;36,"OnTime",IF(Table1[[#This Row],[School Days to Complete Initial Evaluation Converted]]&gt;50,"16+ Sch Days","1-15 Sch Days"))</f>
        <v>OnTime</v>
      </c>
    </row>
    <row r="1358" spans="1:26">
      <c r="A1358" s="26"/>
      <c r="B1358" s="26"/>
      <c r="C1358" s="26"/>
      <c r="D1358" s="26"/>
      <c r="E1358" s="26"/>
      <c r="F1358" s="26"/>
      <c r="G1358" s="26"/>
      <c r="H1358" s="26"/>
      <c r="I1358" s="26"/>
      <c r="J1358" s="26"/>
      <c r="K1358" s="26"/>
      <c r="L1358" s="26"/>
      <c r="M1358" s="26"/>
      <c r="N1358" s="26"/>
      <c r="O1358" s="26"/>
      <c r="P1358" s="26"/>
      <c r="Q1358" s="26"/>
      <c r="R1358" s="26"/>
      <c r="S1358" s="26"/>
      <c r="T1358" s="26"/>
      <c r="U1358" s="26"/>
      <c r="V1358" s="36">
        <f t="shared" si="21"/>
        <v>1096</v>
      </c>
      <c r="W135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58" t="str">
        <f>IF(Table1[[#This Row],[Days Past 3rd Birthday Calculated]]&lt;1,"OnTime",IF(Table1[[#This Row],[Days Past 3rd Birthday Calculated]]&lt;16,"1-15 Cal Days",IF(Table1[[#This Row],[Days Past 3rd Birthday Calculated]]&gt;29,"30+ Cal Days","16-29 Cal Days")))</f>
        <v>OnTime</v>
      </c>
      <c r="Y1358" s="37">
        <f>_xlfn.NUMBERVALUE(Table1[[#This Row],[School Days to Complete Initial Evaluation (U08)]])</f>
        <v>0</v>
      </c>
      <c r="Z1358" t="str">
        <f>IF(Table1[[#This Row],[School Days to Complete Initial Evaluation Converted]]&lt;36,"OnTime",IF(Table1[[#This Row],[School Days to Complete Initial Evaluation Converted]]&gt;50,"16+ Sch Days","1-15 Sch Days"))</f>
        <v>OnTime</v>
      </c>
    </row>
    <row r="1359" spans="1:26">
      <c r="A1359" s="26"/>
      <c r="B1359" s="26"/>
      <c r="C1359" s="26"/>
      <c r="D1359" s="26"/>
      <c r="E1359" s="26"/>
      <c r="F1359" s="26"/>
      <c r="G1359" s="26"/>
      <c r="H1359" s="26"/>
      <c r="I1359" s="26"/>
      <c r="J1359" s="26"/>
      <c r="K1359" s="26"/>
      <c r="L1359" s="26"/>
      <c r="M1359" s="26"/>
      <c r="N1359" s="26"/>
      <c r="O1359" s="26"/>
      <c r="P1359" s="26"/>
      <c r="Q1359" s="26"/>
      <c r="R1359" s="26"/>
      <c r="S1359" s="26"/>
      <c r="T1359" s="26"/>
      <c r="U1359" s="26"/>
      <c r="V1359" s="36">
        <f t="shared" si="21"/>
        <v>1096</v>
      </c>
      <c r="W135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59" t="str">
        <f>IF(Table1[[#This Row],[Days Past 3rd Birthday Calculated]]&lt;1,"OnTime",IF(Table1[[#This Row],[Days Past 3rd Birthday Calculated]]&lt;16,"1-15 Cal Days",IF(Table1[[#This Row],[Days Past 3rd Birthday Calculated]]&gt;29,"30+ Cal Days","16-29 Cal Days")))</f>
        <v>OnTime</v>
      </c>
      <c r="Y1359" s="37">
        <f>_xlfn.NUMBERVALUE(Table1[[#This Row],[School Days to Complete Initial Evaluation (U08)]])</f>
        <v>0</v>
      </c>
      <c r="Z1359" t="str">
        <f>IF(Table1[[#This Row],[School Days to Complete Initial Evaluation Converted]]&lt;36,"OnTime",IF(Table1[[#This Row],[School Days to Complete Initial Evaluation Converted]]&gt;50,"16+ Sch Days","1-15 Sch Days"))</f>
        <v>OnTime</v>
      </c>
    </row>
    <row r="1360" spans="1:26">
      <c r="A1360" s="26"/>
      <c r="B1360" s="26"/>
      <c r="C1360" s="26"/>
      <c r="D1360" s="26"/>
      <c r="E1360" s="26"/>
      <c r="F1360" s="26"/>
      <c r="G1360" s="26"/>
      <c r="H1360" s="26"/>
      <c r="I1360" s="26"/>
      <c r="J1360" s="26"/>
      <c r="K1360" s="26"/>
      <c r="L1360" s="26"/>
      <c r="M1360" s="26"/>
      <c r="N1360" s="26"/>
      <c r="O1360" s="26"/>
      <c r="P1360" s="26"/>
      <c r="Q1360" s="26"/>
      <c r="R1360" s="26"/>
      <c r="S1360" s="26"/>
      <c r="T1360" s="26"/>
      <c r="U1360" s="26"/>
      <c r="V1360" s="36">
        <f t="shared" si="21"/>
        <v>1096</v>
      </c>
      <c r="W136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60" t="str">
        <f>IF(Table1[[#This Row],[Days Past 3rd Birthday Calculated]]&lt;1,"OnTime",IF(Table1[[#This Row],[Days Past 3rd Birthday Calculated]]&lt;16,"1-15 Cal Days",IF(Table1[[#This Row],[Days Past 3rd Birthday Calculated]]&gt;29,"30+ Cal Days","16-29 Cal Days")))</f>
        <v>OnTime</v>
      </c>
      <c r="Y1360" s="37">
        <f>_xlfn.NUMBERVALUE(Table1[[#This Row],[School Days to Complete Initial Evaluation (U08)]])</f>
        <v>0</v>
      </c>
      <c r="Z1360" t="str">
        <f>IF(Table1[[#This Row],[School Days to Complete Initial Evaluation Converted]]&lt;36,"OnTime",IF(Table1[[#This Row],[School Days to Complete Initial Evaluation Converted]]&gt;50,"16+ Sch Days","1-15 Sch Days"))</f>
        <v>OnTime</v>
      </c>
    </row>
    <row r="1361" spans="1:26">
      <c r="A1361" s="26"/>
      <c r="B1361" s="26"/>
      <c r="C1361" s="26"/>
      <c r="D1361" s="26"/>
      <c r="E1361" s="26"/>
      <c r="F1361" s="26"/>
      <c r="G1361" s="26"/>
      <c r="H1361" s="26"/>
      <c r="I1361" s="26"/>
      <c r="J1361" s="26"/>
      <c r="K1361" s="26"/>
      <c r="L1361" s="26"/>
      <c r="M1361" s="26"/>
      <c r="N1361" s="26"/>
      <c r="O1361" s="26"/>
      <c r="P1361" s="26"/>
      <c r="Q1361" s="26"/>
      <c r="R1361" s="26"/>
      <c r="S1361" s="26"/>
      <c r="T1361" s="26"/>
      <c r="U1361" s="26"/>
      <c r="V1361" s="36">
        <f t="shared" si="21"/>
        <v>1096</v>
      </c>
      <c r="W136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61" t="str">
        <f>IF(Table1[[#This Row],[Days Past 3rd Birthday Calculated]]&lt;1,"OnTime",IF(Table1[[#This Row],[Days Past 3rd Birthday Calculated]]&lt;16,"1-15 Cal Days",IF(Table1[[#This Row],[Days Past 3rd Birthday Calculated]]&gt;29,"30+ Cal Days","16-29 Cal Days")))</f>
        <v>OnTime</v>
      </c>
      <c r="Y1361" s="37">
        <f>_xlfn.NUMBERVALUE(Table1[[#This Row],[School Days to Complete Initial Evaluation (U08)]])</f>
        <v>0</v>
      </c>
      <c r="Z1361" t="str">
        <f>IF(Table1[[#This Row],[School Days to Complete Initial Evaluation Converted]]&lt;36,"OnTime",IF(Table1[[#This Row],[School Days to Complete Initial Evaluation Converted]]&gt;50,"16+ Sch Days","1-15 Sch Days"))</f>
        <v>OnTime</v>
      </c>
    </row>
    <row r="1362" spans="1:26">
      <c r="A1362" s="26"/>
      <c r="B1362" s="26"/>
      <c r="C1362" s="26"/>
      <c r="D1362" s="26"/>
      <c r="E1362" s="26"/>
      <c r="F1362" s="26"/>
      <c r="G1362" s="26"/>
      <c r="H1362" s="26"/>
      <c r="I1362" s="26"/>
      <c r="J1362" s="26"/>
      <c r="K1362" s="26"/>
      <c r="L1362" s="26"/>
      <c r="M1362" s="26"/>
      <c r="N1362" s="26"/>
      <c r="O1362" s="26"/>
      <c r="P1362" s="26"/>
      <c r="Q1362" s="26"/>
      <c r="R1362" s="26"/>
      <c r="S1362" s="26"/>
      <c r="T1362" s="26"/>
      <c r="U1362" s="26"/>
      <c r="V1362" s="36">
        <f t="shared" si="21"/>
        <v>1096</v>
      </c>
      <c r="W136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62" t="str">
        <f>IF(Table1[[#This Row],[Days Past 3rd Birthday Calculated]]&lt;1,"OnTime",IF(Table1[[#This Row],[Days Past 3rd Birthday Calculated]]&lt;16,"1-15 Cal Days",IF(Table1[[#This Row],[Days Past 3rd Birthday Calculated]]&gt;29,"30+ Cal Days","16-29 Cal Days")))</f>
        <v>OnTime</v>
      </c>
      <c r="Y1362" s="37">
        <f>_xlfn.NUMBERVALUE(Table1[[#This Row],[School Days to Complete Initial Evaluation (U08)]])</f>
        <v>0</v>
      </c>
      <c r="Z1362" t="str">
        <f>IF(Table1[[#This Row],[School Days to Complete Initial Evaluation Converted]]&lt;36,"OnTime",IF(Table1[[#This Row],[School Days to Complete Initial Evaluation Converted]]&gt;50,"16+ Sch Days","1-15 Sch Days"))</f>
        <v>OnTime</v>
      </c>
    </row>
    <row r="1363" spans="1:26">
      <c r="A1363" s="26"/>
      <c r="B1363" s="26"/>
      <c r="C1363" s="26"/>
      <c r="D1363" s="26"/>
      <c r="E1363" s="26"/>
      <c r="F1363" s="26"/>
      <c r="G1363" s="26"/>
      <c r="H1363" s="26"/>
      <c r="I1363" s="26"/>
      <c r="J1363" s="26"/>
      <c r="K1363" s="26"/>
      <c r="L1363" s="26"/>
      <c r="M1363" s="26"/>
      <c r="N1363" s="26"/>
      <c r="O1363" s="26"/>
      <c r="P1363" s="26"/>
      <c r="Q1363" s="26"/>
      <c r="R1363" s="26"/>
      <c r="S1363" s="26"/>
      <c r="T1363" s="26"/>
      <c r="U1363" s="26"/>
      <c r="V1363" s="36">
        <f t="shared" si="21"/>
        <v>1096</v>
      </c>
      <c r="W136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63" t="str">
        <f>IF(Table1[[#This Row],[Days Past 3rd Birthday Calculated]]&lt;1,"OnTime",IF(Table1[[#This Row],[Days Past 3rd Birthday Calculated]]&lt;16,"1-15 Cal Days",IF(Table1[[#This Row],[Days Past 3rd Birthday Calculated]]&gt;29,"30+ Cal Days","16-29 Cal Days")))</f>
        <v>OnTime</v>
      </c>
      <c r="Y1363" s="37">
        <f>_xlfn.NUMBERVALUE(Table1[[#This Row],[School Days to Complete Initial Evaluation (U08)]])</f>
        <v>0</v>
      </c>
      <c r="Z1363" t="str">
        <f>IF(Table1[[#This Row],[School Days to Complete Initial Evaluation Converted]]&lt;36,"OnTime",IF(Table1[[#This Row],[School Days to Complete Initial Evaluation Converted]]&gt;50,"16+ Sch Days","1-15 Sch Days"))</f>
        <v>OnTime</v>
      </c>
    </row>
    <row r="1364" spans="1:26">
      <c r="A1364" s="26"/>
      <c r="B1364" s="26"/>
      <c r="C1364" s="26"/>
      <c r="D1364" s="26"/>
      <c r="E1364" s="26"/>
      <c r="F1364" s="26"/>
      <c r="G1364" s="26"/>
      <c r="H1364" s="26"/>
      <c r="I1364" s="26"/>
      <c r="J1364" s="26"/>
      <c r="K1364" s="26"/>
      <c r="L1364" s="26"/>
      <c r="M1364" s="26"/>
      <c r="N1364" s="26"/>
      <c r="O1364" s="26"/>
      <c r="P1364" s="26"/>
      <c r="Q1364" s="26"/>
      <c r="R1364" s="26"/>
      <c r="S1364" s="26"/>
      <c r="T1364" s="26"/>
      <c r="U1364" s="26"/>
      <c r="V1364" s="36">
        <f t="shared" si="21"/>
        <v>1096</v>
      </c>
      <c r="W136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64" t="str">
        <f>IF(Table1[[#This Row],[Days Past 3rd Birthday Calculated]]&lt;1,"OnTime",IF(Table1[[#This Row],[Days Past 3rd Birthday Calculated]]&lt;16,"1-15 Cal Days",IF(Table1[[#This Row],[Days Past 3rd Birthday Calculated]]&gt;29,"30+ Cal Days","16-29 Cal Days")))</f>
        <v>OnTime</v>
      </c>
      <c r="Y1364" s="37">
        <f>_xlfn.NUMBERVALUE(Table1[[#This Row],[School Days to Complete Initial Evaluation (U08)]])</f>
        <v>0</v>
      </c>
      <c r="Z1364" t="str">
        <f>IF(Table1[[#This Row],[School Days to Complete Initial Evaluation Converted]]&lt;36,"OnTime",IF(Table1[[#This Row],[School Days to Complete Initial Evaluation Converted]]&gt;50,"16+ Sch Days","1-15 Sch Days"))</f>
        <v>OnTime</v>
      </c>
    </row>
    <row r="1365" spans="1:26">
      <c r="A1365" s="26"/>
      <c r="B1365" s="26"/>
      <c r="C1365" s="26"/>
      <c r="D1365" s="26"/>
      <c r="E1365" s="26"/>
      <c r="F1365" s="26"/>
      <c r="G1365" s="26"/>
      <c r="H1365" s="26"/>
      <c r="I1365" s="26"/>
      <c r="J1365" s="26"/>
      <c r="K1365" s="26"/>
      <c r="L1365" s="26"/>
      <c r="M1365" s="26"/>
      <c r="N1365" s="26"/>
      <c r="O1365" s="26"/>
      <c r="P1365" s="26"/>
      <c r="Q1365" s="26"/>
      <c r="R1365" s="26"/>
      <c r="S1365" s="26"/>
      <c r="T1365" s="26"/>
      <c r="U1365" s="26"/>
      <c r="V1365" s="36">
        <f t="shared" si="21"/>
        <v>1096</v>
      </c>
      <c r="W136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65" t="str">
        <f>IF(Table1[[#This Row],[Days Past 3rd Birthday Calculated]]&lt;1,"OnTime",IF(Table1[[#This Row],[Days Past 3rd Birthday Calculated]]&lt;16,"1-15 Cal Days",IF(Table1[[#This Row],[Days Past 3rd Birthday Calculated]]&gt;29,"30+ Cal Days","16-29 Cal Days")))</f>
        <v>OnTime</v>
      </c>
      <c r="Y1365" s="37">
        <f>_xlfn.NUMBERVALUE(Table1[[#This Row],[School Days to Complete Initial Evaluation (U08)]])</f>
        <v>0</v>
      </c>
      <c r="Z1365" t="str">
        <f>IF(Table1[[#This Row],[School Days to Complete Initial Evaluation Converted]]&lt;36,"OnTime",IF(Table1[[#This Row],[School Days to Complete Initial Evaluation Converted]]&gt;50,"16+ Sch Days","1-15 Sch Days"))</f>
        <v>OnTime</v>
      </c>
    </row>
    <row r="1366" spans="1:26">
      <c r="A1366" s="26"/>
      <c r="B1366" s="26"/>
      <c r="C1366" s="26"/>
      <c r="D1366" s="26"/>
      <c r="E1366" s="26"/>
      <c r="F1366" s="26"/>
      <c r="G1366" s="26"/>
      <c r="H1366" s="26"/>
      <c r="I1366" s="26"/>
      <c r="J1366" s="26"/>
      <c r="K1366" s="26"/>
      <c r="L1366" s="26"/>
      <c r="M1366" s="26"/>
      <c r="N1366" s="26"/>
      <c r="O1366" s="26"/>
      <c r="P1366" s="26"/>
      <c r="Q1366" s="26"/>
      <c r="R1366" s="26"/>
      <c r="S1366" s="26"/>
      <c r="T1366" s="26"/>
      <c r="U1366" s="26"/>
      <c r="V1366" s="36">
        <f t="shared" si="21"/>
        <v>1096</v>
      </c>
      <c r="W136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66" t="str">
        <f>IF(Table1[[#This Row],[Days Past 3rd Birthday Calculated]]&lt;1,"OnTime",IF(Table1[[#This Row],[Days Past 3rd Birthday Calculated]]&lt;16,"1-15 Cal Days",IF(Table1[[#This Row],[Days Past 3rd Birthday Calculated]]&gt;29,"30+ Cal Days","16-29 Cal Days")))</f>
        <v>OnTime</v>
      </c>
      <c r="Y1366" s="37">
        <f>_xlfn.NUMBERVALUE(Table1[[#This Row],[School Days to Complete Initial Evaluation (U08)]])</f>
        <v>0</v>
      </c>
      <c r="Z1366" t="str">
        <f>IF(Table1[[#This Row],[School Days to Complete Initial Evaluation Converted]]&lt;36,"OnTime",IF(Table1[[#This Row],[School Days to Complete Initial Evaluation Converted]]&gt;50,"16+ Sch Days","1-15 Sch Days"))</f>
        <v>OnTime</v>
      </c>
    </row>
    <row r="1367" spans="1:26">
      <c r="A1367" s="26"/>
      <c r="B1367" s="26"/>
      <c r="C1367" s="26"/>
      <c r="D1367" s="26"/>
      <c r="E1367" s="26"/>
      <c r="F1367" s="26"/>
      <c r="G1367" s="26"/>
      <c r="H1367" s="26"/>
      <c r="I1367" s="26"/>
      <c r="J1367" s="26"/>
      <c r="K1367" s="26"/>
      <c r="L1367" s="26"/>
      <c r="M1367" s="26"/>
      <c r="N1367" s="26"/>
      <c r="O1367" s="26"/>
      <c r="P1367" s="26"/>
      <c r="Q1367" s="26"/>
      <c r="R1367" s="26"/>
      <c r="S1367" s="26"/>
      <c r="T1367" s="26"/>
      <c r="U1367" s="26"/>
      <c r="V1367" s="36">
        <f t="shared" si="21"/>
        <v>1096</v>
      </c>
      <c r="W136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67" t="str">
        <f>IF(Table1[[#This Row],[Days Past 3rd Birthday Calculated]]&lt;1,"OnTime",IF(Table1[[#This Row],[Days Past 3rd Birthday Calculated]]&lt;16,"1-15 Cal Days",IF(Table1[[#This Row],[Days Past 3rd Birthday Calculated]]&gt;29,"30+ Cal Days","16-29 Cal Days")))</f>
        <v>OnTime</v>
      </c>
      <c r="Y1367" s="37">
        <f>_xlfn.NUMBERVALUE(Table1[[#This Row],[School Days to Complete Initial Evaluation (U08)]])</f>
        <v>0</v>
      </c>
      <c r="Z1367" t="str">
        <f>IF(Table1[[#This Row],[School Days to Complete Initial Evaluation Converted]]&lt;36,"OnTime",IF(Table1[[#This Row],[School Days to Complete Initial Evaluation Converted]]&gt;50,"16+ Sch Days","1-15 Sch Days"))</f>
        <v>OnTime</v>
      </c>
    </row>
    <row r="1368" spans="1:26">
      <c r="A1368" s="26"/>
      <c r="B1368" s="26"/>
      <c r="C1368" s="26"/>
      <c r="D1368" s="26"/>
      <c r="E1368" s="26"/>
      <c r="F1368" s="26"/>
      <c r="G1368" s="26"/>
      <c r="H1368" s="26"/>
      <c r="I1368" s="26"/>
      <c r="J1368" s="26"/>
      <c r="K1368" s="26"/>
      <c r="L1368" s="26"/>
      <c r="M1368" s="26"/>
      <c r="N1368" s="26"/>
      <c r="O1368" s="26"/>
      <c r="P1368" s="26"/>
      <c r="Q1368" s="26"/>
      <c r="R1368" s="26"/>
      <c r="S1368" s="26"/>
      <c r="T1368" s="26"/>
      <c r="U1368" s="26"/>
      <c r="V1368" s="36">
        <f t="shared" si="21"/>
        <v>1096</v>
      </c>
      <c r="W136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68" t="str">
        <f>IF(Table1[[#This Row],[Days Past 3rd Birthday Calculated]]&lt;1,"OnTime",IF(Table1[[#This Row],[Days Past 3rd Birthday Calculated]]&lt;16,"1-15 Cal Days",IF(Table1[[#This Row],[Days Past 3rd Birthday Calculated]]&gt;29,"30+ Cal Days","16-29 Cal Days")))</f>
        <v>OnTime</v>
      </c>
      <c r="Y1368" s="37">
        <f>_xlfn.NUMBERVALUE(Table1[[#This Row],[School Days to Complete Initial Evaluation (U08)]])</f>
        <v>0</v>
      </c>
      <c r="Z1368" t="str">
        <f>IF(Table1[[#This Row],[School Days to Complete Initial Evaluation Converted]]&lt;36,"OnTime",IF(Table1[[#This Row],[School Days to Complete Initial Evaluation Converted]]&gt;50,"16+ Sch Days","1-15 Sch Days"))</f>
        <v>OnTime</v>
      </c>
    </row>
    <row r="1369" spans="1:26">
      <c r="A1369" s="26"/>
      <c r="B1369" s="26"/>
      <c r="C1369" s="26"/>
      <c r="D1369" s="26"/>
      <c r="E1369" s="26"/>
      <c r="F1369" s="26"/>
      <c r="G1369" s="26"/>
      <c r="H1369" s="26"/>
      <c r="I1369" s="26"/>
      <c r="J1369" s="26"/>
      <c r="K1369" s="26"/>
      <c r="L1369" s="26"/>
      <c r="M1369" s="26"/>
      <c r="N1369" s="26"/>
      <c r="O1369" s="26"/>
      <c r="P1369" s="26"/>
      <c r="Q1369" s="26"/>
      <c r="R1369" s="26"/>
      <c r="S1369" s="26"/>
      <c r="T1369" s="26"/>
      <c r="U1369" s="26"/>
      <c r="V1369" s="36">
        <f t="shared" si="21"/>
        <v>1096</v>
      </c>
      <c r="W136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69" t="str">
        <f>IF(Table1[[#This Row],[Days Past 3rd Birthday Calculated]]&lt;1,"OnTime",IF(Table1[[#This Row],[Days Past 3rd Birthday Calculated]]&lt;16,"1-15 Cal Days",IF(Table1[[#This Row],[Days Past 3rd Birthday Calculated]]&gt;29,"30+ Cal Days","16-29 Cal Days")))</f>
        <v>OnTime</v>
      </c>
      <c r="Y1369" s="37">
        <f>_xlfn.NUMBERVALUE(Table1[[#This Row],[School Days to Complete Initial Evaluation (U08)]])</f>
        <v>0</v>
      </c>
      <c r="Z1369" t="str">
        <f>IF(Table1[[#This Row],[School Days to Complete Initial Evaluation Converted]]&lt;36,"OnTime",IF(Table1[[#This Row],[School Days to Complete Initial Evaluation Converted]]&gt;50,"16+ Sch Days","1-15 Sch Days"))</f>
        <v>OnTime</v>
      </c>
    </row>
    <row r="1370" spans="1:26">
      <c r="A1370" s="26"/>
      <c r="B1370" s="26"/>
      <c r="C1370" s="26"/>
      <c r="D1370" s="26"/>
      <c r="E1370" s="26"/>
      <c r="F1370" s="26"/>
      <c r="G1370" s="26"/>
      <c r="H1370" s="26"/>
      <c r="I1370" s="26"/>
      <c r="J1370" s="26"/>
      <c r="K1370" s="26"/>
      <c r="L1370" s="26"/>
      <c r="M1370" s="26"/>
      <c r="N1370" s="26"/>
      <c r="O1370" s="26"/>
      <c r="P1370" s="26"/>
      <c r="Q1370" s="26"/>
      <c r="R1370" s="26"/>
      <c r="S1370" s="26"/>
      <c r="T1370" s="26"/>
      <c r="U1370" s="26"/>
      <c r="V1370" s="36">
        <f t="shared" si="21"/>
        <v>1096</v>
      </c>
      <c r="W137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70" t="str">
        <f>IF(Table1[[#This Row],[Days Past 3rd Birthday Calculated]]&lt;1,"OnTime",IF(Table1[[#This Row],[Days Past 3rd Birthday Calculated]]&lt;16,"1-15 Cal Days",IF(Table1[[#This Row],[Days Past 3rd Birthday Calculated]]&gt;29,"30+ Cal Days","16-29 Cal Days")))</f>
        <v>OnTime</v>
      </c>
      <c r="Y1370" s="37">
        <f>_xlfn.NUMBERVALUE(Table1[[#This Row],[School Days to Complete Initial Evaluation (U08)]])</f>
        <v>0</v>
      </c>
      <c r="Z1370" t="str">
        <f>IF(Table1[[#This Row],[School Days to Complete Initial Evaluation Converted]]&lt;36,"OnTime",IF(Table1[[#This Row],[School Days to Complete Initial Evaluation Converted]]&gt;50,"16+ Sch Days","1-15 Sch Days"))</f>
        <v>OnTime</v>
      </c>
    </row>
    <row r="1371" spans="1:26">
      <c r="A1371" s="26"/>
      <c r="B1371" s="26"/>
      <c r="C1371" s="26"/>
      <c r="D1371" s="26"/>
      <c r="E1371" s="26"/>
      <c r="F1371" s="26"/>
      <c r="G1371" s="26"/>
      <c r="H1371" s="26"/>
      <c r="I1371" s="26"/>
      <c r="J1371" s="26"/>
      <c r="K1371" s="26"/>
      <c r="L1371" s="26"/>
      <c r="M1371" s="26"/>
      <c r="N1371" s="26"/>
      <c r="O1371" s="26"/>
      <c r="P1371" s="26"/>
      <c r="Q1371" s="26"/>
      <c r="R1371" s="26"/>
      <c r="S1371" s="26"/>
      <c r="T1371" s="26"/>
      <c r="U1371" s="26"/>
      <c r="V1371" s="36">
        <f t="shared" si="21"/>
        <v>1096</v>
      </c>
      <c r="W137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71" t="str">
        <f>IF(Table1[[#This Row],[Days Past 3rd Birthday Calculated]]&lt;1,"OnTime",IF(Table1[[#This Row],[Days Past 3rd Birthday Calculated]]&lt;16,"1-15 Cal Days",IF(Table1[[#This Row],[Days Past 3rd Birthday Calculated]]&gt;29,"30+ Cal Days","16-29 Cal Days")))</f>
        <v>OnTime</v>
      </c>
      <c r="Y1371" s="37">
        <f>_xlfn.NUMBERVALUE(Table1[[#This Row],[School Days to Complete Initial Evaluation (U08)]])</f>
        <v>0</v>
      </c>
      <c r="Z1371" t="str">
        <f>IF(Table1[[#This Row],[School Days to Complete Initial Evaluation Converted]]&lt;36,"OnTime",IF(Table1[[#This Row],[School Days to Complete Initial Evaluation Converted]]&gt;50,"16+ Sch Days","1-15 Sch Days"))</f>
        <v>OnTime</v>
      </c>
    </row>
    <row r="1372" spans="1:26">
      <c r="A1372" s="26"/>
      <c r="B1372" s="26"/>
      <c r="C1372" s="26"/>
      <c r="D1372" s="26"/>
      <c r="E1372" s="26"/>
      <c r="F1372" s="26"/>
      <c r="G1372" s="26"/>
      <c r="H1372" s="26"/>
      <c r="I1372" s="26"/>
      <c r="J1372" s="26"/>
      <c r="K1372" s="26"/>
      <c r="L1372" s="26"/>
      <c r="M1372" s="26"/>
      <c r="N1372" s="26"/>
      <c r="O1372" s="26"/>
      <c r="P1372" s="26"/>
      <c r="Q1372" s="26"/>
      <c r="R1372" s="26"/>
      <c r="S1372" s="26"/>
      <c r="T1372" s="26"/>
      <c r="U1372" s="26"/>
      <c r="V1372" s="36">
        <f t="shared" si="21"/>
        <v>1096</v>
      </c>
      <c r="W137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72" t="str">
        <f>IF(Table1[[#This Row],[Days Past 3rd Birthday Calculated]]&lt;1,"OnTime",IF(Table1[[#This Row],[Days Past 3rd Birthday Calculated]]&lt;16,"1-15 Cal Days",IF(Table1[[#This Row],[Days Past 3rd Birthday Calculated]]&gt;29,"30+ Cal Days","16-29 Cal Days")))</f>
        <v>OnTime</v>
      </c>
      <c r="Y1372" s="37">
        <f>_xlfn.NUMBERVALUE(Table1[[#This Row],[School Days to Complete Initial Evaluation (U08)]])</f>
        <v>0</v>
      </c>
      <c r="Z1372" t="str">
        <f>IF(Table1[[#This Row],[School Days to Complete Initial Evaluation Converted]]&lt;36,"OnTime",IF(Table1[[#This Row],[School Days to Complete Initial Evaluation Converted]]&gt;50,"16+ Sch Days","1-15 Sch Days"))</f>
        <v>OnTime</v>
      </c>
    </row>
    <row r="1373" spans="1:26">
      <c r="A1373" s="26"/>
      <c r="B1373" s="26"/>
      <c r="C1373" s="26"/>
      <c r="D1373" s="26"/>
      <c r="E1373" s="26"/>
      <c r="F1373" s="26"/>
      <c r="G1373" s="26"/>
      <c r="H1373" s="26"/>
      <c r="I1373" s="26"/>
      <c r="J1373" s="26"/>
      <c r="K1373" s="26"/>
      <c r="L1373" s="26"/>
      <c r="M1373" s="26"/>
      <c r="N1373" s="26"/>
      <c r="O1373" s="26"/>
      <c r="P1373" s="26"/>
      <c r="Q1373" s="26"/>
      <c r="R1373" s="26"/>
      <c r="S1373" s="26"/>
      <c r="T1373" s="26"/>
      <c r="U1373" s="26"/>
      <c r="V1373" s="36">
        <f t="shared" si="21"/>
        <v>1096</v>
      </c>
      <c r="W137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73" t="str">
        <f>IF(Table1[[#This Row],[Days Past 3rd Birthday Calculated]]&lt;1,"OnTime",IF(Table1[[#This Row],[Days Past 3rd Birthday Calculated]]&lt;16,"1-15 Cal Days",IF(Table1[[#This Row],[Days Past 3rd Birthday Calculated]]&gt;29,"30+ Cal Days","16-29 Cal Days")))</f>
        <v>OnTime</v>
      </c>
      <c r="Y1373" s="37">
        <f>_xlfn.NUMBERVALUE(Table1[[#This Row],[School Days to Complete Initial Evaluation (U08)]])</f>
        <v>0</v>
      </c>
      <c r="Z1373" t="str">
        <f>IF(Table1[[#This Row],[School Days to Complete Initial Evaluation Converted]]&lt;36,"OnTime",IF(Table1[[#This Row],[School Days to Complete Initial Evaluation Converted]]&gt;50,"16+ Sch Days","1-15 Sch Days"))</f>
        <v>OnTime</v>
      </c>
    </row>
    <row r="1374" spans="1:26">
      <c r="A1374" s="26"/>
      <c r="B1374" s="26"/>
      <c r="C1374" s="26"/>
      <c r="D1374" s="26"/>
      <c r="E1374" s="26"/>
      <c r="F1374" s="26"/>
      <c r="G1374" s="26"/>
      <c r="H1374" s="26"/>
      <c r="I1374" s="26"/>
      <c r="J1374" s="26"/>
      <c r="K1374" s="26"/>
      <c r="L1374" s="26"/>
      <c r="M1374" s="26"/>
      <c r="N1374" s="26"/>
      <c r="O1374" s="26"/>
      <c r="P1374" s="26"/>
      <c r="Q1374" s="26"/>
      <c r="R1374" s="26"/>
      <c r="S1374" s="26"/>
      <c r="T1374" s="26"/>
      <c r="U1374" s="26"/>
      <c r="V1374" s="36">
        <f t="shared" si="21"/>
        <v>1096</v>
      </c>
      <c r="W137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74" t="str">
        <f>IF(Table1[[#This Row],[Days Past 3rd Birthday Calculated]]&lt;1,"OnTime",IF(Table1[[#This Row],[Days Past 3rd Birthday Calculated]]&lt;16,"1-15 Cal Days",IF(Table1[[#This Row],[Days Past 3rd Birthday Calculated]]&gt;29,"30+ Cal Days","16-29 Cal Days")))</f>
        <v>OnTime</v>
      </c>
      <c r="Y1374" s="37">
        <f>_xlfn.NUMBERVALUE(Table1[[#This Row],[School Days to Complete Initial Evaluation (U08)]])</f>
        <v>0</v>
      </c>
      <c r="Z1374" t="str">
        <f>IF(Table1[[#This Row],[School Days to Complete Initial Evaluation Converted]]&lt;36,"OnTime",IF(Table1[[#This Row],[School Days to Complete Initial Evaluation Converted]]&gt;50,"16+ Sch Days","1-15 Sch Days"))</f>
        <v>OnTime</v>
      </c>
    </row>
    <row r="1375" spans="1:26">
      <c r="A1375" s="26"/>
      <c r="B1375" s="26"/>
      <c r="C1375" s="26"/>
      <c r="D1375" s="26"/>
      <c r="E1375" s="26"/>
      <c r="F1375" s="26"/>
      <c r="G1375" s="26"/>
      <c r="H1375" s="26"/>
      <c r="I1375" s="26"/>
      <c r="J1375" s="26"/>
      <c r="K1375" s="26"/>
      <c r="L1375" s="26"/>
      <c r="M1375" s="26"/>
      <c r="N1375" s="26"/>
      <c r="O1375" s="26"/>
      <c r="P1375" s="26"/>
      <c r="Q1375" s="26"/>
      <c r="R1375" s="26"/>
      <c r="S1375" s="26"/>
      <c r="T1375" s="26"/>
      <c r="U1375" s="26"/>
      <c r="V1375" s="36">
        <f t="shared" si="21"/>
        <v>1096</v>
      </c>
      <c r="W137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75" t="str">
        <f>IF(Table1[[#This Row],[Days Past 3rd Birthday Calculated]]&lt;1,"OnTime",IF(Table1[[#This Row],[Days Past 3rd Birthday Calculated]]&lt;16,"1-15 Cal Days",IF(Table1[[#This Row],[Days Past 3rd Birthday Calculated]]&gt;29,"30+ Cal Days","16-29 Cal Days")))</f>
        <v>OnTime</v>
      </c>
      <c r="Y1375" s="37">
        <f>_xlfn.NUMBERVALUE(Table1[[#This Row],[School Days to Complete Initial Evaluation (U08)]])</f>
        <v>0</v>
      </c>
      <c r="Z1375" t="str">
        <f>IF(Table1[[#This Row],[School Days to Complete Initial Evaluation Converted]]&lt;36,"OnTime",IF(Table1[[#This Row],[School Days to Complete Initial Evaluation Converted]]&gt;50,"16+ Sch Days","1-15 Sch Days"))</f>
        <v>OnTime</v>
      </c>
    </row>
    <row r="1376" spans="1:26">
      <c r="A1376" s="26"/>
      <c r="B1376" s="26"/>
      <c r="C1376" s="26"/>
      <c r="D1376" s="26"/>
      <c r="E1376" s="26"/>
      <c r="F1376" s="26"/>
      <c r="G1376" s="26"/>
      <c r="H1376" s="26"/>
      <c r="I1376" s="26"/>
      <c r="J1376" s="26"/>
      <c r="K1376" s="26"/>
      <c r="L1376" s="26"/>
      <c r="M1376" s="26"/>
      <c r="N1376" s="26"/>
      <c r="O1376" s="26"/>
      <c r="P1376" s="26"/>
      <c r="Q1376" s="26"/>
      <c r="R1376" s="26"/>
      <c r="S1376" s="26"/>
      <c r="T1376" s="26"/>
      <c r="U1376" s="26"/>
      <c r="V1376" s="36">
        <f t="shared" si="21"/>
        <v>1096</v>
      </c>
      <c r="W137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76" t="str">
        <f>IF(Table1[[#This Row],[Days Past 3rd Birthday Calculated]]&lt;1,"OnTime",IF(Table1[[#This Row],[Days Past 3rd Birthday Calculated]]&lt;16,"1-15 Cal Days",IF(Table1[[#This Row],[Days Past 3rd Birthday Calculated]]&gt;29,"30+ Cal Days","16-29 Cal Days")))</f>
        <v>OnTime</v>
      </c>
      <c r="Y1376" s="37">
        <f>_xlfn.NUMBERVALUE(Table1[[#This Row],[School Days to Complete Initial Evaluation (U08)]])</f>
        <v>0</v>
      </c>
      <c r="Z1376" t="str">
        <f>IF(Table1[[#This Row],[School Days to Complete Initial Evaluation Converted]]&lt;36,"OnTime",IF(Table1[[#This Row],[School Days to Complete Initial Evaluation Converted]]&gt;50,"16+ Sch Days","1-15 Sch Days"))</f>
        <v>OnTime</v>
      </c>
    </row>
    <row r="1377" spans="1:26">
      <c r="A1377" s="26"/>
      <c r="B1377" s="26"/>
      <c r="C1377" s="26"/>
      <c r="D1377" s="26"/>
      <c r="E1377" s="26"/>
      <c r="F1377" s="26"/>
      <c r="G1377" s="26"/>
      <c r="H1377" s="26"/>
      <c r="I1377" s="26"/>
      <c r="J1377" s="26"/>
      <c r="K1377" s="26"/>
      <c r="L1377" s="26"/>
      <c r="M1377" s="26"/>
      <c r="N1377" s="26"/>
      <c r="O1377" s="26"/>
      <c r="P1377" s="26"/>
      <c r="Q1377" s="26"/>
      <c r="R1377" s="26"/>
      <c r="S1377" s="26"/>
      <c r="T1377" s="26"/>
      <c r="U1377" s="26"/>
      <c r="V1377" s="36">
        <f t="shared" si="21"/>
        <v>1096</v>
      </c>
      <c r="W137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77" t="str">
        <f>IF(Table1[[#This Row],[Days Past 3rd Birthday Calculated]]&lt;1,"OnTime",IF(Table1[[#This Row],[Days Past 3rd Birthday Calculated]]&lt;16,"1-15 Cal Days",IF(Table1[[#This Row],[Days Past 3rd Birthday Calculated]]&gt;29,"30+ Cal Days","16-29 Cal Days")))</f>
        <v>OnTime</v>
      </c>
      <c r="Y1377" s="37">
        <f>_xlfn.NUMBERVALUE(Table1[[#This Row],[School Days to Complete Initial Evaluation (U08)]])</f>
        <v>0</v>
      </c>
      <c r="Z1377" t="str">
        <f>IF(Table1[[#This Row],[School Days to Complete Initial Evaluation Converted]]&lt;36,"OnTime",IF(Table1[[#This Row],[School Days to Complete Initial Evaluation Converted]]&gt;50,"16+ Sch Days","1-15 Sch Days"))</f>
        <v>OnTime</v>
      </c>
    </row>
    <row r="1378" spans="1:26">
      <c r="A1378" s="26"/>
      <c r="B1378" s="26"/>
      <c r="C1378" s="26"/>
      <c r="D1378" s="26"/>
      <c r="E1378" s="26"/>
      <c r="F1378" s="26"/>
      <c r="G1378" s="26"/>
      <c r="H1378" s="26"/>
      <c r="I1378" s="26"/>
      <c r="J1378" s="26"/>
      <c r="K1378" s="26"/>
      <c r="L1378" s="26"/>
      <c r="M1378" s="26"/>
      <c r="N1378" s="26"/>
      <c r="O1378" s="26"/>
      <c r="P1378" s="26"/>
      <c r="Q1378" s="26"/>
      <c r="R1378" s="26"/>
      <c r="S1378" s="26"/>
      <c r="T1378" s="26"/>
      <c r="U1378" s="26"/>
      <c r="V1378" s="36">
        <f t="shared" si="21"/>
        <v>1096</v>
      </c>
      <c r="W137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78" t="str">
        <f>IF(Table1[[#This Row],[Days Past 3rd Birthday Calculated]]&lt;1,"OnTime",IF(Table1[[#This Row],[Days Past 3rd Birthday Calculated]]&lt;16,"1-15 Cal Days",IF(Table1[[#This Row],[Days Past 3rd Birthday Calculated]]&gt;29,"30+ Cal Days","16-29 Cal Days")))</f>
        <v>OnTime</v>
      </c>
      <c r="Y1378" s="37">
        <f>_xlfn.NUMBERVALUE(Table1[[#This Row],[School Days to Complete Initial Evaluation (U08)]])</f>
        <v>0</v>
      </c>
      <c r="Z1378" t="str">
        <f>IF(Table1[[#This Row],[School Days to Complete Initial Evaluation Converted]]&lt;36,"OnTime",IF(Table1[[#This Row],[School Days to Complete Initial Evaluation Converted]]&gt;50,"16+ Sch Days","1-15 Sch Days"))</f>
        <v>OnTime</v>
      </c>
    </row>
    <row r="1379" spans="1:26">
      <c r="A1379" s="26"/>
      <c r="B1379" s="26"/>
      <c r="C1379" s="26"/>
      <c r="D1379" s="26"/>
      <c r="E1379" s="26"/>
      <c r="F1379" s="26"/>
      <c r="G1379" s="26"/>
      <c r="H1379" s="26"/>
      <c r="I1379" s="26"/>
      <c r="J1379" s="26"/>
      <c r="K1379" s="26"/>
      <c r="L1379" s="26"/>
      <c r="M1379" s="26"/>
      <c r="N1379" s="26"/>
      <c r="O1379" s="26"/>
      <c r="P1379" s="26"/>
      <c r="Q1379" s="26"/>
      <c r="R1379" s="26"/>
      <c r="S1379" s="26"/>
      <c r="T1379" s="26"/>
      <c r="U1379" s="26"/>
      <c r="V1379" s="36">
        <f t="shared" si="21"/>
        <v>1096</v>
      </c>
      <c r="W137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79" t="str">
        <f>IF(Table1[[#This Row],[Days Past 3rd Birthday Calculated]]&lt;1,"OnTime",IF(Table1[[#This Row],[Days Past 3rd Birthday Calculated]]&lt;16,"1-15 Cal Days",IF(Table1[[#This Row],[Days Past 3rd Birthday Calculated]]&gt;29,"30+ Cal Days","16-29 Cal Days")))</f>
        <v>OnTime</v>
      </c>
      <c r="Y1379" s="37">
        <f>_xlfn.NUMBERVALUE(Table1[[#This Row],[School Days to Complete Initial Evaluation (U08)]])</f>
        <v>0</v>
      </c>
      <c r="Z1379" t="str">
        <f>IF(Table1[[#This Row],[School Days to Complete Initial Evaluation Converted]]&lt;36,"OnTime",IF(Table1[[#This Row],[School Days to Complete Initial Evaluation Converted]]&gt;50,"16+ Sch Days","1-15 Sch Days"))</f>
        <v>OnTime</v>
      </c>
    </row>
    <row r="1380" spans="1:26">
      <c r="A1380" s="26"/>
      <c r="B1380" s="26"/>
      <c r="C1380" s="26"/>
      <c r="D1380" s="26"/>
      <c r="E1380" s="26"/>
      <c r="F1380" s="26"/>
      <c r="G1380" s="26"/>
      <c r="H1380" s="26"/>
      <c r="I1380" s="26"/>
      <c r="J1380" s="26"/>
      <c r="K1380" s="26"/>
      <c r="L1380" s="26"/>
      <c r="M1380" s="26"/>
      <c r="N1380" s="26"/>
      <c r="O1380" s="26"/>
      <c r="P1380" s="26"/>
      <c r="Q1380" s="26"/>
      <c r="R1380" s="26"/>
      <c r="S1380" s="26"/>
      <c r="T1380" s="26"/>
      <c r="U1380" s="26"/>
      <c r="V1380" s="36">
        <f t="shared" si="21"/>
        <v>1096</v>
      </c>
      <c r="W138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80" t="str">
        <f>IF(Table1[[#This Row],[Days Past 3rd Birthday Calculated]]&lt;1,"OnTime",IF(Table1[[#This Row],[Days Past 3rd Birthday Calculated]]&lt;16,"1-15 Cal Days",IF(Table1[[#This Row],[Days Past 3rd Birthday Calculated]]&gt;29,"30+ Cal Days","16-29 Cal Days")))</f>
        <v>OnTime</v>
      </c>
      <c r="Y1380" s="37">
        <f>_xlfn.NUMBERVALUE(Table1[[#This Row],[School Days to Complete Initial Evaluation (U08)]])</f>
        <v>0</v>
      </c>
      <c r="Z1380" t="str">
        <f>IF(Table1[[#This Row],[School Days to Complete Initial Evaluation Converted]]&lt;36,"OnTime",IF(Table1[[#This Row],[School Days to Complete Initial Evaluation Converted]]&gt;50,"16+ Sch Days","1-15 Sch Days"))</f>
        <v>OnTime</v>
      </c>
    </row>
    <row r="1381" spans="1:26">
      <c r="A1381" s="26"/>
      <c r="B1381" s="26"/>
      <c r="C1381" s="26"/>
      <c r="D1381" s="26"/>
      <c r="E1381" s="26"/>
      <c r="F1381" s="26"/>
      <c r="G1381" s="26"/>
      <c r="H1381" s="26"/>
      <c r="I1381" s="26"/>
      <c r="J1381" s="26"/>
      <c r="K1381" s="26"/>
      <c r="L1381" s="26"/>
      <c r="M1381" s="26"/>
      <c r="N1381" s="26"/>
      <c r="O1381" s="26"/>
      <c r="P1381" s="26"/>
      <c r="Q1381" s="26"/>
      <c r="R1381" s="26"/>
      <c r="S1381" s="26"/>
      <c r="T1381" s="26"/>
      <c r="U1381" s="26"/>
      <c r="V1381" s="36">
        <f t="shared" si="21"/>
        <v>1096</v>
      </c>
      <c r="W138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81" t="str">
        <f>IF(Table1[[#This Row],[Days Past 3rd Birthday Calculated]]&lt;1,"OnTime",IF(Table1[[#This Row],[Days Past 3rd Birthday Calculated]]&lt;16,"1-15 Cal Days",IF(Table1[[#This Row],[Days Past 3rd Birthday Calculated]]&gt;29,"30+ Cal Days","16-29 Cal Days")))</f>
        <v>OnTime</v>
      </c>
      <c r="Y1381" s="37">
        <f>_xlfn.NUMBERVALUE(Table1[[#This Row],[School Days to Complete Initial Evaluation (U08)]])</f>
        <v>0</v>
      </c>
      <c r="Z1381" t="str">
        <f>IF(Table1[[#This Row],[School Days to Complete Initial Evaluation Converted]]&lt;36,"OnTime",IF(Table1[[#This Row],[School Days to Complete Initial Evaluation Converted]]&gt;50,"16+ Sch Days","1-15 Sch Days"))</f>
        <v>OnTime</v>
      </c>
    </row>
    <row r="1382" spans="1:26">
      <c r="A1382" s="26"/>
      <c r="B1382" s="26"/>
      <c r="C1382" s="26"/>
      <c r="D1382" s="26"/>
      <c r="E1382" s="26"/>
      <c r="F1382" s="26"/>
      <c r="G1382" s="26"/>
      <c r="H1382" s="26"/>
      <c r="I1382" s="26"/>
      <c r="J1382" s="26"/>
      <c r="K1382" s="26"/>
      <c r="L1382" s="26"/>
      <c r="M1382" s="26"/>
      <c r="N1382" s="26"/>
      <c r="O1382" s="26"/>
      <c r="P1382" s="26"/>
      <c r="Q1382" s="26"/>
      <c r="R1382" s="26"/>
      <c r="S1382" s="26"/>
      <c r="T1382" s="26"/>
      <c r="U1382" s="26"/>
      <c r="V1382" s="36">
        <f t="shared" si="21"/>
        <v>1096</v>
      </c>
      <c r="W138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82" t="str">
        <f>IF(Table1[[#This Row],[Days Past 3rd Birthday Calculated]]&lt;1,"OnTime",IF(Table1[[#This Row],[Days Past 3rd Birthday Calculated]]&lt;16,"1-15 Cal Days",IF(Table1[[#This Row],[Days Past 3rd Birthday Calculated]]&gt;29,"30+ Cal Days","16-29 Cal Days")))</f>
        <v>OnTime</v>
      </c>
      <c r="Y1382" s="37">
        <f>_xlfn.NUMBERVALUE(Table1[[#This Row],[School Days to Complete Initial Evaluation (U08)]])</f>
        <v>0</v>
      </c>
      <c r="Z1382" t="str">
        <f>IF(Table1[[#This Row],[School Days to Complete Initial Evaluation Converted]]&lt;36,"OnTime",IF(Table1[[#This Row],[School Days to Complete Initial Evaluation Converted]]&gt;50,"16+ Sch Days","1-15 Sch Days"))</f>
        <v>OnTime</v>
      </c>
    </row>
    <row r="1383" spans="1:26">
      <c r="A1383" s="26"/>
      <c r="B1383" s="26"/>
      <c r="C1383" s="26"/>
      <c r="D1383" s="26"/>
      <c r="E1383" s="26"/>
      <c r="F1383" s="26"/>
      <c r="G1383" s="26"/>
      <c r="H1383" s="26"/>
      <c r="I1383" s="26"/>
      <c r="J1383" s="26"/>
      <c r="K1383" s="26"/>
      <c r="L1383" s="26"/>
      <c r="M1383" s="26"/>
      <c r="N1383" s="26"/>
      <c r="O1383" s="26"/>
      <c r="P1383" s="26"/>
      <c r="Q1383" s="26"/>
      <c r="R1383" s="26"/>
      <c r="S1383" s="26"/>
      <c r="T1383" s="26"/>
      <c r="U1383" s="26"/>
      <c r="V1383" s="36">
        <f t="shared" si="21"/>
        <v>1096</v>
      </c>
      <c r="W138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83" t="str">
        <f>IF(Table1[[#This Row],[Days Past 3rd Birthday Calculated]]&lt;1,"OnTime",IF(Table1[[#This Row],[Days Past 3rd Birthday Calculated]]&lt;16,"1-15 Cal Days",IF(Table1[[#This Row],[Days Past 3rd Birthday Calculated]]&gt;29,"30+ Cal Days","16-29 Cal Days")))</f>
        <v>OnTime</v>
      </c>
      <c r="Y1383" s="37">
        <f>_xlfn.NUMBERVALUE(Table1[[#This Row],[School Days to Complete Initial Evaluation (U08)]])</f>
        <v>0</v>
      </c>
      <c r="Z1383" t="str">
        <f>IF(Table1[[#This Row],[School Days to Complete Initial Evaluation Converted]]&lt;36,"OnTime",IF(Table1[[#This Row],[School Days to Complete Initial Evaluation Converted]]&gt;50,"16+ Sch Days","1-15 Sch Days"))</f>
        <v>OnTime</v>
      </c>
    </row>
    <row r="1384" spans="1:26">
      <c r="A1384" s="26"/>
      <c r="B1384" s="26"/>
      <c r="C1384" s="26"/>
      <c r="D1384" s="26"/>
      <c r="E1384" s="26"/>
      <c r="F1384" s="26"/>
      <c r="G1384" s="26"/>
      <c r="H1384" s="26"/>
      <c r="I1384" s="26"/>
      <c r="J1384" s="26"/>
      <c r="K1384" s="26"/>
      <c r="L1384" s="26"/>
      <c r="M1384" s="26"/>
      <c r="N1384" s="26"/>
      <c r="O1384" s="26"/>
      <c r="P1384" s="26"/>
      <c r="Q1384" s="26"/>
      <c r="R1384" s="26"/>
      <c r="S1384" s="26"/>
      <c r="T1384" s="26"/>
      <c r="U1384" s="26"/>
      <c r="V1384" s="36">
        <f t="shared" si="21"/>
        <v>1096</v>
      </c>
      <c r="W138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84" t="str">
        <f>IF(Table1[[#This Row],[Days Past 3rd Birthday Calculated]]&lt;1,"OnTime",IF(Table1[[#This Row],[Days Past 3rd Birthday Calculated]]&lt;16,"1-15 Cal Days",IF(Table1[[#This Row],[Days Past 3rd Birthday Calculated]]&gt;29,"30+ Cal Days","16-29 Cal Days")))</f>
        <v>OnTime</v>
      </c>
      <c r="Y1384" s="37">
        <f>_xlfn.NUMBERVALUE(Table1[[#This Row],[School Days to Complete Initial Evaluation (U08)]])</f>
        <v>0</v>
      </c>
      <c r="Z1384" t="str">
        <f>IF(Table1[[#This Row],[School Days to Complete Initial Evaluation Converted]]&lt;36,"OnTime",IF(Table1[[#This Row],[School Days to Complete Initial Evaluation Converted]]&gt;50,"16+ Sch Days","1-15 Sch Days"))</f>
        <v>OnTime</v>
      </c>
    </row>
    <row r="1385" spans="1:26">
      <c r="A1385" s="26"/>
      <c r="B1385" s="26"/>
      <c r="C1385" s="26"/>
      <c r="D1385" s="26"/>
      <c r="E1385" s="26"/>
      <c r="F1385" s="26"/>
      <c r="G1385" s="26"/>
      <c r="H1385" s="26"/>
      <c r="I1385" s="26"/>
      <c r="J1385" s="26"/>
      <c r="K1385" s="26"/>
      <c r="L1385" s="26"/>
      <c r="M1385" s="26"/>
      <c r="N1385" s="26"/>
      <c r="O1385" s="26"/>
      <c r="P1385" s="26"/>
      <c r="Q1385" s="26"/>
      <c r="R1385" s="26"/>
      <c r="S1385" s="26"/>
      <c r="T1385" s="26"/>
      <c r="U1385" s="26"/>
      <c r="V1385" s="36">
        <f t="shared" si="21"/>
        <v>1096</v>
      </c>
      <c r="W138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85" t="str">
        <f>IF(Table1[[#This Row],[Days Past 3rd Birthday Calculated]]&lt;1,"OnTime",IF(Table1[[#This Row],[Days Past 3rd Birthday Calculated]]&lt;16,"1-15 Cal Days",IF(Table1[[#This Row],[Days Past 3rd Birthday Calculated]]&gt;29,"30+ Cal Days","16-29 Cal Days")))</f>
        <v>OnTime</v>
      </c>
      <c r="Y1385" s="37">
        <f>_xlfn.NUMBERVALUE(Table1[[#This Row],[School Days to Complete Initial Evaluation (U08)]])</f>
        <v>0</v>
      </c>
      <c r="Z1385" t="str">
        <f>IF(Table1[[#This Row],[School Days to Complete Initial Evaluation Converted]]&lt;36,"OnTime",IF(Table1[[#This Row],[School Days to Complete Initial Evaluation Converted]]&gt;50,"16+ Sch Days","1-15 Sch Days"))</f>
        <v>OnTime</v>
      </c>
    </row>
    <row r="1386" spans="1:26">
      <c r="A1386" s="26"/>
      <c r="B1386" s="26"/>
      <c r="C1386" s="26"/>
      <c r="D1386" s="26"/>
      <c r="E1386" s="26"/>
      <c r="F1386" s="26"/>
      <c r="G1386" s="26"/>
      <c r="H1386" s="26"/>
      <c r="I1386" s="26"/>
      <c r="J1386" s="26"/>
      <c r="K1386" s="26"/>
      <c r="L1386" s="26"/>
      <c r="M1386" s="26"/>
      <c r="N1386" s="26"/>
      <c r="O1386" s="26"/>
      <c r="P1386" s="26"/>
      <c r="Q1386" s="26"/>
      <c r="R1386" s="26"/>
      <c r="S1386" s="26"/>
      <c r="T1386" s="26"/>
      <c r="U1386" s="26"/>
      <c r="V1386" s="36">
        <f t="shared" si="21"/>
        <v>1096</v>
      </c>
      <c r="W138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86" t="str">
        <f>IF(Table1[[#This Row],[Days Past 3rd Birthday Calculated]]&lt;1,"OnTime",IF(Table1[[#This Row],[Days Past 3rd Birthday Calculated]]&lt;16,"1-15 Cal Days",IF(Table1[[#This Row],[Days Past 3rd Birthday Calculated]]&gt;29,"30+ Cal Days","16-29 Cal Days")))</f>
        <v>OnTime</v>
      </c>
      <c r="Y1386" s="37">
        <f>_xlfn.NUMBERVALUE(Table1[[#This Row],[School Days to Complete Initial Evaluation (U08)]])</f>
        <v>0</v>
      </c>
      <c r="Z1386" t="str">
        <f>IF(Table1[[#This Row],[School Days to Complete Initial Evaluation Converted]]&lt;36,"OnTime",IF(Table1[[#This Row],[School Days to Complete Initial Evaluation Converted]]&gt;50,"16+ Sch Days","1-15 Sch Days"))</f>
        <v>OnTime</v>
      </c>
    </row>
    <row r="1387" spans="1:26">
      <c r="A1387" s="26"/>
      <c r="B1387" s="26"/>
      <c r="C1387" s="26"/>
      <c r="D1387" s="26"/>
      <c r="E1387" s="26"/>
      <c r="F1387" s="26"/>
      <c r="G1387" s="26"/>
      <c r="H1387" s="26"/>
      <c r="I1387" s="26"/>
      <c r="J1387" s="26"/>
      <c r="K1387" s="26"/>
      <c r="L1387" s="26"/>
      <c r="M1387" s="26"/>
      <c r="N1387" s="26"/>
      <c r="O1387" s="26"/>
      <c r="P1387" s="26"/>
      <c r="Q1387" s="26"/>
      <c r="R1387" s="26"/>
      <c r="S1387" s="26"/>
      <c r="T1387" s="26"/>
      <c r="U1387" s="26"/>
      <c r="V1387" s="36">
        <f t="shared" si="21"/>
        <v>1096</v>
      </c>
      <c r="W138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87" t="str">
        <f>IF(Table1[[#This Row],[Days Past 3rd Birthday Calculated]]&lt;1,"OnTime",IF(Table1[[#This Row],[Days Past 3rd Birthday Calculated]]&lt;16,"1-15 Cal Days",IF(Table1[[#This Row],[Days Past 3rd Birthday Calculated]]&gt;29,"30+ Cal Days","16-29 Cal Days")))</f>
        <v>OnTime</v>
      </c>
      <c r="Y1387" s="37">
        <f>_xlfn.NUMBERVALUE(Table1[[#This Row],[School Days to Complete Initial Evaluation (U08)]])</f>
        <v>0</v>
      </c>
      <c r="Z1387" t="str">
        <f>IF(Table1[[#This Row],[School Days to Complete Initial Evaluation Converted]]&lt;36,"OnTime",IF(Table1[[#This Row],[School Days to Complete Initial Evaluation Converted]]&gt;50,"16+ Sch Days","1-15 Sch Days"))</f>
        <v>OnTime</v>
      </c>
    </row>
    <row r="1388" spans="1:26">
      <c r="A1388" s="26"/>
      <c r="B1388" s="26"/>
      <c r="C1388" s="26"/>
      <c r="D1388" s="26"/>
      <c r="E1388" s="26"/>
      <c r="F1388" s="26"/>
      <c r="G1388" s="26"/>
      <c r="H1388" s="26"/>
      <c r="I1388" s="26"/>
      <c r="J1388" s="26"/>
      <c r="K1388" s="26"/>
      <c r="L1388" s="26"/>
      <c r="M1388" s="26"/>
      <c r="N1388" s="26"/>
      <c r="O1388" s="26"/>
      <c r="P1388" s="26"/>
      <c r="Q1388" s="26"/>
      <c r="R1388" s="26"/>
      <c r="S1388" s="26"/>
      <c r="T1388" s="26"/>
      <c r="U1388" s="26"/>
      <c r="V1388" s="36">
        <f t="shared" si="21"/>
        <v>1096</v>
      </c>
      <c r="W138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88" t="str">
        <f>IF(Table1[[#This Row],[Days Past 3rd Birthday Calculated]]&lt;1,"OnTime",IF(Table1[[#This Row],[Days Past 3rd Birthday Calculated]]&lt;16,"1-15 Cal Days",IF(Table1[[#This Row],[Days Past 3rd Birthday Calculated]]&gt;29,"30+ Cal Days","16-29 Cal Days")))</f>
        <v>OnTime</v>
      </c>
      <c r="Y1388" s="37">
        <f>_xlfn.NUMBERVALUE(Table1[[#This Row],[School Days to Complete Initial Evaluation (U08)]])</f>
        <v>0</v>
      </c>
      <c r="Z1388" t="str">
        <f>IF(Table1[[#This Row],[School Days to Complete Initial Evaluation Converted]]&lt;36,"OnTime",IF(Table1[[#This Row],[School Days to Complete Initial Evaluation Converted]]&gt;50,"16+ Sch Days","1-15 Sch Days"))</f>
        <v>OnTime</v>
      </c>
    </row>
    <row r="1389" spans="1:26">
      <c r="A1389" s="26"/>
      <c r="B1389" s="26"/>
      <c r="C1389" s="26"/>
      <c r="D1389" s="26"/>
      <c r="E1389" s="26"/>
      <c r="F1389" s="26"/>
      <c r="G1389" s="26"/>
      <c r="H1389" s="26"/>
      <c r="I1389" s="26"/>
      <c r="J1389" s="26"/>
      <c r="K1389" s="26"/>
      <c r="L1389" s="26"/>
      <c r="M1389" s="26"/>
      <c r="N1389" s="26"/>
      <c r="O1389" s="26"/>
      <c r="P1389" s="26"/>
      <c r="Q1389" s="26"/>
      <c r="R1389" s="26"/>
      <c r="S1389" s="26"/>
      <c r="T1389" s="26"/>
      <c r="U1389" s="26"/>
      <c r="V1389" s="36">
        <f t="shared" si="21"/>
        <v>1096</v>
      </c>
      <c r="W138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89" t="str">
        <f>IF(Table1[[#This Row],[Days Past 3rd Birthday Calculated]]&lt;1,"OnTime",IF(Table1[[#This Row],[Days Past 3rd Birthday Calculated]]&lt;16,"1-15 Cal Days",IF(Table1[[#This Row],[Days Past 3rd Birthday Calculated]]&gt;29,"30+ Cal Days","16-29 Cal Days")))</f>
        <v>OnTime</v>
      </c>
      <c r="Y1389" s="37">
        <f>_xlfn.NUMBERVALUE(Table1[[#This Row],[School Days to Complete Initial Evaluation (U08)]])</f>
        <v>0</v>
      </c>
      <c r="Z1389" t="str">
        <f>IF(Table1[[#This Row],[School Days to Complete Initial Evaluation Converted]]&lt;36,"OnTime",IF(Table1[[#This Row],[School Days to Complete Initial Evaluation Converted]]&gt;50,"16+ Sch Days","1-15 Sch Days"))</f>
        <v>OnTime</v>
      </c>
    </row>
    <row r="1390" spans="1:26">
      <c r="A1390" s="26"/>
      <c r="B1390" s="26"/>
      <c r="C1390" s="26"/>
      <c r="D1390" s="26"/>
      <c r="E1390" s="26"/>
      <c r="F1390" s="26"/>
      <c r="G1390" s="26"/>
      <c r="H1390" s="26"/>
      <c r="I1390" s="26"/>
      <c r="J1390" s="26"/>
      <c r="K1390" s="26"/>
      <c r="L1390" s="26"/>
      <c r="M1390" s="26"/>
      <c r="N1390" s="26"/>
      <c r="O1390" s="26"/>
      <c r="P1390" s="26"/>
      <c r="Q1390" s="26"/>
      <c r="R1390" s="26"/>
      <c r="S1390" s="26"/>
      <c r="T1390" s="26"/>
      <c r="U1390" s="26"/>
      <c r="V1390" s="36">
        <f t="shared" si="21"/>
        <v>1096</v>
      </c>
      <c r="W139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90" t="str">
        <f>IF(Table1[[#This Row],[Days Past 3rd Birthday Calculated]]&lt;1,"OnTime",IF(Table1[[#This Row],[Days Past 3rd Birthday Calculated]]&lt;16,"1-15 Cal Days",IF(Table1[[#This Row],[Days Past 3rd Birthday Calculated]]&gt;29,"30+ Cal Days","16-29 Cal Days")))</f>
        <v>OnTime</v>
      </c>
      <c r="Y1390" s="37">
        <f>_xlfn.NUMBERVALUE(Table1[[#This Row],[School Days to Complete Initial Evaluation (U08)]])</f>
        <v>0</v>
      </c>
      <c r="Z1390" t="str">
        <f>IF(Table1[[#This Row],[School Days to Complete Initial Evaluation Converted]]&lt;36,"OnTime",IF(Table1[[#This Row],[School Days to Complete Initial Evaluation Converted]]&gt;50,"16+ Sch Days","1-15 Sch Days"))</f>
        <v>OnTime</v>
      </c>
    </row>
    <row r="1391" spans="1:26">
      <c r="A1391" s="26"/>
      <c r="B1391" s="26"/>
      <c r="C1391" s="26"/>
      <c r="D1391" s="26"/>
      <c r="E1391" s="26"/>
      <c r="F1391" s="26"/>
      <c r="G1391" s="26"/>
      <c r="H1391" s="26"/>
      <c r="I1391" s="26"/>
      <c r="J1391" s="26"/>
      <c r="K1391" s="26"/>
      <c r="L1391" s="26"/>
      <c r="M1391" s="26"/>
      <c r="N1391" s="26"/>
      <c r="O1391" s="26"/>
      <c r="P1391" s="26"/>
      <c r="Q1391" s="26"/>
      <c r="R1391" s="26"/>
      <c r="S1391" s="26"/>
      <c r="T1391" s="26"/>
      <c r="U1391" s="26"/>
      <c r="V1391" s="36">
        <f t="shared" si="21"/>
        <v>1096</v>
      </c>
      <c r="W139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91" t="str">
        <f>IF(Table1[[#This Row],[Days Past 3rd Birthday Calculated]]&lt;1,"OnTime",IF(Table1[[#This Row],[Days Past 3rd Birthday Calculated]]&lt;16,"1-15 Cal Days",IF(Table1[[#This Row],[Days Past 3rd Birthday Calculated]]&gt;29,"30+ Cal Days","16-29 Cal Days")))</f>
        <v>OnTime</v>
      </c>
      <c r="Y1391" s="37">
        <f>_xlfn.NUMBERVALUE(Table1[[#This Row],[School Days to Complete Initial Evaluation (U08)]])</f>
        <v>0</v>
      </c>
      <c r="Z1391" t="str">
        <f>IF(Table1[[#This Row],[School Days to Complete Initial Evaluation Converted]]&lt;36,"OnTime",IF(Table1[[#This Row],[School Days to Complete Initial Evaluation Converted]]&gt;50,"16+ Sch Days","1-15 Sch Days"))</f>
        <v>OnTime</v>
      </c>
    </row>
    <row r="1392" spans="1:26">
      <c r="A1392" s="26"/>
      <c r="B1392" s="26"/>
      <c r="C1392" s="26"/>
      <c r="D1392" s="26"/>
      <c r="E1392" s="26"/>
      <c r="F1392" s="26"/>
      <c r="G1392" s="26"/>
      <c r="H1392" s="26"/>
      <c r="I1392" s="26"/>
      <c r="J1392" s="26"/>
      <c r="K1392" s="26"/>
      <c r="L1392" s="26"/>
      <c r="M1392" s="26"/>
      <c r="N1392" s="26"/>
      <c r="O1392" s="26"/>
      <c r="P1392" s="26"/>
      <c r="Q1392" s="26"/>
      <c r="R1392" s="26"/>
      <c r="S1392" s="26"/>
      <c r="T1392" s="26"/>
      <c r="U1392" s="26"/>
      <c r="V1392" s="36">
        <f t="shared" si="21"/>
        <v>1096</v>
      </c>
      <c r="W139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92" t="str">
        <f>IF(Table1[[#This Row],[Days Past 3rd Birthday Calculated]]&lt;1,"OnTime",IF(Table1[[#This Row],[Days Past 3rd Birthday Calculated]]&lt;16,"1-15 Cal Days",IF(Table1[[#This Row],[Days Past 3rd Birthday Calculated]]&gt;29,"30+ Cal Days","16-29 Cal Days")))</f>
        <v>OnTime</v>
      </c>
      <c r="Y1392" s="37">
        <f>_xlfn.NUMBERVALUE(Table1[[#This Row],[School Days to Complete Initial Evaluation (U08)]])</f>
        <v>0</v>
      </c>
      <c r="Z1392" t="str">
        <f>IF(Table1[[#This Row],[School Days to Complete Initial Evaluation Converted]]&lt;36,"OnTime",IF(Table1[[#This Row],[School Days to Complete Initial Evaluation Converted]]&gt;50,"16+ Sch Days","1-15 Sch Days"))</f>
        <v>OnTime</v>
      </c>
    </row>
    <row r="1393" spans="1:26">
      <c r="A1393" s="26"/>
      <c r="B1393" s="26"/>
      <c r="C1393" s="26"/>
      <c r="D1393" s="26"/>
      <c r="E1393" s="26"/>
      <c r="F1393" s="26"/>
      <c r="G1393" s="26"/>
      <c r="H1393" s="26"/>
      <c r="I1393" s="26"/>
      <c r="J1393" s="26"/>
      <c r="K1393" s="26"/>
      <c r="L1393" s="26"/>
      <c r="M1393" s="26"/>
      <c r="N1393" s="26"/>
      <c r="O1393" s="26"/>
      <c r="P1393" s="26"/>
      <c r="Q1393" s="26"/>
      <c r="R1393" s="26"/>
      <c r="S1393" s="26"/>
      <c r="T1393" s="26"/>
      <c r="U1393" s="26"/>
      <c r="V1393" s="36">
        <f t="shared" si="21"/>
        <v>1096</v>
      </c>
      <c r="W139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93" t="str">
        <f>IF(Table1[[#This Row],[Days Past 3rd Birthday Calculated]]&lt;1,"OnTime",IF(Table1[[#This Row],[Days Past 3rd Birthday Calculated]]&lt;16,"1-15 Cal Days",IF(Table1[[#This Row],[Days Past 3rd Birthday Calculated]]&gt;29,"30+ Cal Days","16-29 Cal Days")))</f>
        <v>OnTime</v>
      </c>
      <c r="Y1393" s="37">
        <f>_xlfn.NUMBERVALUE(Table1[[#This Row],[School Days to Complete Initial Evaluation (U08)]])</f>
        <v>0</v>
      </c>
      <c r="Z1393" t="str">
        <f>IF(Table1[[#This Row],[School Days to Complete Initial Evaluation Converted]]&lt;36,"OnTime",IF(Table1[[#This Row],[School Days to Complete Initial Evaluation Converted]]&gt;50,"16+ Sch Days","1-15 Sch Days"))</f>
        <v>OnTime</v>
      </c>
    </row>
    <row r="1394" spans="1:26">
      <c r="A1394" s="26"/>
      <c r="B1394" s="26"/>
      <c r="C1394" s="26"/>
      <c r="D1394" s="26"/>
      <c r="E1394" s="26"/>
      <c r="F1394" s="26"/>
      <c r="G1394" s="26"/>
      <c r="H1394" s="26"/>
      <c r="I1394" s="26"/>
      <c r="J1394" s="26"/>
      <c r="K1394" s="26"/>
      <c r="L1394" s="26"/>
      <c r="M1394" s="26"/>
      <c r="N1394" s="26"/>
      <c r="O1394" s="26"/>
      <c r="P1394" s="26"/>
      <c r="Q1394" s="26"/>
      <c r="R1394" s="26"/>
      <c r="S1394" s="26"/>
      <c r="T1394" s="26"/>
      <c r="U1394" s="26"/>
      <c r="V1394" s="36">
        <f t="shared" si="21"/>
        <v>1096</v>
      </c>
      <c r="W139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94" t="str">
        <f>IF(Table1[[#This Row],[Days Past 3rd Birthday Calculated]]&lt;1,"OnTime",IF(Table1[[#This Row],[Days Past 3rd Birthday Calculated]]&lt;16,"1-15 Cal Days",IF(Table1[[#This Row],[Days Past 3rd Birthday Calculated]]&gt;29,"30+ Cal Days","16-29 Cal Days")))</f>
        <v>OnTime</v>
      </c>
      <c r="Y1394" s="37">
        <f>_xlfn.NUMBERVALUE(Table1[[#This Row],[School Days to Complete Initial Evaluation (U08)]])</f>
        <v>0</v>
      </c>
      <c r="Z1394" t="str">
        <f>IF(Table1[[#This Row],[School Days to Complete Initial Evaluation Converted]]&lt;36,"OnTime",IF(Table1[[#This Row],[School Days to Complete Initial Evaluation Converted]]&gt;50,"16+ Sch Days","1-15 Sch Days"))</f>
        <v>OnTime</v>
      </c>
    </row>
    <row r="1395" spans="1:26">
      <c r="A1395" s="26"/>
      <c r="B1395" s="26"/>
      <c r="C1395" s="26"/>
      <c r="D1395" s="26"/>
      <c r="E1395" s="26"/>
      <c r="F1395" s="26"/>
      <c r="G1395" s="26"/>
      <c r="H1395" s="26"/>
      <c r="I1395" s="26"/>
      <c r="J1395" s="26"/>
      <c r="K1395" s="26"/>
      <c r="L1395" s="26"/>
      <c r="M1395" s="26"/>
      <c r="N1395" s="26"/>
      <c r="O1395" s="26"/>
      <c r="P1395" s="26"/>
      <c r="Q1395" s="26"/>
      <c r="R1395" s="26"/>
      <c r="S1395" s="26"/>
      <c r="T1395" s="26"/>
      <c r="U1395" s="26"/>
      <c r="V1395" s="36">
        <f t="shared" si="21"/>
        <v>1096</v>
      </c>
      <c r="W139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95" t="str">
        <f>IF(Table1[[#This Row],[Days Past 3rd Birthday Calculated]]&lt;1,"OnTime",IF(Table1[[#This Row],[Days Past 3rd Birthday Calculated]]&lt;16,"1-15 Cal Days",IF(Table1[[#This Row],[Days Past 3rd Birthday Calculated]]&gt;29,"30+ Cal Days","16-29 Cal Days")))</f>
        <v>OnTime</v>
      </c>
      <c r="Y1395" s="37">
        <f>_xlfn.NUMBERVALUE(Table1[[#This Row],[School Days to Complete Initial Evaluation (U08)]])</f>
        <v>0</v>
      </c>
      <c r="Z1395" t="str">
        <f>IF(Table1[[#This Row],[School Days to Complete Initial Evaluation Converted]]&lt;36,"OnTime",IF(Table1[[#This Row],[School Days to Complete Initial Evaluation Converted]]&gt;50,"16+ Sch Days","1-15 Sch Days"))</f>
        <v>OnTime</v>
      </c>
    </row>
    <row r="1396" spans="1:26">
      <c r="A1396" s="26"/>
      <c r="B1396" s="26"/>
      <c r="C1396" s="26"/>
      <c r="D1396" s="26"/>
      <c r="E1396" s="26"/>
      <c r="F1396" s="26"/>
      <c r="G1396" s="26"/>
      <c r="H1396" s="26"/>
      <c r="I1396" s="26"/>
      <c r="J1396" s="26"/>
      <c r="K1396" s="26"/>
      <c r="L1396" s="26"/>
      <c r="M1396" s="26"/>
      <c r="N1396" s="26"/>
      <c r="O1396" s="26"/>
      <c r="P1396" s="26"/>
      <c r="Q1396" s="26"/>
      <c r="R1396" s="26"/>
      <c r="S1396" s="26"/>
      <c r="T1396" s="26"/>
      <c r="U1396" s="26"/>
      <c r="V1396" s="36">
        <f t="shared" si="21"/>
        <v>1096</v>
      </c>
      <c r="W139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96" t="str">
        <f>IF(Table1[[#This Row],[Days Past 3rd Birthday Calculated]]&lt;1,"OnTime",IF(Table1[[#This Row],[Days Past 3rd Birthday Calculated]]&lt;16,"1-15 Cal Days",IF(Table1[[#This Row],[Days Past 3rd Birthday Calculated]]&gt;29,"30+ Cal Days","16-29 Cal Days")))</f>
        <v>OnTime</v>
      </c>
      <c r="Y1396" s="37">
        <f>_xlfn.NUMBERVALUE(Table1[[#This Row],[School Days to Complete Initial Evaluation (U08)]])</f>
        <v>0</v>
      </c>
      <c r="Z1396" t="str">
        <f>IF(Table1[[#This Row],[School Days to Complete Initial Evaluation Converted]]&lt;36,"OnTime",IF(Table1[[#This Row],[School Days to Complete Initial Evaluation Converted]]&gt;50,"16+ Sch Days","1-15 Sch Days"))</f>
        <v>OnTime</v>
      </c>
    </row>
    <row r="1397" spans="1:26">
      <c r="A1397" s="26"/>
      <c r="B1397" s="26"/>
      <c r="C1397" s="26"/>
      <c r="D1397" s="26"/>
      <c r="E1397" s="26"/>
      <c r="F1397" s="26"/>
      <c r="G1397" s="26"/>
      <c r="H1397" s="26"/>
      <c r="I1397" s="26"/>
      <c r="J1397" s="26"/>
      <c r="K1397" s="26"/>
      <c r="L1397" s="26"/>
      <c r="M1397" s="26"/>
      <c r="N1397" s="26"/>
      <c r="O1397" s="26"/>
      <c r="P1397" s="26"/>
      <c r="Q1397" s="26"/>
      <c r="R1397" s="26"/>
      <c r="S1397" s="26"/>
      <c r="T1397" s="26"/>
      <c r="U1397" s="26"/>
      <c r="V1397" s="36">
        <f t="shared" si="21"/>
        <v>1096</v>
      </c>
      <c r="W139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97" t="str">
        <f>IF(Table1[[#This Row],[Days Past 3rd Birthday Calculated]]&lt;1,"OnTime",IF(Table1[[#This Row],[Days Past 3rd Birthday Calculated]]&lt;16,"1-15 Cal Days",IF(Table1[[#This Row],[Days Past 3rd Birthday Calculated]]&gt;29,"30+ Cal Days","16-29 Cal Days")))</f>
        <v>OnTime</v>
      </c>
      <c r="Y1397" s="37">
        <f>_xlfn.NUMBERVALUE(Table1[[#This Row],[School Days to Complete Initial Evaluation (U08)]])</f>
        <v>0</v>
      </c>
      <c r="Z1397" t="str">
        <f>IF(Table1[[#This Row],[School Days to Complete Initial Evaluation Converted]]&lt;36,"OnTime",IF(Table1[[#This Row],[School Days to Complete Initial Evaluation Converted]]&gt;50,"16+ Sch Days","1-15 Sch Days"))</f>
        <v>OnTime</v>
      </c>
    </row>
    <row r="1398" spans="1:26">
      <c r="A1398" s="26"/>
      <c r="B1398" s="26"/>
      <c r="C1398" s="26"/>
      <c r="D1398" s="26"/>
      <c r="E1398" s="26"/>
      <c r="F1398" s="26"/>
      <c r="G1398" s="26"/>
      <c r="H1398" s="26"/>
      <c r="I1398" s="26"/>
      <c r="J1398" s="26"/>
      <c r="K1398" s="26"/>
      <c r="L1398" s="26"/>
      <c r="M1398" s="26"/>
      <c r="N1398" s="26"/>
      <c r="O1398" s="26"/>
      <c r="P1398" s="26"/>
      <c r="Q1398" s="26"/>
      <c r="R1398" s="26"/>
      <c r="S1398" s="26"/>
      <c r="T1398" s="26"/>
      <c r="U1398" s="26"/>
      <c r="V1398" s="36">
        <f t="shared" si="21"/>
        <v>1096</v>
      </c>
      <c r="W139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98" t="str">
        <f>IF(Table1[[#This Row],[Days Past 3rd Birthday Calculated]]&lt;1,"OnTime",IF(Table1[[#This Row],[Days Past 3rd Birthday Calculated]]&lt;16,"1-15 Cal Days",IF(Table1[[#This Row],[Days Past 3rd Birthday Calculated]]&gt;29,"30+ Cal Days","16-29 Cal Days")))</f>
        <v>OnTime</v>
      </c>
      <c r="Y1398" s="37">
        <f>_xlfn.NUMBERVALUE(Table1[[#This Row],[School Days to Complete Initial Evaluation (U08)]])</f>
        <v>0</v>
      </c>
      <c r="Z1398" t="str">
        <f>IF(Table1[[#This Row],[School Days to Complete Initial Evaluation Converted]]&lt;36,"OnTime",IF(Table1[[#This Row],[School Days to Complete Initial Evaluation Converted]]&gt;50,"16+ Sch Days","1-15 Sch Days"))</f>
        <v>OnTime</v>
      </c>
    </row>
    <row r="1399" spans="1:26">
      <c r="A1399" s="26"/>
      <c r="B1399" s="26"/>
      <c r="C1399" s="26"/>
      <c r="D1399" s="26"/>
      <c r="E1399" s="26"/>
      <c r="F1399" s="26"/>
      <c r="G1399" s="26"/>
      <c r="H1399" s="26"/>
      <c r="I1399" s="26"/>
      <c r="J1399" s="26"/>
      <c r="K1399" s="26"/>
      <c r="L1399" s="26"/>
      <c r="M1399" s="26"/>
      <c r="N1399" s="26"/>
      <c r="O1399" s="26"/>
      <c r="P1399" s="26"/>
      <c r="Q1399" s="26"/>
      <c r="R1399" s="26"/>
      <c r="S1399" s="26"/>
      <c r="T1399" s="26"/>
      <c r="U1399" s="26"/>
      <c r="V1399" s="36">
        <f t="shared" si="21"/>
        <v>1096</v>
      </c>
      <c r="W139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399" t="str">
        <f>IF(Table1[[#This Row],[Days Past 3rd Birthday Calculated]]&lt;1,"OnTime",IF(Table1[[#This Row],[Days Past 3rd Birthday Calculated]]&lt;16,"1-15 Cal Days",IF(Table1[[#This Row],[Days Past 3rd Birthday Calculated]]&gt;29,"30+ Cal Days","16-29 Cal Days")))</f>
        <v>OnTime</v>
      </c>
      <c r="Y1399" s="37">
        <f>_xlfn.NUMBERVALUE(Table1[[#This Row],[School Days to Complete Initial Evaluation (U08)]])</f>
        <v>0</v>
      </c>
      <c r="Z1399" t="str">
        <f>IF(Table1[[#This Row],[School Days to Complete Initial Evaluation Converted]]&lt;36,"OnTime",IF(Table1[[#This Row],[School Days to Complete Initial Evaluation Converted]]&gt;50,"16+ Sch Days","1-15 Sch Days"))</f>
        <v>OnTime</v>
      </c>
    </row>
    <row r="1400" spans="1:26">
      <c r="A1400" s="26"/>
      <c r="B1400" s="26"/>
      <c r="C1400" s="26"/>
      <c r="D1400" s="26"/>
      <c r="E1400" s="26"/>
      <c r="F1400" s="26"/>
      <c r="G1400" s="26"/>
      <c r="H1400" s="26"/>
      <c r="I1400" s="26"/>
      <c r="J1400" s="26"/>
      <c r="K1400" s="26"/>
      <c r="L1400" s="26"/>
      <c r="M1400" s="26"/>
      <c r="N1400" s="26"/>
      <c r="O1400" s="26"/>
      <c r="P1400" s="26"/>
      <c r="Q1400" s="26"/>
      <c r="R1400" s="26"/>
      <c r="S1400" s="26"/>
      <c r="T1400" s="26"/>
      <c r="U1400" s="26"/>
      <c r="V1400" s="36">
        <f t="shared" si="21"/>
        <v>1096</v>
      </c>
      <c r="W140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00" t="str">
        <f>IF(Table1[[#This Row],[Days Past 3rd Birthday Calculated]]&lt;1,"OnTime",IF(Table1[[#This Row],[Days Past 3rd Birthday Calculated]]&lt;16,"1-15 Cal Days",IF(Table1[[#This Row],[Days Past 3rd Birthday Calculated]]&gt;29,"30+ Cal Days","16-29 Cal Days")))</f>
        <v>OnTime</v>
      </c>
      <c r="Y1400" s="37">
        <f>_xlfn.NUMBERVALUE(Table1[[#This Row],[School Days to Complete Initial Evaluation (U08)]])</f>
        <v>0</v>
      </c>
      <c r="Z1400" t="str">
        <f>IF(Table1[[#This Row],[School Days to Complete Initial Evaluation Converted]]&lt;36,"OnTime",IF(Table1[[#This Row],[School Days to Complete Initial Evaluation Converted]]&gt;50,"16+ Sch Days","1-15 Sch Days"))</f>
        <v>OnTime</v>
      </c>
    </row>
    <row r="1401" spans="1:26">
      <c r="A1401" s="26"/>
      <c r="B1401" s="26"/>
      <c r="C1401" s="26"/>
      <c r="D1401" s="26"/>
      <c r="E1401" s="26"/>
      <c r="F1401" s="26"/>
      <c r="G1401" s="26"/>
      <c r="H1401" s="26"/>
      <c r="I1401" s="26"/>
      <c r="J1401" s="26"/>
      <c r="K1401" s="26"/>
      <c r="L1401" s="26"/>
      <c r="M1401" s="26"/>
      <c r="N1401" s="26"/>
      <c r="O1401" s="26"/>
      <c r="P1401" s="26"/>
      <c r="Q1401" s="26"/>
      <c r="R1401" s="26"/>
      <c r="S1401" s="26"/>
      <c r="T1401" s="26"/>
      <c r="U1401" s="26"/>
      <c r="V1401" s="36">
        <f t="shared" si="21"/>
        <v>1096</v>
      </c>
      <c r="W140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01" t="str">
        <f>IF(Table1[[#This Row],[Days Past 3rd Birthday Calculated]]&lt;1,"OnTime",IF(Table1[[#This Row],[Days Past 3rd Birthday Calculated]]&lt;16,"1-15 Cal Days",IF(Table1[[#This Row],[Days Past 3rd Birthday Calculated]]&gt;29,"30+ Cal Days","16-29 Cal Days")))</f>
        <v>OnTime</v>
      </c>
      <c r="Y1401" s="37">
        <f>_xlfn.NUMBERVALUE(Table1[[#This Row],[School Days to Complete Initial Evaluation (U08)]])</f>
        <v>0</v>
      </c>
      <c r="Z1401" t="str">
        <f>IF(Table1[[#This Row],[School Days to Complete Initial Evaluation Converted]]&lt;36,"OnTime",IF(Table1[[#This Row],[School Days to Complete Initial Evaluation Converted]]&gt;50,"16+ Sch Days","1-15 Sch Days"))</f>
        <v>OnTime</v>
      </c>
    </row>
    <row r="1402" spans="1:26">
      <c r="A1402" s="26"/>
      <c r="B1402" s="26"/>
      <c r="C1402" s="26"/>
      <c r="D1402" s="26"/>
      <c r="E1402" s="26"/>
      <c r="F1402" s="26"/>
      <c r="G1402" s="26"/>
      <c r="H1402" s="26"/>
      <c r="I1402" s="26"/>
      <c r="J1402" s="26"/>
      <c r="K1402" s="26"/>
      <c r="L1402" s="26"/>
      <c r="M1402" s="26"/>
      <c r="N1402" s="26"/>
      <c r="O1402" s="26"/>
      <c r="P1402" s="26"/>
      <c r="Q1402" s="26"/>
      <c r="R1402" s="26"/>
      <c r="S1402" s="26"/>
      <c r="T1402" s="26"/>
      <c r="U1402" s="26"/>
      <c r="V1402" s="36">
        <f t="shared" si="21"/>
        <v>1096</v>
      </c>
      <c r="W140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02" t="str">
        <f>IF(Table1[[#This Row],[Days Past 3rd Birthday Calculated]]&lt;1,"OnTime",IF(Table1[[#This Row],[Days Past 3rd Birthday Calculated]]&lt;16,"1-15 Cal Days",IF(Table1[[#This Row],[Days Past 3rd Birthday Calculated]]&gt;29,"30+ Cal Days","16-29 Cal Days")))</f>
        <v>OnTime</v>
      </c>
      <c r="Y1402" s="37">
        <f>_xlfn.NUMBERVALUE(Table1[[#This Row],[School Days to Complete Initial Evaluation (U08)]])</f>
        <v>0</v>
      </c>
      <c r="Z1402" t="str">
        <f>IF(Table1[[#This Row],[School Days to Complete Initial Evaluation Converted]]&lt;36,"OnTime",IF(Table1[[#This Row],[School Days to Complete Initial Evaluation Converted]]&gt;50,"16+ Sch Days","1-15 Sch Days"))</f>
        <v>OnTime</v>
      </c>
    </row>
    <row r="1403" spans="1:26">
      <c r="A1403" s="26"/>
      <c r="B1403" s="26"/>
      <c r="C1403" s="26"/>
      <c r="D1403" s="26"/>
      <c r="E1403" s="26"/>
      <c r="F1403" s="26"/>
      <c r="G1403" s="26"/>
      <c r="H1403" s="26"/>
      <c r="I1403" s="26"/>
      <c r="J1403" s="26"/>
      <c r="K1403" s="26"/>
      <c r="L1403" s="26"/>
      <c r="M1403" s="26"/>
      <c r="N1403" s="26"/>
      <c r="O1403" s="26"/>
      <c r="P1403" s="26"/>
      <c r="Q1403" s="26"/>
      <c r="R1403" s="26"/>
      <c r="S1403" s="26"/>
      <c r="T1403" s="26"/>
      <c r="U1403" s="26"/>
      <c r="V1403" s="36">
        <f t="shared" si="21"/>
        <v>1096</v>
      </c>
      <c r="W140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03" t="str">
        <f>IF(Table1[[#This Row],[Days Past 3rd Birthday Calculated]]&lt;1,"OnTime",IF(Table1[[#This Row],[Days Past 3rd Birthday Calculated]]&lt;16,"1-15 Cal Days",IF(Table1[[#This Row],[Days Past 3rd Birthday Calculated]]&gt;29,"30+ Cal Days","16-29 Cal Days")))</f>
        <v>OnTime</v>
      </c>
      <c r="Y1403" s="37">
        <f>_xlfn.NUMBERVALUE(Table1[[#This Row],[School Days to Complete Initial Evaluation (U08)]])</f>
        <v>0</v>
      </c>
      <c r="Z1403" t="str">
        <f>IF(Table1[[#This Row],[School Days to Complete Initial Evaluation Converted]]&lt;36,"OnTime",IF(Table1[[#This Row],[School Days to Complete Initial Evaluation Converted]]&gt;50,"16+ Sch Days","1-15 Sch Days"))</f>
        <v>OnTime</v>
      </c>
    </row>
    <row r="1404" spans="1:26">
      <c r="A1404" s="26"/>
      <c r="B1404" s="26"/>
      <c r="C1404" s="26"/>
      <c r="D1404" s="26"/>
      <c r="E1404" s="26"/>
      <c r="F1404" s="26"/>
      <c r="G1404" s="26"/>
      <c r="H1404" s="26"/>
      <c r="I1404" s="26"/>
      <c r="J1404" s="26"/>
      <c r="K1404" s="26"/>
      <c r="L1404" s="26"/>
      <c r="M1404" s="26"/>
      <c r="N1404" s="26"/>
      <c r="O1404" s="26"/>
      <c r="P1404" s="26"/>
      <c r="Q1404" s="26"/>
      <c r="R1404" s="26"/>
      <c r="S1404" s="26"/>
      <c r="T1404" s="26"/>
      <c r="U1404" s="26"/>
      <c r="V1404" s="36">
        <f t="shared" si="21"/>
        <v>1096</v>
      </c>
      <c r="W140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04" t="str">
        <f>IF(Table1[[#This Row],[Days Past 3rd Birthday Calculated]]&lt;1,"OnTime",IF(Table1[[#This Row],[Days Past 3rd Birthday Calculated]]&lt;16,"1-15 Cal Days",IF(Table1[[#This Row],[Days Past 3rd Birthday Calculated]]&gt;29,"30+ Cal Days","16-29 Cal Days")))</f>
        <v>OnTime</v>
      </c>
      <c r="Y1404" s="37">
        <f>_xlfn.NUMBERVALUE(Table1[[#This Row],[School Days to Complete Initial Evaluation (U08)]])</f>
        <v>0</v>
      </c>
      <c r="Z1404" t="str">
        <f>IF(Table1[[#This Row],[School Days to Complete Initial Evaluation Converted]]&lt;36,"OnTime",IF(Table1[[#This Row],[School Days to Complete Initial Evaluation Converted]]&gt;50,"16+ Sch Days","1-15 Sch Days"))</f>
        <v>OnTime</v>
      </c>
    </row>
    <row r="1405" spans="1:26">
      <c r="A1405" s="26"/>
      <c r="B1405" s="26"/>
      <c r="C1405" s="26"/>
      <c r="D1405" s="26"/>
      <c r="E1405" s="26"/>
      <c r="F1405" s="26"/>
      <c r="G1405" s="26"/>
      <c r="H1405" s="26"/>
      <c r="I1405" s="26"/>
      <c r="J1405" s="26"/>
      <c r="K1405" s="26"/>
      <c r="L1405" s="26"/>
      <c r="M1405" s="26"/>
      <c r="N1405" s="26"/>
      <c r="O1405" s="26"/>
      <c r="P1405" s="26"/>
      <c r="Q1405" s="26"/>
      <c r="R1405" s="26"/>
      <c r="S1405" s="26"/>
      <c r="T1405" s="26"/>
      <c r="U1405" s="26"/>
      <c r="V1405" s="36">
        <f t="shared" si="21"/>
        <v>1096</v>
      </c>
      <c r="W140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05" t="str">
        <f>IF(Table1[[#This Row],[Days Past 3rd Birthday Calculated]]&lt;1,"OnTime",IF(Table1[[#This Row],[Days Past 3rd Birthday Calculated]]&lt;16,"1-15 Cal Days",IF(Table1[[#This Row],[Days Past 3rd Birthday Calculated]]&gt;29,"30+ Cal Days","16-29 Cal Days")))</f>
        <v>OnTime</v>
      </c>
      <c r="Y1405" s="37">
        <f>_xlfn.NUMBERVALUE(Table1[[#This Row],[School Days to Complete Initial Evaluation (U08)]])</f>
        <v>0</v>
      </c>
      <c r="Z1405" t="str">
        <f>IF(Table1[[#This Row],[School Days to Complete Initial Evaluation Converted]]&lt;36,"OnTime",IF(Table1[[#This Row],[School Days to Complete Initial Evaluation Converted]]&gt;50,"16+ Sch Days","1-15 Sch Days"))</f>
        <v>OnTime</v>
      </c>
    </row>
    <row r="1406" spans="1:26">
      <c r="A1406" s="26"/>
      <c r="B1406" s="26"/>
      <c r="C1406" s="26"/>
      <c r="D1406" s="26"/>
      <c r="E1406" s="26"/>
      <c r="F1406" s="26"/>
      <c r="G1406" s="26"/>
      <c r="H1406" s="26"/>
      <c r="I1406" s="26"/>
      <c r="J1406" s="26"/>
      <c r="K1406" s="26"/>
      <c r="L1406" s="26"/>
      <c r="M1406" s="26"/>
      <c r="N1406" s="26"/>
      <c r="O1406" s="26"/>
      <c r="P1406" s="26"/>
      <c r="Q1406" s="26"/>
      <c r="R1406" s="26"/>
      <c r="S1406" s="26"/>
      <c r="T1406" s="26"/>
      <c r="U1406" s="26"/>
      <c r="V1406" s="36">
        <f t="shared" si="21"/>
        <v>1096</v>
      </c>
      <c r="W140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06" t="str">
        <f>IF(Table1[[#This Row],[Days Past 3rd Birthday Calculated]]&lt;1,"OnTime",IF(Table1[[#This Row],[Days Past 3rd Birthday Calculated]]&lt;16,"1-15 Cal Days",IF(Table1[[#This Row],[Days Past 3rd Birthday Calculated]]&gt;29,"30+ Cal Days","16-29 Cal Days")))</f>
        <v>OnTime</v>
      </c>
      <c r="Y1406" s="37">
        <f>_xlfn.NUMBERVALUE(Table1[[#This Row],[School Days to Complete Initial Evaluation (U08)]])</f>
        <v>0</v>
      </c>
      <c r="Z1406" t="str">
        <f>IF(Table1[[#This Row],[School Days to Complete Initial Evaluation Converted]]&lt;36,"OnTime",IF(Table1[[#This Row],[School Days to Complete Initial Evaluation Converted]]&gt;50,"16+ Sch Days","1-15 Sch Days"))</f>
        <v>OnTime</v>
      </c>
    </row>
    <row r="1407" spans="1:26">
      <c r="A1407" s="26"/>
      <c r="B1407" s="26"/>
      <c r="C1407" s="26"/>
      <c r="D1407" s="26"/>
      <c r="E1407" s="26"/>
      <c r="F1407" s="26"/>
      <c r="G1407" s="26"/>
      <c r="H1407" s="26"/>
      <c r="I1407" s="26"/>
      <c r="J1407" s="26"/>
      <c r="K1407" s="26"/>
      <c r="L1407" s="26"/>
      <c r="M1407" s="26"/>
      <c r="N1407" s="26"/>
      <c r="O1407" s="26"/>
      <c r="P1407" s="26"/>
      <c r="Q1407" s="26"/>
      <c r="R1407" s="26"/>
      <c r="S1407" s="26"/>
      <c r="T1407" s="26"/>
      <c r="U1407" s="26"/>
      <c r="V1407" s="36">
        <f t="shared" si="21"/>
        <v>1096</v>
      </c>
      <c r="W140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07" t="str">
        <f>IF(Table1[[#This Row],[Days Past 3rd Birthday Calculated]]&lt;1,"OnTime",IF(Table1[[#This Row],[Days Past 3rd Birthday Calculated]]&lt;16,"1-15 Cal Days",IF(Table1[[#This Row],[Days Past 3rd Birthday Calculated]]&gt;29,"30+ Cal Days","16-29 Cal Days")))</f>
        <v>OnTime</v>
      </c>
      <c r="Y1407" s="37">
        <f>_xlfn.NUMBERVALUE(Table1[[#This Row],[School Days to Complete Initial Evaluation (U08)]])</f>
        <v>0</v>
      </c>
      <c r="Z1407" t="str">
        <f>IF(Table1[[#This Row],[School Days to Complete Initial Evaluation Converted]]&lt;36,"OnTime",IF(Table1[[#This Row],[School Days to Complete Initial Evaluation Converted]]&gt;50,"16+ Sch Days","1-15 Sch Days"))</f>
        <v>OnTime</v>
      </c>
    </row>
    <row r="1408" spans="1:26">
      <c r="A1408" s="26"/>
      <c r="B1408" s="26"/>
      <c r="C1408" s="26"/>
      <c r="D1408" s="26"/>
      <c r="E1408" s="26"/>
      <c r="F1408" s="26"/>
      <c r="G1408" s="26"/>
      <c r="H1408" s="26"/>
      <c r="I1408" s="26"/>
      <c r="J1408" s="26"/>
      <c r="K1408" s="26"/>
      <c r="L1408" s="26"/>
      <c r="M1408" s="26"/>
      <c r="N1408" s="26"/>
      <c r="O1408" s="26"/>
      <c r="P1408" s="26"/>
      <c r="Q1408" s="26"/>
      <c r="R1408" s="26"/>
      <c r="S1408" s="26"/>
      <c r="T1408" s="26"/>
      <c r="U1408" s="26"/>
      <c r="V1408" s="36">
        <f t="shared" si="21"/>
        <v>1096</v>
      </c>
      <c r="W140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08" t="str">
        <f>IF(Table1[[#This Row],[Days Past 3rd Birthday Calculated]]&lt;1,"OnTime",IF(Table1[[#This Row],[Days Past 3rd Birthday Calculated]]&lt;16,"1-15 Cal Days",IF(Table1[[#This Row],[Days Past 3rd Birthday Calculated]]&gt;29,"30+ Cal Days","16-29 Cal Days")))</f>
        <v>OnTime</v>
      </c>
      <c r="Y1408" s="37">
        <f>_xlfn.NUMBERVALUE(Table1[[#This Row],[School Days to Complete Initial Evaluation (U08)]])</f>
        <v>0</v>
      </c>
      <c r="Z1408" t="str">
        <f>IF(Table1[[#This Row],[School Days to Complete Initial Evaluation Converted]]&lt;36,"OnTime",IF(Table1[[#This Row],[School Days to Complete Initial Evaluation Converted]]&gt;50,"16+ Sch Days","1-15 Sch Days"))</f>
        <v>OnTime</v>
      </c>
    </row>
    <row r="1409" spans="1:26">
      <c r="A1409" s="26"/>
      <c r="B1409" s="26"/>
      <c r="C1409" s="26"/>
      <c r="D1409" s="26"/>
      <c r="E1409" s="26"/>
      <c r="F1409" s="26"/>
      <c r="G1409" s="26"/>
      <c r="H1409" s="26"/>
      <c r="I1409" s="26"/>
      <c r="J1409" s="26"/>
      <c r="K1409" s="26"/>
      <c r="L1409" s="26"/>
      <c r="M1409" s="26"/>
      <c r="N1409" s="26"/>
      <c r="O1409" s="26"/>
      <c r="P1409" s="26"/>
      <c r="Q1409" s="26"/>
      <c r="R1409" s="26"/>
      <c r="S1409" s="26"/>
      <c r="T1409" s="26"/>
      <c r="U1409" s="26"/>
      <c r="V1409" s="36">
        <f t="shared" si="21"/>
        <v>1096</v>
      </c>
      <c r="W140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09" t="str">
        <f>IF(Table1[[#This Row],[Days Past 3rd Birthday Calculated]]&lt;1,"OnTime",IF(Table1[[#This Row],[Days Past 3rd Birthday Calculated]]&lt;16,"1-15 Cal Days",IF(Table1[[#This Row],[Days Past 3rd Birthday Calculated]]&gt;29,"30+ Cal Days","16-29 Cal Days")))</f>
        <v>OnTime</v>
      </c>
      <c r="Y1409" s="37">
        <f>_xlfn.NUMBERVALUE(Table1[[#This Row],[School Days to Complete Initial Evaluation (U08)]])</f>
        <v>0</v>
      </c>
      <c r="Z1409" t="str">
        <f>IF(Table1[[#This Row],[School Days to Complete Initial Evaluation Converted]]&lt;36,"OnTime",IF(Table1[[#This Row],[School Days to Complete Initial Evaluation Converted]]&gt;50,"16+ Sch Days","1-15 Sch Days"))</f>
        <v>OnTime</v>
      </c>
    </row>
    <row r="1410" spans="1:26">
      <c r="A1410" s="26"/>
      <c r="B1410" s="26"/>
      <c r="C1410" s="26"/>
      <c r="D1410" s="26"/>
      <c r="E1410" s="26"/>
      <c r="F1410" s="26"/>
      <c r="G1410" s="26"/>
      <c r="H1410" s="26"/>
      <c r="I1410" s="26"/>
      <c r="J1410" s="26"/>
      <c r="K1410" s="26"/>
      <c r="L1410" s="26"/>
      <c r="M1410" s="26"/>
      <c r="N1410" s="26"/>
      <c r="O1410" s="26"/>
      <c r="P1410" s="26"/>
      <c r="Q1410" s="26"/>
      <c r="R1410" s="26"/>
      <c r="S1410" s="26"/>
      <c r="T1410" s="26"/>
      <c r="U1410" s="26"/>
      <c r="V1410" s="36">
        <f t="shared" ref="V1410:V1473" si="22">EDATE(Q1410,36)</f>
        <v>1096</v>
      </c>
      <c r="W141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10" t="str">
        <f>IF(Table1[[#This Row],[Days Past 3rd Birthday Calculated]]&lt;1,"OnTime",IF(Table1[[#This Row],[Days Past 3rd Birthday Calculated]]&lt;16,"1-15 Cal Days",IF(Table1[[#This Row],[Days Past 3rd Birthday Calculated]]&gt;29,"30+ Cal Days","16-29 Cal Days")))</f>
        <v>OnTime</v>
      </c>
      <c r="Y1410" s="37">
        <f>_xlfn.NUMBERVALUE(Table1[[#This Row],[School Days to Complete Initial Evaluation (U08)]])</f>
        <v>0</v>
      </c>
      <c r="Z1410" t="str">
        <f>IF(Table1[[#This Row],[School Days to Complete Initial Evaluation Converted]]&lt;36,"OnTime",IF(Table1[[#This Row],[School Days to Complete Initial Evaluation Converted]]&gt;50,"16+ Sch Days","1-15 Sch Days"))</f>
        <v>OnTime</v>
      </c>
    </row>
    <row r="1411" spans="1:26">
      <c r="A1411" s="26"/>
      <c r="B1411" s="26"/>
      <c r="C1411" s="26"/>
      <c r="D1411" s="26"/>
      <c r="E1411" s="26"/>
      <c r="F1411" s="26"/>
      <c r="G1411" s="26"/>
      <c r="H1411" s="26"/>
      <c r="I1411" s="26"/>
      <c r="J1411" s="26"/>
      <c r="K1411" s="26"/>
      <c r="L1411" s="26"/>
      <c r="M1411" s="26"/>
      <c r="N1411" s="26"/>
      <c r="O1411" s="26"/>
      <c r="P1411" s="26"/>
      <c r="Q1411" s="26"/>
      <c r="R1411" s="26"/>
      <c r="S1411" s="26"/>
      <c r="T1411" s="26"/>
      <c r="U1411" s="26"/>
      <c r="V1411" s="36">
        <f t="shared" si="22"/>
        <v>1096</v>
      </c>
      <c r="W141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11" t="str">
        <f>IF(Table1[[#This Row],[Days Past 3rd Birthday Calculated]]&lt;1,"OnTime",IF(Table1[[#This Row],[Days Past 3rd Birthday Calculated]]&lt;16,"1-15 Cal Days",IF(Table1[[#This Row],[Days Past 3rd Birthday Calculated]]&gt;29,"30+ Cal Days","16-29 Cal Days")))</f>
        <v>OnTime</v>
      </c>
      <c r="Y1411" s="37">
        <f>_xlfn.NUMBERVALUE(Table1[[#This Row],[School Days to Complete Initial Evaluation (U08)]])</f>
        <v>0</v>
      </c>
      <c r="Z1411" t="str">
        <f>IF(Table1[[#This Row],[School Days to Complete Initial Evaluation Converted]]&lt;36,"OnTime",IF(Table1[[#This Row],[School Days to Complete Initial Evaluation Converted]]&gt;50,"16+ Sch Days","1-15 Sch Days"))</f>
        <v>OnTime</v>
      </c>
    </row>
    <row r="1412" spans="1:26">
      <c r="A1412" s="26"/>
      <c r="B1412" s="26"/>
      <c r="C1412" s="26"/>
      <c r="D1412" s="26"/>
      <c r="E1412" s="26"/>
      <c r="F1412" s="26"/>
      <c r="G1412" s="26"/>
      <c r="H1412" s="26"/>
      <c r="I1412" s="26"/>
      <c r="J1412" s="26"/>
      <c r="K1412" s="26"/>
      <c r="L1412" s="26"/>
      <c r="M1412" s="26"/>
      <c r="N1412" s="26"/>
      <c r="O1412" s="26"/>
      <c r="P1412" s="26"/>
      <c r="Q1412" s="26"/>
      <c r="R1412" s="26"/>
      <c r="S1412" s="26"/>
      <c r="T1412" s="26"/>
      <c r="U1412" s="26"/>
      <c r="V1412" s="36">
        <f t="shared" si="22"/>
        <v>1096</v>
      </c>
      <c r="W141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12" t="str">
        <f>IF(Table1[[#This Row],[Days Past 3rd Birthday Calculated]]&lt;1,"OnTime",IF(Table1[[#This Row],[Days Past 3rd Birthday Calculated]]&lt;16,"1-15 Cal Days",IF(Table1[[#This Row],[Days Past 3rd Birthday Calculated]]&gt;29,"30+ Cal Days","16-29 Cal Days")))</f>
        <v>OnTime</v>
      </c>
      <c r="Y1412" s="37">
        <f>_xlfn.NUMBERVALUE(Table1[[#This Row],[School Days to Complete Initial Evaluation (U08)]])</f>
        <v>0</v>
      </c>
      <c r="Z1412" t="str">
        <f>IF(Table1[[#This Row],[School Days to Complete Initial Evaluation Converted]]&lt;36,"OnTime",IF(Table1[[#This Row],[School Days to Complete Initial Evaluation Converted]]&gt;50,"16+ Sch Days","1-15 Sch Days"))</f>
        <v>OnTime</v>
      </c>
    </row>
    <row r="1413" spans="1:26">
      <c r="A1413" s="26"/>
      <c r="B1413" s="26"/>
      <c r="C1413" s="26"/>
      <c r="D1413" s="26"/>
      <c r="E1413" s="26"/>
      <c r="F1413" s="26"/>
      <c r="G1413" s="26"/>
      <c r="H1413" s="26"/>
      <c r="I1413" s="26"/>
      <c r="J1413" s="26"/>
      <c r="K1413" s="26"/>
      <c r="L1413" s="26"/>
      <c r="M1413" s="26"/>
      <c r="N1413" s="26"/>
      <c r="O1413" s="26"/>
      <c r="P1413" s="26"/>
      <c r="Q1413" s="26"/>
      <c r="R1413" s="26"/>
      <c r="S1413" s="26"/>
      <c r="T1413" s="26"/>
      <c r="U1413" s="26"/>
      <c r="V1413" s="36">
        <f t="shared" si="22"/>
        <v>1096</v>
      </c>
      <c r="W141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13" t="str">
        <f>IF(Table1[[#This Row],[Days Past 3rd Birthday Calculated]]&lt;1,"OnTime",IF(Table1[[#This Row],[Days Past 3rd Birthday Calculated]]&lt;16,"1-15 Cal Days",IF(Table1[[#This Row],[Days Past 3rd Birthday Calculated]]&gt;29,"30+ Cal Days","16-29 Cal Days")))</f>
        <v>OnTime</v>
      </c>
      <c r="Y1413" s="37">
        <f>_xlfn.NUMBERVALUE(Table1[[#This Row],[School Days to Complete Initial Evaluation (U08)]])</f>
        <v>0</v>
      </c>
      <c r="Z1413" t="str">
        <f>IF(Table1[[#This Row],[School Days to Complete Initial Evaluation Converted]]&lt;36,"OnTime",IF(Table1[[#This Row],[School Days to Complete Initial Evaluation Converted]]&gt;50,"16+ Sch Days","1-15 Sch Days"))</f>
        <v>OnTime</v>
      </c>
    </row>
    <row r="1414" spans="1:26">
      <c r="A1414" s="26"/>
      <c r="B1414" s="26"/>
      <c r="C1414" s="26"/>
      <c r="D1414" s="26"/>
      <c r="E1414" s="26"/>
      <c r="F1414" s="26"/>
      <c r="G1414" s="26"/>
      <c r="H1414" s="26"/>
      <c r="I1414" s="26"/>
      <c r="J1414" s="26"/>
      <c r="K1414" s="26"/>
      <c r="L1414" s="26"/>
      <c r="M1414" s="26"/>
      <c r="N1414" s="26"/>
      <c r="O1414" s="26"/>
      <c r="P1414" s="26"/>
      <c r="Q1414" s="26"/>
      <c r="R1414" s="26"/>
      <c r="S1414" s="26"/>
      <c r="T1414" s="26"/>
      <c r="U1414" s="26"/>
      <c r="V1414" s="36">
        <f t="shared" si="22"/>
        <v>1096</v>
      </c>
      <c r="W141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14" t="str">
        <f>IF(Table1[[#This Row],[Days Past 3rd Birthday Calculated]]&lt;1,"OnTime",IF(Table1[[#This Row],[Days Past 3rd Birthday Calculated]]&lt;16,"1-15 Cal Days",IF(Table1[[#This Row],[Days Past 3rd Birthday Calculated]]&gt;29,"30+ Cal Days","16-29 Cal Days")))</f>
        <v>OnTime</v>
      </c>
      <c r="Y1414" s="37">
        <f>_xlfn.NUMBERVALUE(Table1[[#This Row],[School Days to Complete Initial Evaluation (U08)]])</f>
        <v>0</v>
      </c>
      <c r="Z1414" t="str">
        <f>IF(Table1[[#This Row],[School Days to Complete Initial Evaluation Converted]]&lt;36,"OnTime",IF(Table1[[#This Row],[School Days to Complete Initial Evaluation Converted]]&gt;50,"16+ Sch Days","1-15 Sch Days"))</f>
        <v>OnTime</v>
      </c>
    </row>
    <row r="1415" spans="1:26">
      <c r="A1415" s="26"/>
      <c r="B1415" s="26"/>
      <c r="C1415" s="26"/>
      <c r="D1415" s="26"/>
      <c r="E1415" s="26"/>
      <c r="F1415" s="26"/>
      <c r="G1415" s="26"/>
      <c r="H1415" s="26"/>
      <c r="I1415" s="26"/>
      <c r="J1415" s="26"/>
      <c r="K1415" s="26"/>
      <c r="L1415" s="26"/>
      <c r="M1415" s="26"/>
      <c r="N1415" s="26"/>
      <c r="O1415" s="26"/>
      <c r="P1415" s="26"/>
      <c r="Q1415" s="26"/>
      <c r="R1415" s="26"/>
      <c r="S1415" s="26"/>
      <c r="T1415" s="26"/>
      <c r="U1415" s="26"/>
      <c r="V1415" s="36">
        <f t="shared" si="22"/>
        <v>1096</v>
      </c>
      <c r="W141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15" t="str">
        <f>IF(Table1[[#This Row],[Days Past 3rd Birthday Calculated]]&lt;1,"OnTime",IF(Table1[[#This Row],[Days Past 3rd Birthday Calculated]]&lt;16,"1-15 Cal Days",IF(Table1[[#This Row],[Days Past 3rd Birthday Calculated]]&gt;29,"30+ Cal Days","16-29 Cal Days")))</f>
        <v>OnTime</v>
      </c>
      <c r="Y1415" s="37">
        <f>_xlfn.NUMBERVALUE(Table1[[#This Row],[School Days to Complete Initial Evaluation (U08)]])</f>
        <v>0</v>
      </c>
      <c r="Z1415" t="str">
        <f>IF(Table1[[#This Row],[School Days to Complete Initial Evaluation Converted]]&lt;36,"OnTime",IF(Table1[[#This Row],[School Days to Complete Initial Evaluation Converted]]&gt;50,"16+ Sch Days","1-15 Sch Days"))</f>
        <v>OnTime</v>
      </c>
    </row>
    <row r="1416" spans="1:26">
      <c r="A1416" s="26"/>
      <c r="B1416" s="26"/>
      <c r="C1416" s="26"/>
      <c r="D1416" s="26"/>
      <c r="E1416" s="26"/>
      <c r="F1416" s="26"/>
      <c r="G1416" s="26"/>
      <c r="H1416" s="26"/>
      <c r="I1416" s="26"/>
      <c r="J1416" s="26"/>
      <c r="K1416" s="26"/>
      <c r="L1416" s="26"/>
      <c r="M1416" s="26"/>
      <c r="N1416" s="26"/>
      <c r="O1416" s="26"/>
      <c r="P1416" s="26"/>
      <c r="Q1416" s="26"/>
      <c r="R1416" s="26"/>
      <c r="S1416" s="26"/>
      <c r="T1416" s="26"/>
      <c r="U1416" s="26"/>
      <c r="V1416" s="36">
        <f t="shared" si="22"/>
        <v>1096</v>
      </c>
      <c r="W141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16" t="str">
        <f>IF(Table1[[#This Row],[Days Past 3rd Birthday Calculated]]&lt;1,"OnTime",IF(Table1[[#This Row],[Days Past 3rd Birthday Calculated]]&lt;16,"1-15 Cal Days",IF(Table1[[#This Row],[Days Past 3rd Birthday Calculated]]&gt;29,"30+ Cal Days","16-29 Cal Days")))</f>
        <v>OnTime</v>
      </c>
      <c r="Y1416" s="37">
        <f>_xlfn.NUMBERVALUE(Table1[[#This Row],[School Days to Complete Initial Evaluation (U08)]])</f>
        <v>0</v>
      </c>
      <c r="Z1416" t="str">
        <f>IF(Table1[[#This Row],[School Days to Complete Initial Evaluation Converted]]&lt;36,"OnTime",IF(Table1[[#This Row],[School Days to Complete Initial Evaluation Converted]]&gt;50,"16+ Sch Days","1-15 Sch Days"))</f>
        <v>OnTime</v>
      </c>
    </row>
    <row r="1417" spans="1:26">
      <c r="A1417" s="26"/>
      <c r="B1417" s="26"/>
      <c r="C1417" s="26"/>
      <c r="D1417" s="26"/>
      <c r="E1417" s="26"/>
      <c r="F1417" s="26"/>
      <c r="G1417" s="26"/>
      <c r="H1417" s="26"/>
      <c r="I1417" s="26"/>
      <c r="J1417" s="26"/>
      <c r="K1417" s="26"/>
      <c r="L1417" s="26"/>
      <c r="M1417" s="26"/>
      <c r="N1417" s="26"/>
      <c r="O1417" s="26"/>
      <c r="P1417" s="26"/>
      <c r="Q1417" s="26"/>
      <c r="R1417" s="26"/>
      <c r="S1417" s="26"/>
      <c r="T1417" s="26"/>
      <c r="U1417" s="26"/>
      <c r="V1417" s="36">
        <f t="shared" si="22"/>
        <v>1096</v>
      </c>
      <c r="W141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17" t="str">
        <f>IF(Table1[[#This Row],[Days Past 3rd Birthday Calculated]]&lt;1,"OnTime",IF(Table1[[#This Row],[Days Past 3rd Birthday Calculated]]&lt;16,"1-15 Cal Days",IF(Table1[[#This Row],[Days Past 3rd Birthday Calculated]]&gt;29,"30+ Cal Days","16-29 Cal Days")))</f>
        <v>OnTime</v>
      </c>
      <c r="Y1417" s="37">
        <f>_xlfn.NUMBERVALUE(Table1[[#This Row],[School Days to Complete Initial Evaluation (U08)]])</f>
        <v>0</v>
      </c>
      <c r="Z1417" t="str">
        <f>IF(Table1[[#This Row],[School Days to Complete Initial Evaluation Converted]]&lt;36,"OnTime",IF(Table1[[#This Row],[School Days to Complete Initial Evaluation Converted]]&gt;50,"16+ Sch Days","1-15 Sch Days"))</f>
        <v>OnTime</v>
      </c>
    </row>
    <row r="1418" spans="1:26">
      <c r="A1418" s="26"/>
      <c r="B1418" s="26"/>
      <c r="C1418" s="26"/>
      <c r="D1418" s="26"/>
      <c r="E1418" s="26"/>
      <c r="F1418" s="26"/>
      <c r="G1418" s="26"/>
      <c r="H1418" s="26"/>
      <c r="I1418" s="26"/>
      <c r="J1418" s="26"/>
      <c r="K1418" s="26"/>
      <c r="L1418" s="26"/>
      <c r="M1418" s="26"/>
      <c r="N1418" s="26"/>
      <c r="O1418" s="26"/>
      <c r="P1418" s="26"/>
      <c r="Q1418" s="26"/>
      <c r="R1418" s="26"/>
      <c r="S1418" s="26"/>
      <c r="T1418" s="26"/>
      <c r="U1418" s="26"/>
      <c r="V1418" s="36">
        <f t="shared" si="22"/>
        <v>1096</v>
      </c>
      <c r="W141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18" t="str">
        <f>IF(Table1[[#This Row],[Days Past 3rd Birthday Calculated]]&lt;1,"OnTime",IF(Table1[[#This Row],[Days Past 3rd Birthday Calculated]]&lt;16,"1-15 Cal Days",IF(Table1[[#This Row],[Days Past 3rd Birthday Calculated]]&gt;29,"30+ Cal Days","16-29 Cal Days")))</f>
        <v>OnTime</v>
      </c>
      <c r="Y1418" s="37">
        <f>_xlfn.NUMBERVALUE(Table1[[#This Row],[School Days to Complete Initial Evaluation (U08)]])</f>
        <v>0</v>
      </c>
      <c r="Z1418" t="str">
        <f>IF(Table1[[#This Row],[School Days to Complete Initial Evaluation Converted]]&lt;36,"OnTime",IF(Table1[[#This Row],[School Days to Complete Initial Evaluation Converted]]&gt;50,"16+ Sch Days","1-15 Sch Days"))</f>
        <v>OnTime</v>
      </c>
    </row>
    <row r="1419" spans="1:26">
      <c r="A1419" s="26"/>
      <c r="B1419" s="26"/>
      <c r="C1419" s="26"/>
      <c r="D1419" s="26"/>
      <c r="E1419" s="26"/>
      <c r="F1419" s="26"/>
      <c r="G1419" s="26"/>
      <c r="H1419" s="26"/>
      <c r="I1419" s="26"/>
      <c r="J1419" s="26"/>
      <c r="K1419" s="26"/>
      <c r="L1419" s="26"/>
      <c r="M1419" s="26"/>
      <c r="N1419" s="26"/>
      <c r="O1419" s="26"/>
      <c r="P1419" s="26"/>
      <c r="Q1419" s="26"/>
      <c r="R1419" s="26"/>
      <c r="S1419" s="26"/>
      <c r="T1419" s="26"/>
      <c r="U1419" s="26"/>
      <c r="V1419" s="36">
        <f t="shared" si="22"/>
        <v>1096</v>
      </c>
      <c r="W141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19" t="str">
        <f>IF(Table1[[#This Row],[Days Past 3rd Birthday Calculated]]&lt;1,"OnTime",IF(Table1[[#This Row],[Days Past 3rd Birthday Calculated]]&lt;16,"1-15 Cal Days",IF(Table1[[#This Row],[Days Past 3rd Birthday Calculated]]&gt;29,"30+ Cal Days","16-29 Cal Days")))</f>
        <v>OnTime</v>
      </c>
      <c r="Y1419" s="37">
        <f>_xlfn.NUMBERVALUE(Table1[[#This Row],[School Days to Complete Initial Evaluation (U08)]])</f>
        <v>0</v>
      </c>
      <c r="Z1419" t="str">
        <f>IF(Table1[[#This Row],[School Days to Complete Initial Evaluation Converted]]&lt;36,"OnTime",IF(Table1[[#This Row],[School Days to Complete Initial Evaluation Converted]]&gt;50,"16+ Sch Days","1-15 Sch Days"))</f>
        <v>OnTime</v>
      </c>
    </row>
    <row r="1420" spans="1:26">
      <c r="A1420" s="26"/>
      <c r="B1420" s="26"/>
      <c r="C1420" s="26"/>
      <c r="D1420" s="26"/>
      <c r="E1420" s="26"/>
      <c r="F1420" s="26"/>
      <c r="G1420" s="26"/>
      <c r="H1420" s="26"/>
      <c r="I1420" s="26"/>
      <c r="J1420" s="26"/>
      <c r="K1420" s="26"/>
      <c r="L1420" s="26"/>
      <c r="M1420" s="26"/>
      <c r="N1420" s="26"/>
      <c r="O1420" s="26"/>
      <c r="P1420" s="26"/>
      <c r="Q1420" s="26"/>
      <c r="R1420" s="26"/>
      <c r="S1420" s="26"/>
      <c r="T1420" s="26"/>
      <c r="U1420" s="26"/>
      <c r="V1420" s="36">
        <f t="shared" si="22"/>
        <v>1096</v>
      </c>
      <c r="W142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20" t="str">
        <f>IF(Table1[[#This Row],[Days Past 3rd Birthday Calculated]]&lt;1,"OnTime",IF(Table1[[#This Row],[Days Past 3rd Birthday Calculated]]&lt;16,"1-15 Cal Days",IF(Table1[[#This Row],[Days Past 3rd Birthday Calculated]]&gt;29,"30+ Cal Days","16-29 Cal Days")))</f>
        <v>OnTime</v>
      </c>
      <c r="Y1420" s="37">
        <f>_xlfn.NUMBERVALUE(Table1[[#This Row],[School Days to Complete Initial Evaluation (U08)]])</f>
        <v>0</v>
      </c>
      <c r="Z1420" t="str">
        <f>IF(Table1[[#This Row],[School Days to Complete Initial Evaluation Converted]]&lt;36,"OnTime",IF(Table1[[#This Row],[School Days to Complete Initial Evaluation Converted]]&gt;50,"16+ Sch Days","1-15 Sch Days"))</f>
        <v>OnTime</v>
      </c>
    </row>
    <row r="1421" spans="1:26">
      <c r="A1421" s="26"/>
      <c r="B1421" s="26"/>
      <c r="C1421" s="26"/>
      <c r="D1421" s="26"/>
      <c r="E1421" s="26"/>
      <c r="F1421" s="26"/>
      <c r="G1421" s="26"/>
      <c r="H1421" s="26"/>
      <c r="I1421" s="26"/>
      <c r="J1421" s="26"/>
      <c r="K1421" s="26"/>
      <c r="L1421" s="26"/>
      <c r="M1421" s="26"/>
      <c r="N1421" s="26"/>
      <c r="O1421" s="26"/>
      <c r="P1421" s="26"/>
      <c r="Q1421" s="26"/>
      <c r="R1421" s="26"/>
      <c r="S1421" s="26"/>
      <c r="T1421" s="26"/>
      <c r="U1421" s="26"/>
      <c r="V1421" s="36">
        <f t="shared" si="22"/>
        <v>1096</v>
      </c>
      <c r="W142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21" t="str">
        <f>IF(Table1[[#This Row],[Days Past 3rd Birthday Calculated]]&lt;1,"OnTime",IF(Table1[[#This Row],[Days Past 3rd Birthday Calculated]]&lt;16,"1-15 Cal Days",IF(Table1[[#This Row],[Days Past 3rd Birthday Calculated]]&gt;29,"30+ Cal Days","16-29 Cal Days")))</f>
        <v>OnTime</v>
      </c>
      <c r="Y1421" s="37">
        <f>_xlfn.NUMBERVALUE(Table1[[#This Row],[School Days to Complete Initial Evaluation (U08)]])</f>
        <v>0</v>
      </c>
      <c r="Z1421" t="str">
        <f>IF(Table1[[#This Row],[School Days to Complete Initial Evaluation Converted]]&lt;36,"OnTime",IF(Table1[[#This Row],[School Days to Complete Initial Evaluation Converted]]&gt;50,"16+ Sch Days","1-15 Sch Days"))</f>
        <v>OnTime</v>
      </c>
    </row>
    <row r="1422" spans="1:26">
      <c r="A1422" s="26"/>
      <c r="B1422" s="26"/>
      <c r="C1422" s="26"/>
      <c r="D1422" s="26"/>
      <c r="E1422" s="26"/>
      <c r="F1422" s="26"/>
      <c r="G1422" s="26"/>
      <c r="H1422" s="26"/>
      <c r="I1422" s="26"/>
      <c r="J1422" s="26"/>
      <c r="K1422" s="26"/>
      <c r="L1422" s="26"/>
      <c r="M1422" s="26"/>
      <c r="N1422" s="26"/>
      <c r="O1422" s="26"/>
      <c r="P1422" s="26"/>
      <c r="Q1422" s="26"/>
      <c r="R1422" s="26"/>
      <c r="S1422" s="26"/>
      <c r="T1422" s="26"/>
      <c r="U1422" s="26"/>
      <c r="V1422" s="36">
        <f t="shared" si="22"/>
        <v>1096</v>
      </c>
      <c r="W142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22" t="str">
        <f>IF(Table1[[#This Row],[Days Past 3rd Birthday Calculated]]&lt;1,"OnTime",IF(Table1[[#This Row],[Days Past 3rd Birthday Calculated]]&lt;16,"1-15 Cal Days",IF(Table1[[#This Row],[Days Past 3rd Birthday Calculated]]&gt;29,"30+ Cal Days","16-29 Cal Days")))</f>
        <v>OnTime</v>
      </c>
      <c r="Y1422" s="37">
        <f>_xlfn.NUMBERVALUE(Table1[[#This Row],[School Days to Complete Initial Evaluation (U08)]])</f>
        <v>0</v>
      </c>
      <c r="Z1422" t="str">
        <f>IF(Table1[[#This Row],[School Days to Complete Initial Evaluation Converted]]&lt;36,"OnTime",IF(Table1[[#This Row],[School Days to Complete Initial Evaluation Converted]]&gt;50,"16+ Sch Days","1-15 Sch Days"))</f>
        <v>OnTime</v>
      </c>
    </row>
    <row r="1423" spans="1:26">
      <c r="A1423" s="26"/>
      <c r="B1423" s="26"/>
      <c r="C1423" s="26"/>
      <c r="D1423" s="26"/>
      <c r="E1423" s="26"/>
      <c r="F1423" s="26"/>
      <c r="G1423" s="26"/>
      <c r="H1423" s="26"/>
      <c r="I1423" s="26"/>
      <c r="J1423" s="26"/>
      <c r="K1423" s="26"/>
      <c r="L1423" s="26"/>
      <c r="M1423" s="26"/>
      <c r="N1423" s="26"/>
      <c r="O1423" s="26"/>
      <c r="P1423" s="26"/>
      <c r="Q1423" s="26"/>
      <c r="R1423" s="26"/>
      <c r="S1423" s="26"/>
      <c r="T1423" s="26"/>
      <c r="U1423" s="26"/>
      <c r="V1423" s="36">
        <f t="shared" si="22"/>
        <v>1096</v>
      </c>
      <c r="W142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23" t="str">
        <f>IF(Table1[[#This Row],[Days Past 3rd Birthday Calculated]]&lt;1,"OnTime",IF(Table1[[#This Row],[Days Past 3rd Birthday Calculated]]&lt;16,"1-15 Cal Days",IF(Table1[[#This Row],[Days Past 3rd Birthday Calculated]]&gt;29,"30+ Cal Days","16-29 Cal Days")))</f>
        <v>OnTime</v>
      </c>
      <c r="Y1423" s="37">
        <f>_xlfn.NUMBERVALUE(Table1[[#This Row],[School Days to Complete Initial Evaluation (U08)]])</f>
        <v>0</v>
      </c>
      <c r="Z1423" t="str">
        <f>IF(Table1[[#This Row],[School Days to Complete Initial Evaluation Converted]]&lt;36,"OnTime",IF(Table1[[#This Row],[School Days to Complete Initial Evaluation Converted]]&gt;50,"16+ Sch Days","1-15 Sch Days"))</f>
        <v>OnTime</v>
      </c>
    </row>
    <row r="1424" spans="1:26">
      <c r="A1424" s="26"/>
      <c r="B1424" s="26"/>
      <c r="C1424" s="26"/>
      <c r="D1424" s="26"/>
      <c r="E1424" s="26"/>
      <c r="F1424" s="26"/>
      <c r="G1424" s="26"/>
      <c r="H1424" s="26"/>
      <c r="I1424" s="26"/>
      <c r="J1424" s="26"/>
      <c r="K1424" s="26"/>
      <c r="L1424" s="26"/>
      <c r="M1424" s="26"/>
      <c r="N1424" s="26"/>
      <c r="O1424" s="26"/>
      <c r="P1424" s="26"/>
      <c r="Q1424" s="26"/>
      <c r="R1424" s="26"/>
      <c r="S1424" s="26"/>
      <c r="T1424" s="26"/>
      <c r="U1424" s="26"/>
      <c r="V1424" s="36">
        <f t="shared" si="22"/>
        <v>1096</v>
      </c>
      <c r="W142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24" t="str">
        <f>IF(Table1[[#This Row],[Days Past 3rd Birthday Calculated]]&lt;1,"OnTime",IF(Table1[[#This Row],[Days Past 3rd Birthday Calculated]]&lt;16,"1-15 Cal Days",IF(Table1[[#This Row],[Days Past 3rd Birthday Calculated]]&gt;29,"30+ Cal Days","16-29 Cal Days")))</f>
        <v>OnTime</v>
      </c>
      <c r="Y1424" s="37">
        <f>_xlfn.NUMBERVALUE(Table1[[#This Row],[School Days to Complete Initial Evaluation (U08)]])</f>
        <v>0</v>
      </c>
      <c r="Z1424" t="str">
        <f>IF(Table1[[#This Row],[School Days to Complete Initial Evaluation Converted]]&lt;36,"OnTime",IF(Table1[[#This Row],[School Days to Complete Initial Evaluation Converted]]&gt;50,"16+ Sch Days","1-15 Sch Days"))</f>
        <v>OnTime</v>
      </c>
    </row>
    <row r="1425" spans="1:26">
      <c r="A1425" s="26"/>
      <c r="B1425" s="26"/>
      <c r="C1425" s="26"/>
      <c r="D1425" s="26"/>
      <c r="E1425" s="26"/>
      <c r="F1425" s="26"/>
      <c r="G1425" s="26"/>
      <c r="H1425" s="26"/>
      <c r="I1425" s="26"/>
      <c r="J1425" s="26"/>
      <c r="K1425" s="26"/>
      <c r="L1425" s="26"/>
      <c r="M1425" s="26"/>
      <c r="N1425" s="26"/>
      <c r="O1425" s="26"/>
      <c r="P1425" s="26"/>
      <c r="Q1425" s="26"/>
      <c r="R1425" s="26"/>
      <c r="S1425" s="26"/>
      <c r="T1425" s="26"/>
      <c r="U1425" s="26"/>
      <c r="V1425" s="36">
        <f t="shared" si="22"/>
        <v>1096</v>
      </c>
      <c r="W142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25" t="str">
        <f>IF(Table1[[#This Row],[Days Past 3rd Birthday Calculated]]&lt;1,"OnTime",IF(Table1[[#This Row],[Days Past 3rd Birthday Calculated]]&lt;16,"1-15 Cal Days",IF(Table1[[#This Row],[Days Past 3rd Birthday Calculated]]&gt;29,"30+ Cal Days","16-29 Cal Days")))</f>
        <v>OnTime</v>
      </c>
      <c r="Y1425" s="37">
        <f>_xlfn.NUMBERVALUE(Table1[[#This Row],[School Days to Complete Initial Evaluation (U08)]])</f>
        <v>0</v>
      </c>
      <c r="Z1425" t="str">
        <f>IF(Table1[[#This Row],[School Days to Complete Initial Evaluation Converted]]&lt;36,"OnTime",IF(Table1[[#This Row],[School Days to Complete Initial Evaluation Converted]]&gt;50,"16+ Sch Days","1-15 Sch Days"))</f>
        <v>OnTime</v>
      </c>
    </row>
    <row r="1426" spans="1:26">
      <c r="A1426" s="26"/>
      <c r="B1426" s="26"/>
      <c r="C1426" s="26"/>
      <c r="D1426" s="26"/>
      <c r="E1426" s="26"/>
      <c r="F1426" s="26"/>
      <c r="G1426" s="26"/>
      <c r="H1426" s="26"/>
      <c r="I1426" s="26"/>
      <c r="J1426" s="26"/>
      <c r="K1426" s="26"/>
      <c r="L1426" s="26"/>
      <c r="M1426" s="26"/>
      <c r="N1426" s="26"/>
      <c r="O1426" s="26"/>
      <c r="P1426" s="26"/>
      <c r="Q1426" s="26"/>
      <c r="R1426" s="26"/>
      <c r="S1426" s="26"/>
      <c r="T1426" s="26"/>
      <c r="U1426" s="26"/>
      <c r="V1426" s="36">
        <f t="shared" si="22"/>
        <v>1096</v>
      </c>
      <c r="W142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26" t="str">
        <f>IF(Table1[[#This Row],[Days Past 3rd Birthday Calculated]]&lt;1,"OnTime",IF(Table1[[#This Row],[Days Past 3rd Birthday Calculated]]&lt;16,"1-15 Cal Days",IF(Table1[[#This Row],[Days Past 3rd Birthday Calculated]]&gt;29,"30+ Cal Days","16-29 Cal Days")))</f>
        <v>OnTime</v>
      </c>
      <c r="Y1426" s="37">
        <f>_xlfn.NUMBERVALUE(Table1[[#This Row],[School Days to Complete Initial Evaluation (U08)]])</f>
        <v>0</v>
      </c>
      <c r="Z1426" t="str">
        <f>IF(Table1[[#This Row],[School Days to Complete Initial Evaluation Converted]]&lt;36,"OnTime",IF(Table1[[#This Row],[School Days to Complete Initial Evaluation Converted]]&gt;50,"16+ Sch Days","1-15 Sch Days"))</f>
        <v>OnTime</v>
      </c>
    </row>
    <row r="1427" spans="1:26">
      <c r="A1427" s="26"/>
      <c r="B1427" s="26"/>
      <c r="C1427" s="26"/>
      <c r="D1427" s="26"/>
      <c r="E1427" s="26"/>
      <c r="F1427" s="26"/>
      <c r="G1427" s="26"/>
      <c r="H1427" s="26"/>
      <c r="I1427" s="26"/>
      <c r="J1427" s="26"/>
      <c r="K1427" s="26"/>
      <c r="L1427" s="26"/>
      <c r="M1427" s="26"/>
      <c r="N1427" s="26"/>
      <c r="O1427" s="26"/>
      <c r="P1427" s="26"/>
      <c r="Q1427" s="26"/>
      <c r="R1427" s="26"/>
      <c r="S1427" s="26"/>
      <c r="T1427" s="26"/>
      <c r="U1427" s="26"/>
      <c r="V1427" s="36">
        <f t="shared" si="22"/>
        <v>1096</v>
      </c>
      <c r="W142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27" t="str">
        <f>IF(Table1[[#This Row],[Days Past 3rd Birthday Calculated]]&lt;1,"OnTime",IF(Table1[[#This Row],[Days Past 3rd Birthday Calculated]]&lt;16,"1-15 Cal Days",IF(Table1[[#This Row],[Days Past 3rd Birthday Calculated]]&gt;29,"30+ Cal Days","16-29 Cal Days")))</f>
        <v>OnTime</v>
      </c>
      <c r="Y1427" s="37">
        <f>_xlfn.NUMBERVALUE(Table1[[#This Row],[School Days to Complete Initial Evaluation (U08)]])</f>
        <v>0</v>
      </c>
      <c r="Z1427" t="str">
        <f>IF(Table1[[#This Row],[School Days to Complete Initial Evaluation Converted]]&lt;36,"OnTime",IF(Table1[[#This Row],[School Days to Complete Initial Evaluation Converted]]&gt;50,"16+ Sch Days","1-15 Sch Days"))</f>
        <v>OnTime</v>
      </c>
    </row>
    <row r="1428" spans="1:26">
      <c r="A1428" s="26"/>
      <c r="B1428" s="26"/>
      <c r="C1428" s="26"/>
      <c r="D1428" s="26"/>
      <c r="E1428" s="26"/>
      <c r="F1428" s="26"/>
      <c r="G1428" s="26"/>
      <c r="H1428" s="26"/>
      <c r="I1428" s="26"/>
      <c r="J1428" s="26"/>
      <c r="K1428" s="26"/>
      <c r="L1428" s="26"/>
      <c r="M1428" s="26"/>
      <c r="N1428" s="26"/>
      <c r="O1428" s="26"/>
      <c r="P1428" s="26"/>
      <c r="Q1428" s="26"/>
      <c r="R1428" s="26"/>
      <c r="S1428" s="26"/>
      <c r="T1428" s="26"/>
      <c r="U1428" s="26"/>
      <c r="V1428" s="36">
        <f t="shared" si="22"/>
        <v>1096</v>
      </c>
      <c r="W142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28" t="str">
        <f>IF(Table1[[#This Row],[Days Past 3rd Birthday Calculated]]&lt;1,"OnTime",IF(Table1[[#This Row],[Days Past 3rd Birthday Calculated]]&lt;16,"1-15 Cal Days",IF(Table1[[#This Row],[Days Past 3rd Birthday Calculated]]&gt;29,"30+ Cal Days","16-29 Cal Days")))</f>
        <v>OnTime</v>
      </c>
      <c r="Y1428" s="37">
        <f>_xlfn.NUMBERVALUE(Table1[[#This Row],[School Days to Complete Initial Evaluation (U08)]])</f>
        <v>0</v>
      </c>
      <c r="Z1428" t="str">
        <f>IF(Table1[[#This Row],[School Days to Complete Initial Evaluation Converted]]&lt;36,"OnTime",IF(Table1[[#This Row],[School Days to Complete Initial Evaluation Converted]]&gt;50,"16+ Sch Days","1-15 Sch Days"))</f>
        <v>OnTime</v>
      </c>
    </row>
    <row r="1429" spans="1:26">
      <c r="A1429" s="26"/>
      <c r="B1429" s="26"/>
      <c r="C1429" s="26"/>
      <c r="D1429" s="26"/>
      <c r="E1429" s="26"/>
      <c r="F1429" s="26"/>
      <c r="G1429" s="26"/>
      <c r="H1429" s="26"/>
      <c r="I1429" s="26"/>
      <c r="J1429" s="26"/>
      <c r="K1429" s="26"/>
      <c r="L1429" s="26"/>
      <c r="M1429" s="26"/>
      <c r="N1429" s="26"/>
      <c r="O1429" s="26"/>
      <c r="P1429" s="26"/>
      <c r="Q1429" s="26"/>
      <c r="R1429" s="26"/>
      <c r="S1429" s="26"/>
      <c r="T1429" s="26"/>
      <c r="U1429" s="26"/>
      <c r="V1429" s="36">
        <f t="shared" si="22"/>
        <v>1096</v>
      </c>
      <c r="W142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29" t="str">
        <f>IF(Table1[[#This Row],[Days Past 3rd Birthday Calculated]]&lt;1,"OnTime",IF(Table1[[#This Row],[Days Past 3rd Birthday Calculated]]&lt;16,"1-15 Cal Days",IF(Table1[[#This Row],[Days Past 3rd Birthday Calculated]]&gt;29,"30+ Cal Days","16-29 Cal Days")))</f>
        <v>OnTime</v>
      </c>
      <c r="Y1429" s="37">
        <f>_xlfn.NUMBERVALUE(Table1[[#This Row],[School Days to Complete Initial Evaluation (U08)]])</f>
        <v>0</v>
      </c>
      <c r="Z1429" t="str">
        <f>IF(Table1[[#This Row],[School Days to Complete Initial Evaluation Converted]]&lt;36,"OnTime",IF(Table1[[#This Row],[School Days to Complete Initial Evaluation Converted]]&gt;50,"16+ Sch Days","1-15 Sch Days"))</f>
        <v>OnTime</v>
      </c>
    </row>
    <row r="1430" spans="1:26">
      <c r="A1430" s="26"/>
      <c r="B1430" s="26"/>
      <c r="C1430" s="26"/>
      <c r="D1430" s="26"/>
      <c r="E1430" s="26"/>
      <c r="F1430" s="26"/>
      <c r="G1430" s="26"/>
      <c r="H1430" s="26"/>
      <c r="I1430" s="26"/>
      <c r="J1430" s="26"/>
      <c r="K1430" s="26"/>
      <c r="L1430" s="26"/>
      <c r="M1430" s="26"/>
      <c r="N1430" s="26"/>
      <c r="O1430" s="26"/>
      <c r="P1430" s="26"/>
      <c r="Q1430" s="26"/>
      <c r="R1430" s="26"/>
      <c r="S1430" s="26"/>
      <c r="T1430" s="26"/>
      <c r="U1430" s="26"/>
      <c r="V1430" s="36">
        <f t="shared" si="22"/>
        <v>1096</v>
      </c>
      <c r="W143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30" t="str">
        <f>IF(Table1[[#This Row],[Days Past 3rd Birthday Calculated]]&lt;1,"OnTime",IF(Table1[[#This Row],[Days Past 3rd Birthday Calculated]]&lt;16,"1-15 Cal Days",IF(Table1[[#This Row],[Days Past 3rd Birthday Calculated]]&gt;29,"30+ Cal Days","16-29 Cal Days")))</f>
        <v>OnTime</v>
      </c>
      <c r="Y1430" s="37">
        <f>_xlfn.NUMBERVALUE(Table1[[#This Row],[School Days to Complete Initial Evaluation (U08)]])</f>
        <v>0</v>
      </c>
      <c r="Z1430" t="str">
        <f>IF(Table1[[#This Row],[School Days to Complete Initial Evaluation Converted]]&lt;36,"OnTime",IF(Table1[[#This Row],[School Days to Complete Initial Evaluation Converted]]&gt;50,"16+ Sch Days","1-15 Sch Days"))</f>
        <v>OnTime</v>
      </c>
    </row>
    <row r="1431" spans="1:26">
      <c r="A1431" s="26"/>
      <c r="B1431" s="26"/>
      <c r="C1431" s="26"/>
      <c r="D1431" s="26"/>
      <c r="E1431" s="26"/>
      <c r="F1431" s="26"/>
      <c r="G1431" s="26"/>
      <c r="H1431" s="26"/>
      <c r="I1431" s="26"/>
      <c r="J1431" s="26"/>
      <c r="K1431" s="26"/>
      <c r="L1431" s="26"/>
      <c r="M1431" s="26"/>
      <c r="N1431" s="26"/>
      <c r="O1431" s="26"/>
      <c r="P1431" s="26"/>
      <c r="Q1431" s="26"/>
      <c r="R1431" s="26"/>
      <c r="S1431" s="26"/>
      <c r="T1431" s="26"/>
      <c r="U1431" s="26"/>
      <c r="V1431" s="36">
        <f t="shared" si="22"/>
        <v>1096</v>
      </c>
      <c r="W143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31" t="str">
        <f>IF(Table1[[#This Row],[Days Past 3rd Birthday Calculated]]&lt;1,"OnTime",IF(Table1[[#This Row],[Days Past 3rd Birthday Calculated]]&lt;16,"1-15 Cal Days",IF(Table1[[#This Row],[Days Past 3rd Birthday Calculated]]&gt;29,"30+ Cal Days","16-29 Cal Days")))</f>
        <v>OnTime</v>
      </c>
      <c r="Y1431" s="37">
        <f>_xlfn.NUMBERVALUE(Table1[[#This Row],[School Days to Complete Initial Evaluation (U08)]])</f>
        <v>0</v>
      </c>
      <c r="Z1431" t="str">
        <f>IF(Table1[[#This Row],[School Days to Complete Initial Evaluation Converted]]&lt;36,"OnTime",IF(Table1[[#This Row],[School Days to Complete Initial Evaluation Converted]]&gt;50,"16+ Sch Days","1-15 Sch Days"))</f>
        <v>OnTime</v>
      </c>
    </row>
    <row r="1432" spans="1:26">
      <c r="A1432" s="26"/>
      <c r="B1432" s="26"/>
      <c r="C1432" s="26"/>
      <c r="D1432" s="26"/>
      <c r="E1432" s="26"/>
      <c r="F1432" s="26"/>
      <c r="G1432" s="26"/>
      <c r="H1432" s="26"/>
      <c r="I1432" s="26"/>
      <c r="J1432" s="26"/>
      <c r="K1432" s="26"/>
      <c r="L1432" s="26"/>
      <c r="M1432" s="26"/>
      <c r="N1432" s="26"/>
      <c r="O1432" s="26"/>
      <c r="P1432" s="26"/>
      <c r="Q1432" s="26"/>
      <c r="R1432" s="26"/>
      <c r="S1432" s="26"/>
      <c r="T1432" s="26"/>
      <c r="U1432" s="26"/>
      <c r="V1432" s="36">
        <f t="shared" si="22"/>
        <v>1096</v>
      </c>
      <c r="W143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32" t="str">
        <f>IF(Table1[[#This Row],[Days Past 3rd Birthday Calculated]]&lt;1,"OnTime",IF(Table1[[#This Row],[Days Past 3rd Birthday Calculated]]&lt;16,"1-15 Cal Days",IF(Table1[[#This Row],[Days Past 3rd Birthday Calculated]]&gt;29,"30+ Cal Days","16-29 Cal Days")))</f>
        <v>OnTime</v>
      </c>
      <c r="Y1432" s="37">
        <f>_xlfn.NUMBERVALUE(Table1[[#This Row],[School Days to Complete Initial Evaluation (U08)]])</f>
        <v>0</v>
      </c>
      <c r="Z1432" t="str">
        <f>IF(Table1[[#This Row],[School Days to Complete Initial Evaluation Converted]]&lt;36,"OnTime",IF(Table1[[#This Row],[School Days to Complete Initial Evaluation Converted]]&gt;50,"16+ Sch Days","1-15 Sch Days"))</f>
        <v>OnTime</v>
      </c>
    </row>
    <row r="1433" spans="1:26">
      <c r="A1433" s="26"/>
      <c r="B1433" s="26"/>
      <c r="C1433" s="26"/>
      <c r="D1433" s="26"/>
      <c r="E1433" s="26"/>
      <c r="F1433" s="26"/>
      <c r="G1433" s="26"/>
      <c r="H1433" s="26"/>
      <c r="I1433" s="26"/>
      <c r="J1433" s="26"/>
      <c r="K1433" s="26"/>
      <c r="L1433" s="26"/>
      <c r="M1433" s="26"/>
      <c r="N1433" s="26"/>
      <c r="O1433" s="26"/>
      <c r="P1433" s="26"/>
      <c r="Q1433" s="26"/>
      <c r="R1433" s="26"/>
      <c r="S1433" s="26"/>
      <c r="T1433" s="26"/>
      <c r="U1433" s="26"/>
      <c r="V1433" s="36">
        <f t="shared" si="22"/>
        <v>1096</v>
      </c>
      <c r="W143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33" t="str">
        <f>IF(Table1[[#This Row],[Days Past 3rd Birthday Calculated]]&lt;1,"OnTime",IF(Table1[[#This Row],[Days Past 3rd Birthday Calculated]]&lt;16,"1-15 Cal Days",IF(Table1[[#This Row],[Days Past 3rd Birthday Calculated]]&gt;29,"30+ Cal Days","16-29 Cal Days")))</f>
        <v>OnTime</v>
      </c>
      <c r="Y1433" s="37">
        <f>_xlfn.NUMBERVALUE(Table1[[#This Row],[School Days to Complete Initial Evaluation (U08)]])</f>
        <v>0</v>
      </c>
      <c r="Z1433" t="str">
        <f>IF(Table1[[#This Row],[School Days to Complete Initial Evaluation Converted]]&lt;36,"OnTime",IF(Table1[[#This Row],[School Days to Complete Initial Evaluation Converted]]&gt;50,"16+ Sch Days","1-15 Sch Days"))</f>
        <v>OnTime</v>
      </c>
    </row>
    <row r="1434" spans="1:26">
      <c r="A1434" s="26"/>
      <c r="B1434" s="26"/>
      <c r="C1434" s="26"/>
      <c r="D1434" s="26"/>
      <c r="E1434" s="26"/>
      <c r="F1434" s="26"/>
      <c r="G1434" s="26"/>
      <c r="H1434" s="26"/>
      <c r="I1434" s="26"/>
      <c r="J1434" s="26"/>
      <c r="K1434" s="26"/>
      <c r="L1434" s="26"/>
      <c r="M1434" s="26"/>
      <c r="N1434" s="26"/>
      <c r="O1434" s="26"/>
      <c r="P1434" s="26"/>
      <c r="Q1434" s="26"/>
      <c r="R1434" s="26"/>
      <c r="S1434" s="26"/>
      <c r="T1434" s="26"/>
      <c r="U1434" s="26"/>
      <c r="V1434" s="36">
        <f t="shared" si="22"/>
        <v>1096</v>
      </c>
      <c r="W143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34" t="str">
        <f>IF(Table1[[#This Row],[Days Past 3rd Birthday Calculated]]&lt;1,"OnTime",IF(Table1[[#This Row],[Days Past 3rd Birthday Calculated]]&lt;16,"1-15 Cal Days",IF(Table1[[#This Row],[Days Past 3rd Birthday Calculated]]&gt;29,"30+ Cal Days","16-29 Cal Days")))</f>
        <v>OnTime</v>
      </c>
      <c r="Y1434" s="37">
        <f>_xlfn.NUMBERVALUE(Table1[[#This Row],[School Days to Complete Initial Evaluation (U08)]])</f>
        <v>0</v>
      </c>
      <c r="Z1434" t="str">
        <f>IF(Table1[[#This Row],[School Days to Complete Initial Evaluation Converted]]&lt;36,"OnTime",IF(Table1[[#This Row],[School Days to Complete Initial Evaluation Converted]]&gt;50,"16+ Sch Days","1-15 Sch Days"))</f>
        <v>OnTime</v>
      </c>
    </row>
    <row r="1435" spans="1:26">
      <c r="A1435" s="26"/>
      <c r="B1435" s="26"/>
      <c r="C1435" s="26"/>
      <c r="D1435" s="26"/>
      <c r="E1435" s="26"/>
      <c r="F1435" s="26"/>
      <c r="G1435" s="26"/>
      <c r="H1435" s="26"/>
      <c r="I1435" s="26"/>
      <c r="J1435" s="26"/>
      <c r="K1435" s="26"/>
      <c r="L1435" s="26"/>
      <c r="M1435" s="26"/>
      <c r="N1435" s="26"/>
      <c r="O1435" s="26"/>
      <c r="P1435" s="26"/>
      <c r="Q1435" s="26"/>
      <c r="R1435" s="26"/>
      <c r="S1435" s="26"/>
      <c r="T1435" s="26"/>
      <c r="U1435" s="26"/>
      <c r="V1435" s="36">
        <f t="shared" si="22"/>
        <v>1096</v>
      </c>
      <c r="W143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35" t="str">
        <f>IF(Table1[[#This Row],[Days Past 3rd Birthday Calculated]]&lt;1,"OnTime",IF(Table1[[#This Row],[Days Past 3rd Birthday Calculated]]&lt;16,"1-15 Cal Days",IF(Table1[[#This Row],[Days Past 3rd Birthday Calculated]]&gt;29,"30+ Cal Days","16-29 Cal Days")))</f>
        <v>OnTime</v>
      </c>
      <c r="Y1435" s="37">
        <f>_xlfn.NUMBERVALUE(Table1[[#This Row],[School Days to Complete Initial Evaluation (U08)]])</f>
        <v>0</v>
      </c>
      <c r="Z1435" t="str">
        <f>IF(Table1[[#This Row],[School Days to Complete Initial Evaluation Converted]]&lt;36,"OnTime",IF(Table1[[#This Row],[School Days to Complete Initial Evaluation Converted]]&gt;50,"16+ Sch Days","1-15 Sch Days"))</f>
        <v>OnTime</v>
      </c>
    </row>
    <row r="1436" spans="1:26">
      <c r="A1436" s="26"/>
      <c r="B1436" s="26"/>
      <c r="C1436" s="26"/>
      <c r="D1436" s="26"/>
      <c r="E1436" s="26"/>
      <c r="F1436" s="26"/>
      <c r="G1436" s="26"/>
      <c r="H1436" s="26"/>
      <c r="I1436" s="26"/>
      <c r="J1436" s="26"/>
      <c r="K1436" s="26"/>
      <c r="L1436" s="26"/>
      <c r="M1436" s="26"/>
      <c r="N1436" s="26"/>
      <c r="O1436" s="26"/>
      <c r="P1436" s="26"/>
      <c r="Q1436" s="26"/>
      <c r="R1436" s="26"/>
      <c r="S1436" s="26"/>
      <c r="T1436" s="26"/>
      <c r="U1436" s="26"/>
      <c r="V1436" s="36">
        <f t="shared" si="22"/>
        <v>1096</v>
      </c>
      <c r="W143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36" t="str">
        <f>IF(Table1[[#This Row],[Days Past 3rd Birthday Calculated]]&lt;1,"OnTime",IF(Table1[[#This Row],[Days Past 3rd Birthday Calculated]]&lt;16,"1-15 Cal Days",IF(Table1[[#This Row],[Days Past 3rd Birthday Calculated]]&gt;29,"30+ Cal Days","16-29 Cal Days")))</f>
        <v>OnTime</v>
      </c>
      <c r="Y1436" s="37">
        <f>_xlfn.NUMBERVALUE(Table1[[#This Row],[School Days to Complete Initial Evaluation (U08)]])</f>
        <v>0</v>
      </c>
      <c r="Z1436" t="str">
        <f>IF(Table1[[#This Row],[School Days to Complete Initial Evaluation Converted]]&lt;36,"OnTime",IF(Table1[[#This Row],[School Days to Complete Initial Evaluation Converted]]&gt;50,"16+ Sch Days","1-15 Sch Days"))</f>
        <v>OnTime</v>
      </c>
    </row>
    <row r="1437" spans="1:26">
      <c r="A1437" s="26"/>
      <c r="B1437" s="26"/>
      <c r="C1437" s="26"/>
      <c r="D1437" s="26"/>
      <c r="E1437" s="26"/>
      <c r="F1437" s="26"/>
      <c r="G1437" s="26"/>
      <c r="H1437" s="26"/>
      <c r="I1437" s="26"/>
      <c r="J1437" s="26"/>
      <c r="K1437" s="26"/>
      <c r="L1437" s="26"/>
      <c r="M1437" s="26"/>
      <c r="N1437" s="26"/>
      <c r="O1437" s="26"/>
      <c r="P1437" s="26"/>
      <c r="Q1437" s="26"/>
      <c r="R1437" s="26"/>
      <c r="S1437" s="26"/>
      <c r="T1437" s="26"/>
      <c r="U1437" s="26"/>
      <c r="V1437" s="36">
        <f t="shared" si="22"/>
        <v>1096</v>
      </c>
      <c r="W143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37" t="str">
        <f>IF(Table1[[#This Row],[Days Past 3rd Birthday Calculated]]&lt;1,"OnTime",IF(Table1[[#This Row],[Days Past 3rd Birthday Calculated]]&lt;16,"1-15 Cal Days",IF(Table1[[#This Row],[Days Past 3rd Birthday Calculated]]&gt;29,"30+ Cal Days","16-29 Cal Days")))</f>
        <v>OnTime</v>
      </c>
      <c r="Y1437" s="37">
        <f>_xlfn.NUMBERVALUE(Table1[[#This Row],[School Days to Complete Initial Evaluation (U08)]])</f>
        <v>0</v>
      </c>
      <c r="Z1437" t="str">
        <f>IF(Table1[[#This Row],[School Days to Complete Initial Evaluation Converted]]&lt;36,"OnTime",IF(Table1[[#This Row],[School Days to Complete Initial Evaluation Converted]]&gt;50,"16+ Sch Days","1-15 Sch Days"))</f>
        <v>OnTime</v>
      </c>
    </row>
    <row r="1438" spans="1:26">
      <c r="A1438" s="26"/>
      <c r="B1438" s="26"/>
      <c r="C1438" s="26"/>
      <c r="D1438" s="26"/>
      <c r="E1438" s="26"/>
      <c r="F1438" s="26"/>
      <c r="G1438" s="26"/>
      <c r="H1438" s="26"/>
      <c r="I1438" s="26"/>
      <c r="J1438" s="26"/>
      <c r="K1438" s="26"/>
      <c r="L1438" s="26"/>
      <c r="M1438" s="26"/>
      <c r="N1438" s="26"/>
      <c r="O1438" s="26"/>
      <c r="P1438" s="26"/>
      <c r="Q1438" s="26"/>
      <c r="R1438" s="26"/>
      <c r="S1438" s="26"/>
      <c r="T1438" s="26"/>
      <c r="U1438" s="26"/>
      <c r="V1438" s="36">
        <f t="shared" si="22"/>
        <v>1096</v>
      </c>
      <c r="W143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38" t="str">
        <f>IF(Table1[[#This Row],[Days Past 3rd Birthday Calculated]]&lt;1,"OnTime",IF(Table1[[#This Row],[Days Past 3rd Birthday Calculated]]&lt;16,"1-15 Cal Days",IF(Table1[[#This Row],[Days Past 3rd Birthday Calculated]]&gt;29,"30+ Cal Days","16-29 Cal Days")))</f>
        <v>OnTime</v>
      </c>
      <c r="Y1438" s="37">
        <f>_xlfn.NUMBERVALUE(Table1[[#This Row],[School Days to Complete Initial Evaluation (U08)]])</f>
        <v>0</v>
      </c>
      <c r="Z1438" t="str">
        <f>IF(Table1[[#This Row],[School Days to Complete Initial Evaluation Converted]]&lt;36,"OnTime",IF(Table1[[#This Row],[School Days to Complete Initial Evaluation Converted]]&gt;50,"16+ Sch Days","1-15 Sch Days"))</f>
        <v>OnTime</v>
      </c>
    </row>
    <row r="1439" spans="1:26">
      <c r="A1439" s="26"/>
      <c r="B1439" s="26"/>
      <c r="C1439" s="26"/>
      <c r="D1439" s="26"/>
      <c r="E1439" s="26"/>
      <c r="F1439" s="26"/>
      <c r="G1439" s="26"/>
      <c r="H1439" s="26"/>
      <c r="I1439" s="26"/>
      <c r="J1439" s="26"/>
      <c r="K1439" s="26"/>
      <c r="L1439" s="26"/>
      <c r="M1439" s="26"/>
      <c r="N1439" s="26"/>
      <c r="O1439" s="26"/>
      <c r="P1439" s="26"/>
      <c r="Q1439" s="26"/>
      <c r="R1439" s="26"/>
      <c r="S1439" s="26"/>
      <c r="T1439" s="26"/>
      <c r="U1439" s="26"/>
      <c r="V1439" s="36">
        <f t="shared" si="22"/>
        <v>1096</v>
      </c>
      <c r="W143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39" t="str">
        <f>IF(Table1[[#This Row],[Days Past 3rd Birthday Calculated]]&lt;1,"OnTime",IF(Table1[[#This Row],[Days Past 3rd Birthday Calculated]]&lt;16,"1-15 Cal Days",IF(Table1[[#This Row],[Days Past 3rd Birthday Calculated]]&gt;29,"30+ Cal Days","16-29 Cal Days")))</f>
        <v>OnTime</v>
      </c>
      <c r="Y1439" s="37">
        <f>_xlfn.NUMBERVALUE(Table1[[#This Row],[School Days to Complete Initial Evaluation (U08)]])</f>
        <v>0</v>
      </c>
      <c r="Z1439" t="str">
        <f>IF(Table1[[#This Row],[School Days to Complete Initial Evaluation Converted]]&lt;36,"OnTime",IF(Table1[[#This Row],[School Days to Complete Initial Evaluation Converted]]&gt;50,"16+ Sch Days","1-15 Sch Days"))</f>
        <v>OnTime</v>
      </c>
    </row>
    <row r="1440" spans="1:26">
      <c r="A1440" s="26"/>
      <c r="B1440" s="26"/>
      <c r="C1440" s="26"/>
      <c r="D1440" s="26"/>
      <c r="E1440" s="26"/>
      <c r="F1440" s="26"/>
      <c r="G1440" s="26"/>
      <c r="H1440" s="26"/>
      <c r="I1440" s="26"/>
      <c r="J1440" s="26"/>
      <c r="K1440" s="26"/>
      <c r="L1440" s="26"/>
      <c r="M1440" s="26"/>
      <c r="N1440" s="26"/>
      <c r="O1440" s="26"/>
      <c r="P1440" s="26"/>
      <c r="Q1440" s="26"/>
      <c r="R1440" s="26"/>
      <c r="S1440" s="26"/>
      <c r="T1440" s="26"/>
      <c r="U1440" s="26"/>
      <c r="V1440" s="36">
        <f t="shared" si="22"/>
        <v>1096</v>
      </c>
      <c r="W144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40" t="str">
        <f>IF(Table1[[#This Row],[Days Past 3rd Birthday Calculated]]&lt;1,"OnTime",IF(Table1[[#This Row],[Days Past 3rd Birthday Calculated]]&lt;16,"1-15 Cal Days",IF(Table1[[#This Row],[Days Past 3rd Birthday Calculated]]&gt;29,"30+ Cal Days","16-29 Cal Days")))</f>
        <v>OnTime</v>
      </c>
      <c r="Y1440" s="37">
        <f>_xlfn.NUMBERVALUE(Table1[[#This Row],[School Days to Complete Initial Evaluation (U08)]])</f>
        <v>0</v>
      </c>
      <c r="Z1440" t="str">
        <f>IF(Table1[[#This Row],[School Days to Complete Initial Evaluation Converted]]&lt;36,"OnTime",IF(Table1[[#This Row],[School Days to Complete Initial Evaluation Converted]]&gt;50,"16+ Sch Days","1-15 Sch Days"))</f>
        <v>OnTime</v>
      </c>
    </row>
    <row r="1441" spans="1:26">
      <c r="A1441" s="26"/>
      <c r="B1441" s="26"/>
      <c r="C1441" s="26"/>
      <c r="D1441" s="26"/>
      <c r="E1441" s="26"/>
      <c r="F1441" s="26"/>
      <c r="G1441" s="26"/>
      <c r="H1441" s="26"/>
      <c r="I1441" s="26"/>
      <c r="J1441" s="26"/>
      <c r="K1441" s="26"/>
      <c r="L1441" s="26"/>
      <c r="M1441" s="26"/>
      <c r="N1441" s="26"/>
      <c r="O1441" s="26"/>
      <c r="P1441" s="26"/>
      <c r="Q1441" s="26"/>
      <c r="R1441" s="26"/>
      <c r="S1441" s="26"/>
      <c r="T1441" s="26"/>
      <c r="U1441" s="26"/>
      <c r="V1441" s="36">
        <f t="shared" si="22"/>
        <v>1096</v>
      </c>
      <c r="W144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41" t="str">
        <f>IF(Table1[[#This Row],[Days Past 3rd Birthday Calculated]]&lt;1,"OnTime",IF(Table1[[#This Row],[Days Past 3rd Birthday Calculated]]&lt;16,"1-15 Cal Days",IF(Table1[[#This Row],[Days Past 3rd Birthday Calculated]]&gt;29,"30+ Cal Days","16-29 Cal Days")))</f>
        <v>OnTime</v>
      </c>
      <c r="Y1441" s="37">
        <f>_xlfn.NUMBERVALUE(Table1[[#This Row],[School Days to Complete Initial Evaluation (U08)]])</f>
        <v>0</v>
      </c>
      <c r="Z1441" t="str">
        <f>IF(Table1[[#This Row],[School Days to Complete Initial Evaluation Converted]]&lt;36,"OnTime",IF(Table1[[#This Row],[School Days to Complete Initial Evaluation Converted]]&gt;50,"16+ Sch Days","1-15 Sch Days"))</f>
        <v>OnTime</v>
      </c>
    </row>
    <row r="1442" spans="1:26">
      <c r="A1442" s="26"/>
      <c r="B1442" s="26"/>
      <c r="C1442" s="26"/>
      <c r="D1442" s="26"/>
      <c r="E1442" s="26"/>
      <c r="F1442" s="26"/>
      <c r="G1442" s="26"/>
      <c r="H1442" s="26"/>
      <c r="I1442" s="26"/>
      <c r="J1442" s="26"/>
      <c r="K1442" s="26"/>
      <c r="L1442" s="26"/>
      <c r="M1442" s="26"/>
      <c r="N1442" s="26"/>
      <c r="O1442" s="26"/>
      <c r="P1442" s="26"/>
      <c r="Q1442" s="26"/>
      <c r="R1442" s="26"/>
      <c r="S1442" s="26"/>
      <c r="T1442" s="26"/>
      <c r="U1442" s="26"/>
      <c r="V1442" s="36">
        <f t="shared" si="22"/>
        <v>1096</v>
      </c>
      <c r="W144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42" t="str">
        <f>IF(Table1[[#This Row],[Days Past 3rd Birthday Calculated]]&lt;1,"OnTime",IF(Table1[[#This Row],[Days Past 3rd Birthday Calculated]]&lt;16,"1-15 Cal Days",IF(Table1[[#This Row],[Days Past 3rd Birthday Calculated]]&gt;29,"30+ Cal Days","16-29 Cal Days")))</f>
        <v>OnTime</v>
      </c>
      <c r="Y1442" s="37">
        <f>_xlfn.NUMBERVALUE(Table1[[#This Row],[School Days to Complete Initial Evaluation (U08)]])</f>
        <v>0</v>
      </c>
      <c r="Z1442" t="str">
        <f>IF(Table1[[#This Row],[School Days to Complete Initial Evaluation Converted]]&lt;36,"OnTime",IF(Table1[[#This Row],[School Days to Complete Initial Evaluation Converted]]&gt;50,"16+ Sch Days","1-15 Sch Days"))</f>
        <v>OnTime</v>
      </c>
    </row>
    <row r="1443" spans="1:26">
      <c r="A1443" s="26"/>
      <c r="B1443" s="26"/>
      <c r="C1443" s="26"/>
      <c r="D1443" s="26"/>
      <c r="E1443" s="26"/>
      <c r="F1443" s="26"/>
      <c r="G1443" s="26"/>
      <c r="H1443" s="26"/>
      <c r="I1443" s="26"/>
      <c r="J1443" s="26"/>
      <c r="K1443" s="26"/>
      <c r="L1443" s="26"/>
      <c r="M1443" s="26"/>
      <c r="N1443" s="26"/>
      <c r="O1443" s="26"/>
      <c r="P1443" s="26"/>
      <c r="Q1443" s="26"/>
      <c r="R1443" s="26"/>
      <c r="S1443" s="26"/>
      <c r="T1443" s="26"/>
      <c r="U1443" s="26"/>
      <c r="V1443" s="36">
        <f t="shared" si="22"/>
        <v>1096</v>
      </c>
      <c r="W144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43" t="str">
        <f>IF(Table1[[#This Row],[Days Past 3rd Birthday Calculated]]&lt;1,"OnTime",IF(Table1[[#This Row],[Days Past 3rd Birthday Calculated]]&lt;16,"1-15 Cal Days",IF(Table1[[#This Row],[Days Past 3rd Birthday Calculated]]&gt;29,"30+ Cal Days","16-29 Cal Days")))</f>
        <v>OnTime</v>
      </c>
      <c r="Y1443" s="37">
        <f>_xlfn.NUMBERVALUE(Table1[[#This Row],[School Days to Complete Initial Evaluation (U08)]])</f>
        <v>0</v>
      </c>
      <c r="Z1443" t="str">
        <f>IF(Table1[[#This Row],[School Days to Complete Initial Evaluation Converted]]&lt;36,"OnTime",IF(Table1[[#This Row],[School Days to Complete Initial Evaluation Converted]]&gt;50,"16+ Sch Days","1-15 Sch Days"))</f>
        <v>OnTime</v>
      </c>
    </row>
    <row r="1444" spans="1:26">
      <c r="A1444" s="26"/>
      <c r="B1444" s="26"/>
      <c r="C1444" s="26"/>
      <c r="D1444" s="26"/>
      <c r="E1444" s="26"/>
      <c r="F1444" s="26"/>
      <c r="G1444" s="26"/>
      <c r="H1444" s="26"/>
      <c r="I1444" s="26"/>
      <c r="J1444" s="26"/>
      <c r="K1444" s="26"/>
      <c r="L1444" s="26"/>
      <c r="M1444" s="26"/>
      <c r="N1444" s="26"/>
      <c r="O1444" s="26"/>
      <c r="P1444" s="26"/>
      <c r="Q1444" s="26"/>
      <c r="R1444" s="26"/>
      <c r="S1444" s="26"/>
      <c r="T1444" s="26"/>
      <c r="U1444" s="26"/>
      <c r="V1444" s="36">
        <f t="shared" si="22"/>
        <v>1096</v>
      </c>
      <c r="W144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44" t="str">
        <f>IF(Table1[[#This Row],[Days Past 3rd Birthday Calculated]]&lt;1,"OnTime",IF(Table1[[#This Row],[Days Past 3rd Birthday Calculated]]&lt;16,"1-15 Cal Days",IF(Table1[[#This Row],[Days Past 3rd Birthday Calculated]]&gt;29,"30+ Cal Days","16-29 Cal Days")))</f>
        <v>OnTime</v>
      </c>
      <c r="Y1444" s="37">
        <f>_xlfn.NUMBERVALUE(Table1[[#This Row],[School Days to Complete Initial Evaluation (U08)]])</f>
        <v>0</v>
      </c>
      <c r="Z1444" t="str">
        <f>IF(Table1[[#This Row],[School Days to Complete Initial Evaluation Converted]]&lt;36,"OnTime",IF(Table1[[#This Row],[School Days to Complete Initial Evaluation Converted]]&gt;50,"16+ Sch Days","1-15 Sch Days"))</f>
        <v>OnTime</v>
      </c>
    </row>
    <row r="1445" spans="1:26">
      <c r="A1445" s="26"/>
      <c r="B1445" s="26"/>
      <c r="C1445" s="26"/>
      <c r="D1445" s="26"/>
      <c r="E1445" s="26"/>
      <c r="F1445" s="26"/>
      <c r="G1445" s="26"/>
      <c r="H1445" s="26"/>
      <c r="I1445" s="26"/>
      <c r="J1445" s="26"/>
      <c r="K1445" s="26"/>
      <c r="L1445" s="26"/>
      <c r="M1445" s="26"/>
      <c r="N1445" s="26"/>
      <c r="O1445" s="26"/>
      <c r="P1445" s="26"/>
      <c r="Q1445" s="26"/>
      <c r="R1445" s="26"/>
      <c r="S1445" s="26"/>
      <c r="T1445" s="26"/>
      <c r="U1445" s="26"/>
      <c r="V1445" s="36">
        <f t="shared" si="22"/>
        <v>1096</v>
      </c>
      <c r="W144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45" t="str">
        <f>IF(Table1[[#This Row],[Days Past 3rd Birthday Calculated]]&lt;1,"OnTime",IF(Table1[[#This Row],[Days Past 3rd Birthday Calculated]]&lt;16,"1-15 Cal Days",IF(Table1[[#This Row],[Days Past 3rd Birthday Calculated]]&gt;29,"30+ Cal Days","16-29 Cal Days")))</f>
        <v>OnTime</v>
      </c>
      <c r="Y1445" s="37">
        <f>_xlfn.NUMBERVALUE(Table1[[#This Row],[School Days to Complete Initial Evaluation (U08)]])</f>
        <v>0</v>
      </c>
      <c r="Z1445" t="str">
        <f>IF(Table1[[#This Row],[School Days to Complete Initial Evaluation Converted]]&lt;36,"OnTime",IF(Table1[[#This Row],[School Days to Complete Initial Evaluation Converted]]&gt;50,"16+ Sch Days","1-15 Sch Days"))</f>
        <v>OnTime</v>
      </c>
    </row>
    <row r="1446" spans="1:26">
      <c r="A1446" s="26"/>
      <c r="B1446" s="26"/>
      <c r="C1446" s="26"/>
      <c r="D1446" s="26"/>
      <c r="E1446" s="26"/>
      <c r="F1446" s="26"/>
      <c r="G1446" s="26"/>
      <c r="H1446" s="26"/>
      <c r="I1446" s="26"/>
      <c r="J1446" s="26"/>
      <c r="K1446" s="26"/>
      <c r="L1446" s="26"/>
      <c r="M1446" s="26"/>
      <c r="N1446" s="26"/>
      <c r="O1446" s="26"/>
      <c r="P1446" s="26"/>
      <c r="Q1446" s="26"/>
      <c r="R1446" s="26"/>
      <c r="S1446" s="26"/>
      <c r="T1446" s="26"/>
      <c r="U1446" s="26"/>
      <c r="V1446" s="36">
        <f t="shared" si="22"/>
        <v>1096</v>
      </c>
      <c r="W144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46" t="str">
        <f>IF(Table1[[#This Row],[Days Past 3rd Birthday Calculated]]&lt;1,"OnTime",IF(Table1[[#This Row],[Days Past 3rd Birthday Calculated]]&lt;16,"1-15 Cal Days",IF(Table1[[#This Row],[Days Past 3rd Birthday Calculated]]&gt;29,"30+ Cal Days","16-29 Cal Days")))</f>
        <v>OnTime</v>
      </c>
      <c r="Y1446" s="37">
        <f>_xlfn.NUMBERVALUE(Table1[[#This Row],[School Days to Complete Initial Evaluation (U08)]])</f>
        <v>0</v>
      </c>
      <c r="Z1446" t="str">
        <f>IF(Table1[[#This Row],[School Days to Complete Initial Evaluation Converted]]&lt;36,"OnTime",IF(Table1[[#This Row],[School Days to Complete Initial Evaluation Converted]]&gt;50,"16+ Sch Days","1-15 Sch Days"))</f>
        <v>OnTime</v>
      </c>
    </row>
    <row r="1447" spans="1:26">
      <c r="A1447" s="26"/>
      <c r="B1447" s="26"/>
      <c r="C1447" s="26"/>
      <c r="D1447" s="26"/>
      <c r="E1447" s="26"/>
      <c r="F1447" s="26"/>
      <c r="G1447" s="26"/>
      <c r="H1447" s="26"/>
      <c r="I1447" s="26"/>
      <c r="J1447" s="26"/>
      <c r="K1447" s="26"/>
      <c r="L1447" s="26"/>
      <c r="M1447" s="26"/>
      <c r="N1447" s="26"/>
      <c r="O1447" s="26"/>
      <c r="P1447" s="26"/>
      <c r="Q1447" s="26"/>
      <c r="R1447" s="26"/>
      <c r="S1447" s="26"/>
      <c r="T1447" s="26"/>
      <c r="U1447" s="26"/>
      <c r="V1447" s="36">
        <f t="shared" si="22"/>
        <v>1096</v>
      </c>
      <c r="W144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47" t="str">
        <f>IF(Table1[[#This Row],[Days Past 3rd Birthday Calculated]]&lt;1,"OnTime",IF(Table1[[#This Row],[Days Past 3rd Birthday Calculated]]&lt;16,"1-15 Cal Days",IF(Table1[[#This Row],[Days Past 3rd Birthday Calculated]]&gt;29,"30+ Cal Days","16-29 Cal Days")))</f>
        <v>OnTime</v>
      </c>
      <c r="Y1447" s="37">
        <f>_xlfn.NUMBERVALUE(Table1[[#This Row],[School Days to Complete Initial Evaluation (U08)]])</f>
        <v>0</v>
      </c>
      <c r="Z1447" t="str">
        <f>IF(Table1[[#This Row],[School Days to Complete Initial Evaluation Converted]]&lt;36,"OnTime",IF(Table1[[#This Row],[School Days to Complete Initial Evaluation Converted]]&gt;50,"16+ Sch Days","1-15 Sch Days"))</f>
        <v>OnTime</v>
      </c>
    </row>
    <row r="1448" spans="1:26">
      <c r="A1448" s="26"/>
      <c r="B1448" s="26"/>
      <c r="C1448" s="26"/>
      <c r="D1448" s="26"/>
      <c r="E1448" s="26"/>
      <c r="F1448" s="26"/>
      <c r="G1448" s="26"/>
      <c r="H1448" s="26"/>
      <c r="I1448" s="26"/>
      <c r="J1448" s="26"/>
      <c r="K1448" s="26"/>
      <c r="L1448" s="26"/>
      <c r="M1448" s="26"/>
      <c r="N1448" s="26"/>
      <c r="O1448" s="26"/>
      <c r="P1448" s="26"/>
      <c r="Q1448" s="26"/>
      <c r="R1448" s="26"/>
      <c r="S1448" s="26"/>
      <c r="T1448" s="26"/>
      <c r="U1448" s="26"/>
      <c r="V1448" s="36">
        <f t="shared" si="22"/>
        <v>1096</v>
      </c>
      <c r="W144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48" t="str">
        <f>IF(Table1[[#This Row],[Days Past 3rd Birthday Calculated]]&lt;1,"OnTime",IF(Table1[[#This Row],[Days Past 3rd Birthday Calculated]]&lt;16,"1-15 Cal Days",IF(Table1[[#This Row],[Days Past 3rd Birthday Calculated]]&gt;29,"30+ Cal Days","16-29 Cal Days")))</f>
        <v>OnTime</v>
      </c>
      <c r="Y1448" s="37">
        <f>_xlfn.NUMBERVALUE(Table1[[#This Row],[School Days to Complete Initial Evaluation (U08)]])</f>
        <v>0</v>
      </c>
      <c r="Z1448" t="str">
        <f>IF(Table1[[#This Row],[School Days to Complete Initial Evaluation Converted]]&lt;36,"OnTime",IF(Table1[[#This Row],[School Days to Complete Initial Evaluation Converted]]&gt;50,"16+ Sch Days","1-15 Sch Days"))</f>
        <v>OnTime</v>
      </c>
    </row>
    <row r="1449" spans="1:26">
      <c r="A1449" s="26"/>
      <c r="B1449" s="26"/>
      <c r="C1449" s="26"/>
      <c r="D1449" s="26"/>
      <c r="E1449" s="26"/>
      <c r="F1449" s="26"/>
      <c r="G1449" s="26"/>
      <c r="H1449" s="26"/>
      <c r="I1449" s="26"/>
      <c r="J1449" s="26"/>
      <c r="K1449" s="26"/>
      <c r="L1449" s="26"/>
      <c r="M1449" s="26"/>
      <c r="N1449" s="26"/>
      <c r="O1449" s="26"/>
      <c r="P1449" s="26"/>
      <c r="Q1449" s="26"/>
      <c r="R1449" s="26"/>
      <c r="S1449" s="26"/>
      <c r="T1449" s="26"/>
      <c r="U1449" s="26"/>
      <c r="V1449" s="36">
        <f t="shared" si="22"/>
        <v>1096</v>
      </c>
      <c r="W144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49" t="str">
        <f>IF(Table1[[#This Row],[Days Past 3rd Birthday Calculated]]&lt;1,"OnTime",IF(Table1[[#This Row],[Days Past 3rd Birthday Calculated]]&lt;16,"1-15 Cal Days",IF(Table1[[#This Row],[Days Past 3rd Birthday Calculated]]&gt;29,"30+ Cal Days","16-29 Cal Days")))</f>
        <v>OnTime</v>
      </c>
      <c r="Y1449" s="37">
        <f>_xlfn.NUMBERVALUE(Table1[[#This Row],[School Days to Complete Initial Evaluation (U08)]])</f>
        <v>0</v>
      </c>
      <c r="Z1449" t="str">
        <f>IF(Table1[[#This Row],[School Days to Complete Initial Evaluation Converted]]&lt;36,"OnTime",IF(Table1[[#This Row],[School Days to Complete Initial Evaluation Converted]]&gt;50,"16+ Sch Days","1-15 Sch Days"))</f>
        <v>OnTime</v>
      </c>
    </row>
    <row r="1450" spans="1:26">
      <c r="A1450" s="26"/>
      <c r="B1450" s="26"/>
      <c r="C1450" s="26"/>
      <c r="D1450" s="26"/>
      <c r="E1450" s="26"/>
      <c r="F1450" s="26"/>
      <c r="G1450" s="26"/>
      <c r="H1450" s="26"/>
      <c r="I1450" s="26"/>
      <c r="J1450" s="26"/>
      <c r="K1450" s="26"/>
      <c r="L1450" s="26"/>
      <c r="M1450" s="26"/>
      <c r="N1450" s="26"/>
      <c r="O1450" s="26"/>
      <c r="P1450" s="26"/>
      <c r="Q1450" s="26"/>
      <c r="R1450" s="26"/>
      <c r="S1450" s="26"/>
      <c r="T1450" s="26"/>
      <c r="U1450" s="26"/>
      <c r="V1450" s="36">
        <f t="shared" si="22"/>
        <v>1096</v>
      </c>
      <c r="W145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50" t="str">
        <f>IF(Table1[[#This Row],[Days Past 3rd Birthday Calculated]]&lt;1,"OnTime",IF(Table1[[#This Row],[Days Past 3rd Birthday Calculated]]&lt;16,"1-15 Cal Days",IF(Table1[[#This Row],[Days Past 3rd Birthday Calculated]]&gt;29,"30+ Cal Days","16-29 Cal Days")))</f>
        <v>OnTime</v>
      </c>
      <c r="Y1450" s="37">
        <f>_xlfn.NUMBERVALUE(Table1[[#This Row],[School Days to Complete Initial Evaluation (U08)]])</f>
        <v>0</v>
      </c>
      <c r="Z1450" t="str">
        <f>IF(Table1[[#This Row],[School Days to Complete Initial Evaluation Converted]]&lt;36,"OnTime",IF(Table1[[#This Row],[School Days to Complete Initial Evaluation Converted]]&gt;50,"16+ Sch Days","1-15 Sch Days"))</f>
        <v>OnTime</v>
      </c>
    </row>
    <row r="1451" spans="1:26">
      <c r="A1451" s="26"/>
      <c r="B1451" s="26"/>
      <c r="C1451" s="26"/>
      <c r="D1451" s="26"/>
      <c r="E1451" s="26"/>
      <c r="F1451" s="26"/>
      <c r="G1451" s="26"/>
      <c r="H1451" s="26"/>
      <c r="I1451" s="26"/>
      <c r="J1451" s="26"/>
      <c r="K1451" s="26"/>
      <c r="L1451" s="26"/>
      <c r="M1451" s="26"/>
      <c r="N1451" s="26"/>
      <c r="O1451" s="26"/>
      <c r="P1451" s="26"/>
      <c r="Q1451" s="26"/>
      <c r="R1451" s="26"/>
      <c r="S1451" s="26"/>
      <c r="T1451" s="26"/>
      <c r="U1451" s="26"/>
      <c r="V1451" s="36">
        <f t="shared" si="22"/>
        <v>1096</v>
      </c>
      <c r="W145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51" t="str">
        <f>IF(Table1[[#This Row],[Days Past 3rd Birthday Calculated]]&lt;1,"OnTime",IF(Table1[[#This Row],[Days Past 3rd Birthday Calculated]]&lt;16,"1-15 Cal Days",IF(Table1[[#This Row],[Days Past 3rd Birthday Calculated]]&gt;29,"30+ Cal Days","16-29 Cal Days")))</f>
        <v>OnTime</v>
      </c>
      <c r="Y1451" s="37">
        <f>_xlfn.NUMBERVALUE(Table1[[#This Row],[School Days to Complete Initial Evaluation (U08)]])</f>
        <v>0</v>
      </c>
      <c r="Z1451" t="str">
        <f>IF(Table1[[#This Row],[School Days to Complete Initial Evaluation Converted]]&lt;36,"OnTime",IF(Table1[[#This Row],[School Days to Complete Initial Evaluation Converted]]&gt;50,"16+ Sch Days","1-15 Sch Days"))</f>
        <v>OnTime</v>
      </c>
    </row>
    <row r="1452" spans="1:26">
      <c r="A1452" s="26"/>
      <c r="B1452" s="26"/>
      <c r="C1452" s="26"/>
      <c r="D1452" s="26"/>
      <c r="E1452" s="26"/>
      <c r="F1452" s="26"/>
      <c r="G1452" s="26"/>
      <c r="H1452" s="26"/>
      <c r="I1452" s="26"/>
      <c r="J1452" s="26"/>
      <c r="K1452" s="26"/>
      <c r="L1452" s="26"/>
      <c r="M1452" s="26"/>
      <c r="N1452" s="26"/>
      <c r="O1452" s="26"/>
      <c r="P1452" s="26"/>
      <c r="Q1452" s="26"/>
      <c r="R1452" s="26"/>
      <c r="S1452" s="26"/>
      <c r="T1452" s="26"/>
      <c r="U1452" s="26"/>
      <c r="V1452" s="36">
        <f t="shared" si="22"/>
        <v>1096</v>
      </c>
      <c r="W145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52" t="str">
        <f>IF(Table1[[#This Row],[Days Past 3rd Birthday Calculated]]&lt;1,"OnTime",IF(Table1[[#This Row],[Days Past 3rd Birthday Calculated]]&lt;16,"1-15 Cal Days",IF(Table1[[#This Row],[Days Past 3rd Birthday Calculated]]&gt;29,"30+ Cal Days","16-29 Cal Days")))</f>
        <v>OnTime</v>
      </c>
      <c r="Y1452" s="37">
        <f>_xlfn.NUMBERVALUE(Table1[[#This Row],[School Days to Complete Initial Evaluation (U08)]])</f>
        <v>0</v>
      </c>
      <c r="Z1452" t="str">
        <f>IF(Table1[[#This Row],[School Days to Complete Initial Evaluation Converted]]&lt;36,"OnTime",IF(Table1[[#This Row],[School Days to Complete Initial Evaluation Converted]]&gt;50,"16+ Sch Days","1-15 Sch Days"))</f>
        <v>OnTime</v>
      </c>
    </row>
    <row r="1453" spans="1:26">
      <c r="A1453" s="26"/>
      <c r="B1453" s="26"/>
      <c r="C1453" s="26"/>
      <c r="D1453" s="26"/>
      <c r="E1453" s="26"/>
      <c r="F1453" s="26"/>
      <c r="G1453" s="26"/>
      <c r="H1453" s="26"/>
      <c r="I1453" s="26"/>
      <c r="J1453" s="26"/>
      <c r="K1453" s="26"/>
      <c r="L1453" s="26"/>
      <c r="M1453" s="26"/>
      <c r="N1453" s="26"/>
      <c r="O1453" s="26"/>
      <c r="P1453" s="26"/>
      <c r="Q1453" s="26"/>
      <c r="R1453" s="26"/>
      <c r="S1453" s="26"/>
      <c r="T1453" s="26"/>
      <c r="U1453" s="26"/>
      <c r="V1453" s="36">
        <f t="shared" si="22"/>
        <v>1096</v>
      </c>
      <c r="W145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53" t="str">
        <f>IF(Table1[[#This Row],[Days Past 3rd Birthday Calculated]]&lt;1,"OnTime",IF(Table1[[#This Row],[Days Past 3rd Birthday Calculated]]&lt;16,"1-15 Cal Days",IF(Table1[[#This Row],[Days Past 3rd Birthday Calculated]]&gt;29,"30+ Cal Days","16-29 Cal Days")))</f>
        <v>OnTime</v>
      </c>
      <c r="Y1453" s="37">
        <f>_xlfn.NUMBERVALUE(Table1[[#This Row],[School Days to Complete Initial Evaluation (U08)]])</f>
        <v>0</v>
      </c>
      <c r="Z1453" t="str">
        <f>IF(Table1[[#This Row],[School Days to Complete Initial Evaluation Converted]]&lt;36,"OnTime",IF(Table1[[#This Row],[School Days to Complete Initial Evaluation Converted]]&gt;50,"16+ Sch Days","1-15 Sch Days"))</f>
        <v>OnTime</v>
      </c>
    </row>
    <row r="1454" spans="1:26">
      <c r="A1454" s="26"/>
      <c r="B1454" s="26"/>
      <c r="C1454" s="26"/>
      <c r="D1454" s="26"/>
      <c r="E1454" s="26"/>
      <c r="F1454" s="26"/>
      <c r="G1454" s="26"/>
      <c r="H1454" s="26"/>
      <c r="I1454" s="26"/>
      <c r="J1454" s="26"/>
      <c r="K1454" s="26"/>
      <c r="L1454" s="26"/>
      <c r="M1454" s="26"/>
      <c r="N1454" s="26"/>
      <c r="O1454" s="26"/>
      <c r="P1454" s="26"/>
      <c r="Q1454" s="26"/>
      <c r="R1454" s="26"/>
      <c r="S1454" s="26"/>
      <c r="T1454" s="26"/>
      <c r="U1454" s="26"/>
      <c r="V1454" s="36">
        <f t="shared" si="22"/>
        <v>1096</v>
      </c>
      <c r="W145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54" t="str">
        <f>IF(Table1[[#This Row],[Days Past 3rd Birthday Calculated]]&lt;1,"OnTime",IF(Table1[[#This Row],[Days Past 3rd Birthday Calculated]]&lt;16,"1-15 Cal Days",IF(Table1[[#This Row],[Days Past 3rd Birthday Calculated]]&gt;29,"30+ Cal Days","16-29 Cal Days")))</f>
        <v>OnTime</v>
      </c>
      <c r="Y1454" s="37">
        <f>_xlfn.NUMBERVALUE(Table1[[#This Row],[School Days to Complete Initial Evaluation (U08)]])</f>
        <v>0</v>
      </c>
      <c r="Z1454" t="str">
        <f>IF(Table1[[#This Row],[School Days to Complete Initial Evaluation Converted]]&lt;36,"OnTime",IF(Table1[[#This Row],[School Days to Complete Initial Evaluation Converted]]&gt;50,"16+ Sch Days","1-15 Sch Days"))</f>
        <v>OnTime</v>
      </c>
    </row>
    <row r="1455" spans="1:26">
      <c r="A1455" s="26"/>
      <c r="B1455" s="26"/>
      <c r="C1455" s="26"/>
      <c r="D1455" s="26"/>
      <c r="E1455" s="26"/>
      <c r="F1455" s="26"/>
      <c r="G1455" s="26"/>
      <c r="H1455" s="26"/>
      <c r="I1455" s="26"/>
      <c r="J1455" s="26"/>
      <c r="K1455" s="26"/>
      <c r="L1455" s="26"/>
      <c r="M1455" s="26"/>
      <c r="N1455" s="26"/>
      <c r="O1455" s="26"/>
      <c r="P1455" s="26"/>
      <c r="Q1455" s="26"/>
      <c r="R1455" s="26"/>
      <c r="S1455" s="26"/>
      <c r="T1455" s="26"/>
      <c r="U1455" s="26"/>
      <c r="V1455" s="36">
        <f t="shared" si="22"/>
        <v>1096</v>
      </c>
      <c r="W145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55" t="str">
        <f>IF(Table1[[#This Row],[Days Past 3rd Birthday Calculated]]&lt;1,"OnTime",IF(Table1[[#This Row],[Days Past 3rd Birthday Calculated]]&lt;16,"1-15 Cal Days",IF(Table1[[#This Row],[Days Past 3rd Birthday Calculated]]&gt;29,"30+ Cal Days","16-29 Cal Days")))</f>
        <v>OnTime</v>
      </c>
      <c r="Y1455" s="37">
        <f>_xlfn.NUMBERVALUE(Table1[[#This Row],[School Days to Complete Initial Evaluation (U08)]])</f>
        <v>0</v>
      </c>
      <c r="Z1455" t="str">
        <f>IF(Table1[[#This Row],[School Days to Complete Initial Evaluation Converted]]&lt;36,"OnTime",IF(Table1[[#This Row],[School Days to Complete Initial Evaluation Converted]]&gt;50,"16+ Sch Days","1-15 Sch Days"))</f>
        <v>OnTime</v>
      </c>
    </row>
    <row r="1456" spans="1:26">
      <c r="A1456" s="26"/>
      <c r="B1456" s="26"/>
      <c r="C1456" s="26"/>
      <c r="D1456" s="26"/>
      <c r="E1456" s="26"/>
      <c r="F1456" s="26"/>
      <c r="G1456" s="26"/>
      <c r="H1456" s="26"/>
      <c r="I1456" s="26"/>
      <c r="J1456" s="26"/>
      <c r="K1456" s="26"/>
      <c r="L1456" s="26"/>
      <c r="M1456" s="26"/>
      <c r="N1456" s="26"/>
      <c r="O1456" s="26"/>
      <c r="P1456" s="26"/>
      <c r="Q1456" s="26"/>
      <c r="R1456" s="26"/>
      <c r="S1456" s="26"/>
      <c r="T1456" s="26"/>
      <c r="U1456" s="26"/>
      <c r="V1456" s="36">
        <f t="shared" si="22"/>
        <v>1096</v>
      </c>
      <c r="W145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56" t="str">
        <f>IF(Table1[[#This Row],[Days Past 3rd Birthday Calculated]]&lt;1,"OnTime",IF(Table1[[#This Row],[Days Past 3rd Birthday Calculated]]&lt;16,"1-15 Cal Days",IF(Table1[[#This Row],[Days Past 3rd Birthday Calculated]]&gt;29,"30+ Cal Days","16-29 Cal Days")))</f>
        <v>OnTime</v>
      </c>
      <c r="Y1456" s="37">
        <f>_xlfn.NUMBERVALUE(Table1[[#This Row],[School Days to Complete Initial Evaluation (U08)]])</f>
        <v>0</v>
      </c>
      <c r="Z1456" t="str">
        <f>IF(Table1[[#This Row],[School Days to Complete Initial Evaluation Converted]]&lt;36,"OnTime",IF(Table1[[#This Row],[School Days to Complete Initial Evaluation Converted]]&gt;50,"16+ Sch Days","1-15 Sch Days"))</f>
        <v>OnTime</v>
      </c>
    </row>
    <row r="1457" spans="1:26">
      <c r="A1457" s="26"/>
      <c r="B1457" s="26"/>
      <c r="C1457" s="26"/>
      <c r="D1457" s="26"/>
      <c r="E1457" s="26"/>
      <c r="F1457" s="26"/>
      <c r="G1457" s="26"/>
      <c r="H1457" s="26"/>
      <c r="I1457" s="26"/>
      <c r="J1457" s="26"/>
      <c r="K1457" s="26"/>
      <c r="L1457" s="26"/>
      <c r="M1457" s="26"/>
      <c r="N1457" s="26"/>
      <c r="O1457" s="26"/>
      <c r="P1457" s="26"/>
      <c r="Q1457" s="26"/>
      <c r="R1457" s="26"/>
      <c r="S1457" s="26"/>
      <c r="T1457" s="26"/>
      <c r="U1457" s="26"/>
      <c r="V1457" s="36">
        <f t="shared" si="22"/>
        <v>1096</v>
      </c>
      <c r="W145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57" t="str">
        <f>IF(Table1[[#This Row],[Days Past 3rd Birthday Calculated]]&lt;1,"OnTime",IF(Table1[[#This Row],[Days Past 3rd Birthday Calculated]]&lt;16,"1-15 Cal Days",IF(Table1[[#This Row],[Days Past 3rd Birthday Calculated]]&gt;29,"30+ Cal Days","16-29 Cal Days")))</f>
        <v>OnTime</v>
      </c>
      <c r="Y1457" s="37">
        <f>_xlfn.NUMBERVALUE(Table1[[#This Row],[School Days to Complete Initial Evaluation (U08)]])</f>
        <v>0</v>
      </c>
      <c r="Z1457" t="str">
        <f>IF(Table1[[#This Row],[School Days to Complete Initial Evaluation Converted]]&lt;36,"OnTime",IF(Table1[[#This Row],[School Days to Complete Initial Evaluation Converted]]&gt;50,"16+ Sch Days","1-15 Sch Days"))</f>
        <v>OnTime</v>
      </c>
    </row>
    <row r="1458" spans="1:26">
      <c r="A1458" s="26"/>
      <c r="B1458" s="26"/>
      <c r="C1458" s="26"/>
      <c r="D1458" s="26"/>
      <c r="E1458" s="26"/>
      <c r="F1458" s="26"/>
      <c r="G1458" s="26"/>
      <c r="H1458" s="26"/>
      <c r="I1458" s="26"/>
      <c r="J1458" s="26"/>
      <c r="K1458" s="26"/>
      <c r="L1458" s="26"/>
      <c r="M1458" s="26"/>
      <c r="N1458" s="26"/>
      <c r="O1458" s="26"/>
      <c r="P1458" s="26"/>
      <c r="Q1458" s="26"/>
      <c r="R1458" s="26"/>
      <c r="S1458" s="26"/>
      <c r="T1458" s="26"/>
      <c r="U1458" s="26"/>
      <c r="V1458" s="36">
        <f t="shared" si="22"/>
        <v>1096</v>
      </c>
      <c r="W145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58" t="str">
        <f>IF(Table1[[#This Row],[Days Past 3rd Birthday Calculated]]&lt;1,"OnTime",IF(Table1[[#This Row],[Days Past 3rd Birthday Calculated]]&lt;16,"1-15 Cal Days",IF(Table1[[#This Row],[Days Past 3rd Birthday Calculated]]&gt;29,"30+ Cal Days","16-29 Cal Days")))</f>
        <v>OnTime</v>
      </c>
      <c r="Y1458" s="37">
        <f>_xlfn.NUMBERVALUE(Table1[[#This Row],[School Days to Complete Initial Evaluation (U08)]])</f>
        <v>0</v>
      </c>
      <c r="Z1458" t="str">
        <f>IF(Table1[[#This Row],[School Days to Complete Initial Evaluation Converted]]&lt;36,"OnTime",IF(Table1[[#This Row],[School Days to Complete Initial Evaluation Converted]]&gt;50,"16+ Sch Days","1-15 Sch Days"))</f>
        <v>OnTime</v>
      </c>
    </row>
    <row r="1459" spans="1:26">
      <c r="A1459" s="26"/>
      <c r="B1459" s="26"/>
      <c r="C1459" s="26"/>
      <c r="D1459" s="26"/>
      <c r="E1459" s="26"/>
      <c r="F1459" s="26"/>
      <c r="G1459" s="26"/>
      <c r="H1459" s="26"/>
      <c r="I1459" s="26"/>
      <c r="J1459" s="26"/>
      <c r="K1459" s="26"/>
      <c r="L1459" s="26"/>
      <c r="M1459" s="26"/>
      <c r="N1459" s="26"/>
      <c r="O1459" s="26"/>
      <c r="P1459" s="26"/>
      <c r="Q1459" s="26"/>
      <c r="R1459" s="26"/>
      <c r="S1459" s="26"/>
      <c r="T1459" s="26"/>
      <c r="U1459" s="26"/>
      <c r="V1459" s="36">
        <f t="shared" si="22"/>
        <v>1096</v>
      </c>
      <c r="W145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59" t="str">
        <f>IF(Table1[[#This Row],[Days Past 3rd Birthday Calculated]]&lt;1,"OnTime",IF(Table1[[#This Row],[Days Past 3rd Birthday Calculated]]&lt;16,"1-15 Cal Days",IF(Table1[[#This Row],[Days Past 3rd Birthday Calculated]]&gt;29,"30+ Cal Days","16-29 Cal Days")))</f>
        <v>OnTime</v>
      </c>
      <c r="Y1459" s="37">
        <f>_xlfn.NUMBERVALUE(Table1[[#This Row],[School Days to Complete Initial Evaluation (U08)]])</f>
        <v>0</v>
      </c>
      <c r="Z1459" t="str">
        <f>IF(Table1[[#This Row],[School Days to Complete Initial Evaluation Converted]]&lt;36,"OnTime",IF(Table1[[#This Row],[School Days to Complete Initial Evaluation Converted]]&gt;50,"16+ Sch Days","1-15 Sch Days"))</f>
        <v>OnTime</v>
      </c>
    </row>
    <row r="1460" spans="1:26">
      <c r="A1460" s="26"/>
      <c r="B1460" s="26"/>
      <c r="C1460" s="26"/>
      <c r="D1460" s="26"/>
      <c r="E1460" s="26"/>
      <c r="F1460" s="26"/>
      <c r="G1460" s="26"/>
      <c r="H1460" s="26"/>
      <c r="I1460" s="26"/>
      <c r="J1460" s="26"/>
      <c r="K1460" s="26"/>
      <c r="L1460" s="26"/>
      <c r="M1460" s="26"/>
      <c r="N1460" s="26"/>
      <c r="O1460" s="26"/>
      <c r="P1460" s="26"/>
      <c r="Q1460" s="26"/>
      <c r="R1460" s="26"/>
      <c r="S1460" s="26"/>
      <c r="T1460" s="26"/>
      <c r="U1460" s="26"/>
      <c r="V1460" s="36">
        <f t="shared" si="22"/>
        <v>1096</v>
      </c>
      <c r="W146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60" t="str">
        <f>IF(Table1[[#This Row],[Days Past 3rd Birthday Calculated]]&lt;1,"OnTime",IF(Table1[[#This Row],[Days Past 3rd Birthday Calculated]]&lt;16,"1-15 Cal Days",IF(Table1[[#This Row],[Days Past 3rd Birthday Calculated]]&gt;29,"30+ Cal Days","16-29 Cal Days")))</f>
        <v>OnTime</v>
      </c>
      <c r="Y1460" s="37">
        <f>_xlfn.NUMBERVALUE(Table1[[#This Row],[School Days to Complete Initial Evaluation (U08)]])</f>
        <v>0</v>
      </c>
      <c r="Z1460" t="str">
        <f>IF(Table1[[#This Row],[School Days to Complete Initial Evaluation Converted]]&lt;36,"OnTime",IF(Table1[[#This Row],[School Days to Complete Initial Evaluation Converted]]&gt;50,"16+ Sch Days","1-15 Sch Days"))</f>
        <v>OnTime</v>
      </c>
    </row>
    <row r="1461" spans="1:26">
      <c r="A1461" s="26"/>
      <c r="B1461" s="26"/>
      <c r="C1461" s="26"/>
      <c r="D1461" s="26"/>
      <c r="E1461" s="26"/>
      <c r="F1461" s="26"/>
      <c r="G1461" s="26"/>
      <c r="H1461" s="26"/>
      <c r="I1461" s="26"/>
      <c r="J1461" s="26"/>
      <c r="K1461" s="26"/>
      <c r="L1461" s="26"/>
      <c r="M1461" s="26"/>
      <c r="N1461" s="26"/>
      <c r="O1461" s="26"/>
      <c r="P1461" s="26"/>
      <c r="Q1461" s="26"/>
      <c r="R1461" s="26"/>
      <c r="S1461" s="26"/>
      <c r="T1461" s="26"/>
      <c r="U1461" s="26"/>
      <c r="V1461" s="36">
        <f t="shared" si="22"/>
        <v>1096</v>
      </c>
      <c r="W146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61" t="str">
        <f>IF(Table1[[#This Row],[Days Past 3rd Birthday Calculated]]&lt;1,"OnTime",IF(Table1[[#This Row],[Days Past 3rd Birthday Calculated]]&lt;16,"1-15 Cal Days",IF(Table1[[#This Row],[Days Past 3rd Birthday Calculated]]&gt;29,"30+ Cal Days","16-29 Cal Days")))</f>
        <v>OnTime</v>
      </c>
      <c r="Y1461" s="37">
        <f>_xlfn.NUMBERVALUE(Table1[[#This Row],[School Days to Complete Initial Evaluation (U08)]])</f>
        <v>0</v>
      </c>
      <c r="Z1461" t="str">
        <f>IF(Table1[[#This Row],[School Days to Complete Initial Evaluation Converted]]&lt;36,"OnTime",IF(Table1[[#This Row],[School Days to Complete Initial Evaluation Converted]]&gt;50,"16+ Sch Days","1-15 Sch Days"))</f>
        <v>OnTime</v>
      </c>
    </row>
    <row r="1462" spans="1:26">
      <c r="A1462" s="26"/>
      <c r="B1462" s="26"/>
      <c r="C1462" s="26"/>
      <c r="D1462" s="26"/>
      <c r="E1462" s="26"/>
      <c r="F1462" s="26"/>
      <c r="G1462" s="26"/>
      <c r="H1462" s="26"/>
      <c r="I1462" s="26"/>
      <c r="J1462" s="26"/>
      <c r="K1462" s="26"/>
      <c r="L1462" s="26"/>
      <c r="M1462" s="26"/>
      <c r="N1462" s="26"/>
      <c r="O1462" s="26"/>
      <c r="P1462" s="26"/>
      <c r="Q1462" s="26"/>
      <c r="R1462" s="26"/>
      <c r="S1462" s="26"/>
      <c r="T1462" s="26"/>
      <c r="U1462" s="26"/>
      <c r="V1462" s="36">
        <f t="shared" si="22"/>
        <v>1096</v>
      </c>
      <c r="W146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62" t="str">
        <f>IF(Table1[[#This Row],[Days Past 3rd Birthday Calculated]]&lt;1,"OnTime",IF(Table1[[#This Row],[Days Past 3rd Birthday Calculated]]&lt;16,"1-15 Cal Days",IF(Table1[[#This Row],[Days Past 3rd Birthday Calculated]]&gt;29,"30+ Cal Days","16-29 Cal Days")))</f>
        <v>OnTime</v>
      </c>
      <c r="Y1462" s="37">
        <f>_xlfn.NUMBERVALUE(Table1[[#This Row],[School Days to Complete Initial Evaluation (U08)]])</f>
        <v>0</v>
      </c>
      <c r="Z1462" t="str">
        <f>IF(Table1[[#This Row],[School Days to Complete Initial Evaluation Converted]]&lt;36,"OnTime",IF(Table1[[#This Row],[School Days to Complete Initial Evaluation Converted]]&gt;50,"16+ Sch Days","1-15 Sch Days"))</f>
        <v>OnTime</v>
      </c>
    </row>
    <row r="1463" spans="1:26">
      <c r="A1463" s="26"/>
      <c r="B1463" s="26"/>
      <c r="C1463" s="26"/>
      <c r="D1463" s="26"/>
      <c r="E1463" s="26"/>
      <c r="F1463" s="26"/>
      <c r="G1463" s="26"/>
      <c r="H1463" s="26"/>
      <c r="I1463" s="26"/>
      <c r="J1463" s="26"/>
      <c r="K1463" s="26"/>
      <c r="L1463" s="26"/>
      <c r="M1463" s="26"/>
      <c r="N1463" s="26"/>
      <c r="O1463" s="26"/>
      <c r="P1463" s="26"/>
      <c r="Q1463" s="26"/>
      <c r="R1463" s="26"/>
      <c r="S1463" s="26"/>
      <c r="T1463" s="26"/>
      <c r="U1463" s="26"/>
      <c r="V1463" s="36">
        <f t="shared" si="22"/>
        <v>1096</v>
      </c>
      <c r="W146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63" t="str">
        <f>IF(Table1[[#This Row],[Days Past 3rd Birthday Calculated]]&lt;1,"OnTime",IF(Table1[[#This Row],[Days Past 3rd Birthday Calculated]]&lt;16,"1-15 Cal Days",IF(Table1[[#This Row],[Days Past 3rd Birthday Calculated]]&gt;29,"30+ Cal Days","16-29 Cal Days")))</f>
        <v>OnTime</v>
      </c>
      <c r="Y1463" s="37">
        <f>_xlfn.NUMBERVALUE(Table1[[#This Row],[School Days to Complete Initial Evaluation (U08)]])</f>
        <v>0</v>
      </c>
      <c r="Z1463" t="str">
        <f>IF(Table1[[#This Row],[School Days to Complete Initial Evaluation Converted]]&lt;36,"OnTime",IF(Table1[[#This Row],[School Days to Complete Initial Evaluation Converted]]&gt;50,"16+ Sch Days","1-15 Sch Days"))</f>
        <v>OnTime</v>
      </c>
    </row>
    <row r="1464" spans="1:26">
      <c r="A1464" s="26"/>
      <c r="B1464" s="26"/>
      <c r="C1464" s="26"/>
      <c r="D1464" s="26"/>
      <c r="E1464" s="26"/>
      <c r="F1464" s="26"/>
      <c r="G1464" s="26"/>
      <c r="H1464" s="26"/>
      <c r="I1464" s="26"/>
      <c r="J1464" s="26"/>
      <c r="K1464" s="26"/>
      <c r="L1464" s="26"/>
      <c r="M1464" s="26"/>
      <c r="N1464" s="26"/>
      <c r="O1464" s="26"/>
      <c r="P1464" s="26"/>
      <c r="Q1464" s="26"/>
      <c r="R1464" s="26"/>
      <c r="S1464" s="26"/>
      <c r="T1464" s="26"/>
      <c r="U1464" s="26"/>
      <c r="V1464" s="36">
        <f t="shared" si="22"/>
        <v>1096</v>
      </c>
      <c r="W146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64" t="str">
        <f>IF(Table1[[#This Row],[Days Past 3rd Birthday Calculated]]&lt;1,"OnTime",IF(Table1[[#This Row],[Days Past 3rd Birthday Calculated]]&lt;16,"1-15 Cal Days",IF(Table1[[#This Row],[Days Past 3rd Birthday Calculated]]&gt;29,"30+ Cal Days","16-29 Cal Days")))</f>
        <v>OnTime</v>
      </c>
      <c r="Y1464" s="37">
        <f>_xlfn.NUMBERVALUE(Table1[[#This Row],[School Days to Complete Initial Evaluation (U08)]])</f>
        <v>0</v>
      </c>
      <c r="Z1464" t="str">
        <f>IF(Table1[[#This Row],[School Days to Complete Initial Evaluation Converted]]&lt;36,"OnTime",IF(Table1[[#This Row],[School Days to Complete Initial Evaluation Converted]]&gt;50,"16+ Sch Days","1-15 Sch Days"))</f>
        <v>OnTime</v>
      </c>
    </row>
    <row r="1465" spans="1:26">
      <c r="A1465" s="26"/>
      <c r="B1465" s="26"/>
      <c r="C1465" s="26"/>
      <c r="D1465" s="26"/>
      <c r="E1465" s="26"/>
      <c r="F1465" s="26"/>
      <c r="G1465" s="26"/>
      <c r="H1465" s="26"/>
      <c r="I1465" s="26"/>
      <c r="J1465" s="26"/>
      <c r="K1465" s="26"/>
      <c r="L1465" s="26"/>
      <c r="M1465" s="26"/>
      <c r="N1465" s="26"/>
      <c r="O1465" s="26"/>
      <c r="P1465" s="26"/>
      <c r="Q1465" s="26"/>
      <c r="R1465" s="26"/>
      <c r="S1465" s="26"/>
      <c r="T1465" s="26"/>
      <c r="U1465" s="26"/>
      <c r="V1465" s="36">
        <f t="shared" si="22"/>
        <v>1096</v>
      </c>
      <c r="W146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65" t="str">
        <f>IF(Table1[[#This Row],[Days Past 3rd Birthday Calculated]]&lt;1,"OnTime",IF(Table1[[#This Row],[Days Past 3rd Birthday Calculated]]&lt;16,"1-15 Cal Days",IF(Table1[[#This Row],[Days Past 3rd Birthday Calculated]]&gt;29,"30+ Cal Days","16-29 Cal Days")))</f>
        <v>OnTime</v>
      </c>
      <c r="Y1465" s="37">
        <f>_xlfn.NUMBERVALUE(Table1[[#This Row],[School Days to Complete Initial Evaluation (U08)]])</f>
        <v>0</v>
      </c>
      <c r="Z1465" t="str">
        <f>IF(Table1[[#This Row],[School Days to Complete Initial Evaluation Converted]]&lt;36,"OnTime",IF(Table1[[#This Row],[School Days to Complete Initial Evaluation Converted]]&gt;50,"16+ Sch Days","1-15 Sch Days"))</f>
        <v>OnTime</v>
      </c>
    </row>
    <row r="1466" spans="1:26">
      <c r="A1466" s="26"/>
      <c r="B1466" s="26"/>
      <c r="C1466" s="26"/>
      <c r="D1466" s="26"/>
      <c r="E1466" s="26"/>
      <c r="F1466" s="26"/>
      <c r="G1466" s="26"/>
      <c r="H1466" s="26"/>
      <c r="I1466" s="26"/>
      <c r="J1466" s="26"/>
      <c r="K1466" s="26"/>
      <c r="L1466" s="26"/>
      <c r="M1466" s="26"/>
      <c r="N1466" s="26"/>
      <c r="O1466" s="26"/>
      <c r="P1466" s="26"/>
      <c r="Q1466" s="26"/>
      <c r="R1466" s="26"/>
      <c r="S1466" s="26"/>
      <c r="T1466" s="26"/>
      <c r="U1466" s="26"/>
      <c r="V1466" s="36">
        <f t="shared" si="22"/>
        <v>1096</v>
      </c>
      <c r="W146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66" t="str">
        <f>IF(Table1[[#This Row],[Days Past 3rd Birthday Calculated]]&lt;1,"OnTime",IF(Table1[[#This Row],[Days Past 3rd Birthday Calculated]]&lt;16,"1-15 Cal Days",IF(Table1[[#This Row],[Days Past 3rd Birthday Calculated]]&gt;29,"30+ Cal Days","16-29 Cal Days")))</f>
        <v>OnTime</v>
      </c>
      <c r="Y1466" s="37">
        <f>_xlfn.NUMBERVALUE(Table1[[#This Row],[School Days to Complete Initial Evaluation (U08)]])</f>
        <v>0</v>
      </c>
      <c r="Z1466" t="str">
        <f>IF(Table1[[#This Row],[School Days to Complete Initial Evaluation Converted]]&lt;36,"OnTime",IF(Table1[[#This Row],[School Days to Complete Initial Evaluation Converted]]&gt;50,"16+ Sch Days","1-15 Sch Days"))</f>
        <v>OnTime</v>
      </c>
    </row>
    <row r="1467" spans="1:26">
      <c r="A1467" s="26"/>
      <c r="B1467" s="26"/>
      <c r="C1467" s="26"/>
      <c r="D1467" s="26"/>
      <c r="E1467" s="26"/>
      <c r="F1467" s="26"/>
      <c r="G1467" s="26"/>
      <c r="H1467" s="26"/>
      <c r="I1467" s="26"/>
      <c r="J1467" s="26"/>
      <c r="K1467" s="26"/>
      <c r="L1467" s="26"/>
      <c r="M1467" s="26"/>
      <c r="N1467" s="26"/>
      <c r="O1467" s="26"/>
      <c r="P1467" s="26"/>
      <c r="Q1467" s="26"/>
      <c r="R1467" s="26"/>
      <c r="S1467" s="26"/>
      <c r="T1467" s="26"/>
      <c r="U1467" s="26"/>
      <c r="V1467" s="36">
        <f t="shared" si="22"/>
        <v>1096</v>
      </c>
      <c r="W146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67" t="str">
        <f>IF(Table1[[#This Row],[Days Past 3rd Birthday Calculated]]&lt;1,"OnTime",IF(Table1[[#This Row],[Days Past 3rd Birthday Calculated]]&lt;16,"1-15 Cal Days",IF(Table1[[#This Row],[Days Past 3rd Birthday Calculated]]&gt;29,"30+ Cal Days","16-29 Cal Days")))</f>
        <v>OnTime</v>
      </c>
      <c r="Y1467" s="37">
        <f>_xlfn.NUMBERVALUE(Table1[[#This Row],[School Days to Complete Initial Evaluation (U08)]])</f>
        <v>0</v>
      </c>
      <c r="Z1467" t="str">
        <f>IF(Table1[[#This Row],[School Days to Complete Initial Evaluation Converted]]&lt;36,"OnTime",IF(Table1[[#This Row],[School Days to Complete Initial Evaluation Converted]]&gt;50,"16+ Sch Days","1-15 Sch Days"))</f>
        <v>OnTime</v>
      </c>
    </row>
    <row r="1468" spans="1:26">
      <c r="A1468" s="26"/>
      <c r="B1468" s="26"/>
      <c r="C1468" s="26"/>
      <c r="D1468" s="26"/>
      <c r="E1468" s="26"/>
      <c r="F1468" s="26"/>
      <c r="G1468" s="26"/>
      <c r="H1468" s="26"/>
      <c r="I1468" s="26"/>
      <c r="J1468" s="26"/>
      <c r="K1468" s="26"/>
      <c r="L1468" s="26"/>
      <c r="M1468" s="26"/>
      <c r="N1468" s="26"/>
      <c r="O1468" s="26"/>
      <c r="P1468" s="26"/>
      <c r="Q1468" s="26"/>
      <c r="R1468" s="26"/>
      <c r="S1468" s="26"/>
      <c r="T1468" s="26"/>
      <c r="U1468" s="26"/>
      <c r="V1468" s="36">
        <f t="shared" si="22"/>
        <v>1096</v>
      </c>
      <c r="W146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68" t="str">
        <f>IF(Table1[[#This Row],[Days Past 3rd Birthday Calculated]]&lt;1,"OnTime",IF(Table1[[#This Row],[Days Past 3rd Birthday Calculated]]&lt;16,"1-15 Cal Days",IF(Table1[[#This Row],[Days Past 3rd Birthday Calculated]]&gt;29,"30+ Cal Days","16-29 Cal Days")))</f>
        <v>OnTime</v>
      </c>
      <c r="Y1468" s="37">
        <f>_xlfn.NUMBERVALUE(Table1[[#This Row],[School Days to Complete Initial Evaluation (U08)]])</f>
        <v>0</v>
      </c>
      <c r="Z1468" t="str">
        <f>IF(Table1[[#This Row],[School Days to Complete Initial Evaluation Converted]]&lt;36,"OnTime",IF(Table1[[#This Row],[School Days to Complete Initial Evaluation Converted]]&gt;50,"16+ Sch Days","1-15 Sch Days"))</f>
        <v>OnTime</v>
      </c>
    </row>
    <row r="1469" spans="1:26">
      <c r="A1469" s="26"/>
      <c r="B1469" s="26"/>
      <c r="C1469" s="26"/>
      <c r="D1469" s="26"/>
      <c r="E1469" s="26"/>
      <c r="F1469" s="26"/>
      <c r="G1469" s="26"/>
      <c r="H1469" s="26"/>
      <c r="I1469" s="26"/>
      <c r="J1469" s="26"/>
      <c r="K1469" s="26"/>
      <c r="L1469" s="26"/>
      <c r="M1469" s="26"/>
      <c r="N1469" s="26"/>
      <c r="O1469" s="26"/>
      <c r="P1469" s="26"/>
      <c r="Q1469" s="26"/>
      <c r="R1469" s="26"/>
      <c r="S1469" s="26"/>
      <c r="T1469" s="26"/>
      <c r="U1469" s="26"/>
      <c r="V1469" s="36">
        <f t="shared" si="22"/>
        <v>1096</v>
      </c>
      <c r="W146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69" t="str">
        <f>IF(Table1[[#This Row],[Days Past 3rd Birthday Calculated]]&lt;1,"OnTime",IF(Table1[[#This Row],[Days Past 3rd Birthday Calculated]]&lt;16,"1-15 Cal Days",IF(Table1[[#This Row],[Days Past 3rd Birthday Calculated]]&gt;29,"30+ Cal Days","16-29 Cal Days")))</f>
        <v>OnTime</v>
      </c>
      <c r="Y1469" s="37">
        <f>_xlfn.NUMBERVALUE(Table1[[#This Row],[School Days to Complete Initial Evaluation (U08)]])</f>
        <v>0</v>
      </c>
      <c r="Z1469" t="str">
        <f>IF(Table1[[#This Row],[School Days to Complete Initial Evaluation Converted]]&lt;36,"OnTime",IF(Table1[[#This Row],[School Days to Complete Initial Evaluation Converted]]&gt;50,"16+ Sch Days","1-15 Sch Days"))</f>
        <v>OnTime</v>
      </c>
    </row>
    <row r="1470" spans="1:26">
      <c r="A1470" s="26"/>
      <c r="B1470" s="26"/>
      <c r="C1470" s="26"/>
      <c r="D1470" s="26"/>
      <c r="E1470" s="26"/>
      <c r="F1470" s="26"/>
      <c r="G1470" s="26"/>
      <c r="H1470" s="26"/>
      <c r="I1470" s="26"/>
      <c r="J1470" s="26"/>
      <c r="K1470" s="26"/>
      <c r="L1470" s="26"/>
      <c r="M1470" s="26"/>
      <c r="N1470" s="26"/>
      <c r="O1470" s="26"/>
      <c r="P1470" s="26"/>
      <c r="Q1470" s="26"/>
      <c r="R1470" s="26"/>
      <c r="S1470" s="26"/>
      <c r="T1470" s="26"/>
      <c r="U1470" s="26"/>
      <c r="V1470" s="36">
        <f t="shared" si="22"/>
        <v>1096</v>
      </c>
      <c r="W147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70" t="str">
        <f>IF(Table1[[#This Row],[Days Past 3rd Birthday Calculated]]&lt;1,"OnTime",IF(Table1[[#This Row],[Days Past 3rd Birthday Calculated]]&lt;16,"1-15 Cal Days",IF(Table1[[#This Row],[Days Past 3rd Birthday Calculated]]&gt;29,"30+ Cal Days","16-29 Cal Days")))</f>
        <v>OnTime</v>
      </c>
      <c r="Y1470" s="37">
        <f>_xlfn.NUMBERVALUE(Table1[[#This Row],[School Days to Complete Initial Evaluation (U08)]])</f>
        <v>0</v>
      </c>
      <c r="Z1470" t="str">
        <f>IF(Table1[[#This Row],[School Days to Complete Initial Evaluation Converted]]&lt;36,"OnTime",IF(Table1[[#This Row],[School Days to Complete Initial Evaluation Converted]]&gt;50,"16+ Sch Days","1-15 Sch Days"))</f>
        <v>OnTime</v>
      </c>
    </row>
    <row r="1471" spans="1:26">
      <c r="A1471" s="26"/>
      <c r="B1471" s="26"/>
      <c r="C1471" s="26"/>
      <c r="D1471" s="26"/>
      <c r="E1471" s="26"/>
      <c r="F1471" s="26"/>
      <c r="G1471" s="26"/>
      <c r="H1471" s="26"/>
      <c r="I1471" s="26"/>
      <c r="J1471" s="26"/>
      <c r="K1471" s="26"/>
      <c r="L1471" s="26"/>
      <c r="M1471" s="26"/>
      <c r="N1471" s="26"/>
      <c r="O1471" s="26"/>
      <c r="P1471" s="26"/>
      <c r="Q1471" s="26"/>
      <c r="R1471" s="26"/>
      <c r="S1471" s="26"/>
      <c r="T1471" s="26"/>
      <c r="U1471" s="26"/>
      <c r="V1471" s="36">
        <f t="shared" si="22"/>
        <v>1096</v>
      </c>
      <c r="W147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71" t="str">
        <f>IF(Table1[[#This Row],[Days Past 3rd Birthday Calculated]]&lt;1,"OnTime",IF(Table1[[#This Row],[Days Past 3rd Birthday Calculated]]&lt;16,"1-15 Cal Days",IF(Table1[[#This Row],[Days Past 3rd Birthday Calculated]]&gt;29,"30+ Cal Days","16-29 Cal Days")))</f>
        <v>OnTime</v>
      </c>
      <c r="Y1471" s="37">
        <f>_xlfn.NUMBERVALUE(Table1[[#This Row],[School Days to Complete Initial Evaluation (U08)]])</f>
        <v>0</v>
      </c>
      <c r="Z1471" t="str">
        <f>IF(Table1[[#This Row],[School Days to Complete Initial Evaluation Converted]]&lt;36,"OnTime",IF(Table1[[#This Row],[School Days to Complete Initial Evaluation Converted]]&gt;50,"16+ Sch Days","1-15 Sch Days"))</f>
        <v>OnTime</v>
      </c>
    </row>
    <row r="1472" spans="1:26">
      <c r="A1472" s="26"/>
      <c r="B1472" s="26"/>
      <c r="C1472" s="26"/>
      <c r="D1472" s="26"/>
      <c r="E1472" s="26"/>
      <c r="F1472" s="26"/>
      <c r="G1472" s="26"/>
      <c r="H1472" s="26"/>
      <c r="I1472" s="26"/>
      <c r="J1472" s="26"/>
      <c r="K1472" s="26"/>
      <c r="L1472" s="26"/>
      <c r="M1472" s="26"/>
      <c r="N1472" s="26"/>
      <c r="O1472" s="26"/>
      <c r="P1472" s="26"/>
      <c r="Q1472" s="26"/>
      <c r="R1472" s="26"/>
      <c r="S1472" s="26"/>
      <c r="T1472" s="26"/>
      <c r="U1472" s="26"/>
      <c r="V1472" s="36">
        <f t="shared" si="22"/>
        <v>1096</v>
      </c>
      <c r="W147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72" t="str">
        <f>IF(Table1[[#This Row],[Days Past 3rd Birthday Calculated]]&lt;1,"OnTime",IF(Table1[[#This Row],[Days Past 3rd Birthday Calculated]]&lt;16,"1-15 Cal Days",IF(Table1[[#This Row],[Days Past 3rd Birthday Calculated]]&gt;29,"30+ Cal Days","16-29 Cal Days")))</f>
        <v>OnTime</v>
      </c>
      <c r="Y1472" s="37">
        <f>_xlfn.NUMBERVALUE(Table1[[#This Row],[School Days to Complete Initial Evaluation (U08)]])</f>
        <v>0</v>
      </c>
      <c r="Z1472" t="str">
        <f>IF(Table1[[#This Row],[School Days to Complete Initial Evaluation Converted]]&lt;36,"OnTime",IF(Table1[[#This Row],[School Days to Complete Initial Evaluation Converted]]&gt;50,"16+ Sch Days","1-15 Sch Days"))</f>
        <v>OnTime</v>
      </c>
    </row>
    <row r="1473" spans="1:26">
      <c r="A1473" s="26"/>
      <c r="B1473" s="26"/>
      <c r="C1473" s="26"/>
      <c r="D1473" s="26"/>
      <c r="E1473" s="26"/>
      <c r="F1473" s="26"/>
      <c r="G1473" s="26"/>
      <c r="H1473" s="26"/>
      <c r="I1473" s="26"/>
      <c r="J1473" s="26"/>
      <c r="K1473" s="26"/>
      <c r="L1473" s="26"/>
      <c r="M1473" s="26"/>
      <c r="N1473" s="26"/>
      <c r="O1473" s="26"/>
      <c r="P1473" s="26"/>
      <c r="Q1473" s="26"/>
      <c r="R1473" s="26"/>
      <c r="S1473" s="26"/>
      <c r="T1473" s="26"/>
      <c r="U1473" s="26"/>
      <c r="V1473" s="36">
        <f t="shared" si="22"/>
        <v>1096</v>
      </c>
      <c r="W147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73" t="str">
        <f>IF(Table1[[#This Row],[Days Past 3rd Birthday Calculated]]&lt;1,"OnTime",IF(Table1[[#This Row],[Days Past 3rd Birthday Calculated]]&lt;16,"1-15 Cal Days",IF(Table1[[#This Row],[Days Past 3rd Birthday Calculated]]&gt;29,"30+ Cal Days","16-29 Cal Days")))</f>
        <v>OnTime</v>
      </c>
      <c r="Y1473" s="37">
        <f>_xlfn.NUMBERVALUE(Table1[[#This Row],[School Days to Complete Initial Evaluation (U08)]])</f>
        <v>0</v>
      </c>
      <c r="Z1473" t="str">
        <f>IF(Table1[[#This Row],[School Days to Complete Initial Evaluation Converted]]&lt;36,"OnTime",IF(Table1[[#This Row],[School Days to Complete Initial Evaluation Converted]]&gt;50,"16+ Sch Days","1-15 Sch Days"))</f>
        <v>OnTime</v>
      </c>
    </row>
    <row r="1474" spans="1:26">
      <c r="A1474" s="26"/>
      <c r="B1474" s="26"/>
      <c r="C1474" s="26"/>
      <c r="D1474" s="26"/>
      <c r="E1474" s="26"/>
      <c r="F1474" s="26"/>
      <c r="G1474" s="26"/>
      <c r="H1474" s="26"/>
      <c r="I1474" s="26"/>
      <c r="J1474" s="26"/>
      <c r="K1474" s="26"/>
      <c r="L1474" s="26"/>
      <c r="M1474" s="26"/>
      <c r="N1474" s="26"/>
      <c r="O1474" s="26"/>
      <c r="P1474" s="26"/>
      <c r="Q1474" s="26"/>
      <c r="R1474" s="26"/>
      <c r="S1474" s="26"/>
      <c r="T1474" s="26"/>
      <c r="U1474" s="26"/>
      <c r="V1474" s="36">
        <f t="shared" ref="V1474:V1537" si="23">EDATE(Q1474,36)</f>
        <v>1096</v>
      </c>
      <c r="W147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74" t="str">
        <f>IF(Table1[[#This Row],[Days Past 3rd Birthday Calculated]]&lt;1,"OnTime",IF(Table1[[#This Row],[Days Past 3rd Birthday Calculated]]&lt;16,"1-15 Cal Days",IF(Table1[[#This Row],[Days Past 3rd Birthday Calculated]]&gt;29,"30+ Cal Days","16-29 Cal Days")))</f>
        <v>OnTime</v>
      </c>
      <c r="Y1474" s="37">
        <f>_xlfn.NUMBERVALUE(Table1[[#This Row],[School Days to Complete Initial Evaluation (U08)]])</f>
        <v>0</v>
      </c>
      <c r="Z1474" t="str">
        <f>IF(Table1[[#This Row],[School Days to Complete Initial Evaluation Converted]]&lt;36,"OnTime",IF(Table1[[#This Row],[School Days to Complete Initial Evaluation Converted]]&gt;50,"16+ Sch Days","1-15 Sch Days"))</f>
        <v>OnTime</v>
      </c>
    </row>
    <row r="1475" spans="1:26">
      <c r="A1475" s="26"/>
      <c r="B1475" s="26"/>
      <c r="C1475" s="26"/>
      <c r="D1475" s="26"/>
      <c r="E1475" s="26"/>
      <c r="F1475" s="26"/>
      <c r="G1475" s="26"/>
      <c r="H1475" s="26"/>
      <c r="I1475" s="26"/>
      <c r="J1475" s="26"/>
      <c r="K1475" s="26"/>
      <c r="L1475" s="26"/>
      <c r="M1475" s="26"/>
      <c r="N1475" s="26"/>
      <c r="O1475" s="26"/>
      <c r="P1475" s="26"/>
      <c r="Q1475" s="26"/>
      <c r="R1475" s="26"/>
      <c r="S1475" s="26"/>
      <c r="T1475" s="26"/>
      <c r="U1475" s="26"/>
      <c r="V1475" s="36">
        <f t="shared" si="23"/>
        <v>1096</v>
      </c>
      <c r="W147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75" t="str">
        <f>IF(Table1[[#This Row],[Days Past 3rd Birthday Calculated]]&lt;1,"OnTime",IF(Table1[[#This Row],[Days Past 3rd Birthday Calculated]]&lt;16,"1-15 Cal Days",IF(Table1[[#This Row],[Days Past 3rd Birthday Calculated]]&gt;29,"30+ Cal Days","16-29 Cal Days")))</f>
        <v>OnTime</v>
      </c>
      <c r="Y1475" s="37">
        <f>_xlfn.NUMBERVALUE(Table1[[#This Row],[School Days to Complete Initial Evaluation (U08)]])</f>
        <v>0</v>
      </c>
      <c r="Z1475" t="str">
        <f>IF(Table1[[#This Row],[School Days to Complete Initial Evaluation Converted]]&lt;36,"OnTime",IF(Table1[[#This Row],[School Days to Complete Initial Evaluation Converted]]&gt;50,"16+ Sch Days","1-15 Sch Days"))</f>
        <v>OnTime</v>
      </c>
    </row>
    <row r="1476" spans="1:26">
      <c r="A1476" s="26"/>
      <c r="B1476" s="26"/>
      <c r="C1476" s="26"/>
      <c r="D1476" s="26"/>
      <c r="E1476" s="26"/>
      <c r="F1476" s="26"/>
      <c r="G1476" s="26"/>
      <c r="H1476" s="26"/>
      <c r="I1476" s="26"/>
      <c r="J1476" s="26"/>
      <c r="K1476" s="26"/>
      <c r="L1476" s="26"/>
      <c r="M1476" s="26"/>
      <c r="N1476" s="26"/>
      <c r="O1476" s="26"/>
      <c r="P1476" s="26"/>
      <c r="Q1476" s="26"/>
      <c r="R1476" s="26"/>
      <c r="S1476" s="26"/>
      <c r="T1476" s="26"/>
      <c r="U1476" s="26"/>
      <c r="V1476" s="36">
        <f t="shared" si="23"/>
        <v>1096</v>
      </c>
      <c r="W147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76" t="str">
        <f>IF(Table1[[#This Row],[Days Past 3rd Birthday Calculated]]&lt;1,"OnTime",IF(Table1[[#This Row],[Days Past 3rd Birthday Calculated]]&lt;16,"1-15 Cal Days",IF(Table1[[#This Row],[Days Past 3rd Birthday Calculated]]&gt;29,"30+ Cal Days","16-29 Cal Days")))</f>
        <v>OnTime</v>
      </c>
      <c r="Y1476" s="37">
        <f>_xlfn.NUMBERVALUE(Table1[[#This Row],[School Days to Complete Initial Evaluation (U08)]])</f>
        <v>0</v>
      </c>
      <c r="Z1476" t="str">
        <f>IF(Table1[[#This Row],[School Days to Complete Initial Evaluation Converted]]&lt;36,"OnTime",IF(Table1[[#This Row],[School Days to Complete Initial Evaluation Converted]]&gt;50,"16+ Sch Days","1-15 Sch Days"))</f>
        <v>OnTime</v>
      </c>
    </row>
    <row r="1477" spans="1:26">
      <c r="A1477" s="26"/>
      <c r="B1477" s="26"/>
      <c r="C1477" s="26"/>
      <c r="D1477" s="26"/>
      <c r="E1477" s="26"/>
      <c r="F1477" s="26"/>
      <c r="G1477" s="26"/>
      <c r="H1477" s="26"/>
      <c r="I1477" s="26"/>
      <c r="J1477" s="26"/>
      <c r="K1477" s="26"/>
      <c r="L1477" s="26"/>
      <c r="M1477" s="26"/>
      <c r="N1477" s="26"/>
      <c r="O1477" s="26"/>
      <c r="P1477" s="26"/>
      <c r="Q1477" s="26"/>
      <c r="R1477" s="26"/>
      <c r="S1477" s="26"/>
      <c r="T1477" s="26"/>
      <c r="U1477" s="26"/>
      <c r="V1477" s="36">
        <f t="shared" si="23"/>
        <v>1096</v>
      </c>
      <c r="W147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77" t="str">
        <f>IF(Table1[[#This Row],[Days Past 3rd Birthday Calculated]]&lt;1,"OnTime",IF(Table1[[#This Row],[Days Past 3rd Birthday Calculated]]&lt;16,"1-15 Cal Days",IF(Table1[[#This Row],[Days Past 3rd Birthday Calculated]]&gt;29,"30+ Cal Days","16-29 Cal Days")))</f>
        <v>OnTime</v>
      </c>
      <c r="Y1477" s="37">
        <f>_xlfn.NUMBERVALUE(Table1[[#This Row],[School Days to Complete Initial Evaluation (U08)]])</f>
        <v>0</v>
      </c>
      <c r="Z1477" t="str">
        <f>IF(Table1[[#This Row],[School Days to Complete Initial Evaluation Converted]]&lt;36,"OnTime",IF(Table1[[#This Row],[School Days to Complete Initial Evaluation Converted]]&gt;50,"16+ Sch Days","1-15 Sch Days"))</f>
        <v>OnTime</v>
      </c>
    </row>
    <row r="1478" spans="1:26">
      <c r="A1478" s="26"/>
      <c r="B1478" s="26"/>
      <c r="C1478" s="26"/>
      <c r="D1478" s="26"/>
      <c r="E1478" s="26"/>
      <c r="F1478" s="26"/>
      <c r="G1478" s="26"/>
      <c r="H1478" s="26"/>
      <c r="I1478" s="26"/>
      <c r="J1478" s="26"/>
      <c r="K1478" s="26"/>
      <c r="L1478" s="26"/>
      <c r="M1478" s="26"/>
      <c r="N1478" s="26"/>
      <c r="O1478" s="26"/>
      <c r="P1478" s="26"/>
      <c r="Q1478" s="26"/>
      <c r="R1478" s="26"/>
      <c r="S1478" s="26"/>
      <c r="T1478" s="26"/>
      <c r="U1478" s="26"/>
      <c r="V1478" s="36">
        <f t="shared" si="23"/>
        <v>1096</v>
      </c>
      <c r="W147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78" t="str">
        <f>IF(Table1[[#This Row],[Days Past 3rd Birthday Calculated]]&lt;1,"OnTime",IF(Table1[[#This Row],[Days Past 3rd Birthday Calculated]]&lt;16,"1-15 Cal Days",IF(Table1[[#This Row],[Days Past 3rd Birthday Calculated]]&gt;29,"30+ Cal Days","16-29 Cal Days")))</f>
        <v>OnTime</v>
      </c>
      <c r="Y1478" s="37">
        <f>_xlfn.NUMBERVALUE(Table1[[#This Row],[School Days to Complete Initial Evaluation (U08)]])</f>
        <v>0</v>
      </c>
      <c r="Z1478" t="str">
        <f>IF(Table1[[#This Row],[School Days to Complete Initial Evaluation Converted]]&lt;36,"OnTime",IF(Table1[[#This Row],[School Days to Complete Initial Evaluation Converted]]&gt;50,"16+ Sch Days","1-15 Sch Days"))</f>
        <v>OnTime</v>
      </c>
    </row>
    <row r="1479" spans="1:26">
      <c r="A1479" s="26"/>
      <c r="B1479" s="26"/>
      <c r="C1479" s="26"/>
      <c r="D1479" s="26"/>
      <c r="E1479" s="26"/>
      <c r="F1479" s="26"/>
      <c r="G1479" s="26"/>
      <c r="H1479" s="26"/>
      <c r="I1479" s="26"/>
      <c r="J1479" s="26"/>
      <c r="K1479" s="26"/>
      <c r="L1479" s="26"/>
      <c r="M1479" s="26"/>
      <c r="N1479" s="26"/>
      <c r="O1479" s="26"/>
      <c r="P1479" s="26"/>
      <c r="Q1479" s="26"/>
      <c r="R1479" s="26"/>
      <c r="S1479" s="26"/>
      <c r="T1479" s="26"/>
      <c r="U1479" s="26"/>
      <c r="V1479" s="36">
        <f t="shared" si="23"/>
        <v>1096</v>
      </c>
      <c r="W147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79" t="str">
        <f>IF(Table1[[#This Row],[Days Past 3rd Birthday Calculated]]&lt;1,"OnTime",IF(Table1[[#This Row],[Days Past 3rd Birthday Calculated]]&lt;16,"1-15 Cal Days",IF(Table1[[#This Row],[Days Past 3rd Birthday Calculated]]&gt;29,"30+ Cal Days","16-29 Cal Days")))</f>
        <v>OnTime</v>
      </c>
      <c r="Y1479" s="37">
        <f>_xlfn.NUMBERVALUE(Table1[[#This Row],[School Days to Complete Initial Evaluation (U08)]])</f>
        <v>0</v>
      </c>
      <c r="Z1479" t="str">
        <f>IF(Table1[[#This Row],[School Days to Complete Initial Evaluation Converted]]&lt;36,"OnTime",IF(Table1[[#This Row],[School Days to Complete Initial Evaluation Converted]]&gt;50,"16+ Sch Days","1-15 Sch Days"))</f>
        <v>OnTime</v>
      </c>
    </row>
    <row r="1480" spans="1:26">
      <c r="A1480" s="26"/>
      <c r="B1480" s="26"/>
      <c r="C1480" s="26"/>
      <c r="D1480" s="26"/>
      <c r="E1480" s="26"/>
      <c r="F1480" s="26"/>
      <c r="G1480" s="26"/>
      <c r="H1480" s="26"/>
      <c r="I1480" s="26"/>
      <c r="J1480" s="26"/>
      <c r="K1480" s="26"/>
      <c r="L1480" s="26"/>
      <c r="M1480" s="26"/>
      <c r="N1480" s="26"/>
      <c r="O1480" s="26"/>
      <c r="P1480" s="26"/>
      <c r="Q1480" s="26"/>
      <c r="R1480" s="26"/>
      <c r="S1480" s="26"/>
      <c r="T1480" s="26"/>
      <c r="U1480" s="26"/>
      <c r="V1480" s="36">
        <f t="shared" si="23"/>
        <v>1096</v>
      </c>
      <c r="W148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80" t="str">
        <f>IF(Table1[[#This Row],[Days Past 3rd Birthday Calculated]]&lt;1,"OnTime",IF(Table1[[#This Row],[Days Past 3rd Birthday Calculated]]&lt;16,"1-15 Cal Days",IF(Table1[[#This Row],[Days Past 3rd Birthday Calculated]]&gt;29,"30+ Cal Days","16-29 Cal Days")))</f>
        <v>OnTime</v>
      </c>
      <c r="Y1480" s="37">
        <f>_xlfn.NUMBERVALUE(Table1[[#This Row],[School Days to Complete Initial Evaluation (U08)]])</f>
        <v>0</v>
      </c>
      <c r="Z1480" t="str">
        <f>IF(Table1[[#This Row],[School Days to Complete Initial Evaluation Converted]]&lt;36,"OnTime",IF(Table1[[#This Row],[School Days to Complete Initial Evaluation Converted]]&gt;50,"16+ Sch Days","1-15 Sch Days"))</f>
        <v>OnTime</v>
      </c>
    </row>
    <row r="1481" spans="1:26">
      <c r="A1481" s="26"/>
      <c r="B1481" s="26"/>
      <c r="C1481" s="26"/>
      <c r="D1481" s="26"/>
      <c r="E1481" s="26"/>
      <c r="F1481" s="26"/>
      <c r="G1481" s="26"/>
      <c r="H1481" s="26"/>
      <c r="I1481" s="26"/>
      <c r="J1481" s="26"/>
      <c r="K1481" s="26"/>
      <c r="L1481" s="26"/>
      <c r="M1481" s="26"/>
      <c r="N1481" s="26"/>
      <c r="O1481" s="26"/>
      <c r="P1481" s="26"/>
      <c r="Q1481" s="26"/>
      <c r="R1481" s="26"/>
      <c r="S1481" s="26"/>
      <c r="T1481" s="26"/>
      <c r="U1481" s="26"/>
      <c r="V1481" s="36">
        <f t="shared" si="23"/>
        <v>1096</v>
      </c>
      <c r="W148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81" t="str">
        <f>IF(Table1[[#This Row],[Days Past 3rd Birthday Calculated]]&lt;1,"OnTime",IF(Table1[[#This Row],[Days Past 3rd Birthday Calculated]]&lt;16,"1-15 Cal Days",IF(Table1[[#This Row],[Days Past 3rd Birthday Calculated]]&gt;29,"30+ Cal Days","16-29 Cal Days")))</f>
        <v>OnTime</v>
      </c>
      <c r="Y1481" s="37">
        <f>_xlfn.NUMBERVALUE(Table1[[#This Row],[School Days to Complete Initial Evaluation (U08)]])</f>
        <v>0</v>
      </c>
      <c r="Z1481" t="str">
        <f>IF(Table1[[#This Row],[School Days to Complete Initial Evaluation Converted]]&lt;36,"OnTime",IF(Table1[[#This Row],[School Days to Complete Initial Evaluation Converted]]&gt;50,"16+ Sch Days","1-15 Sch Days"))</f>
        <v>OnTime</v>
      </c>
    </row>
    <row r="1482" spans="1:26">
      <c r="A1482" s="26"/>
      <c r="B1482" s="26"/>
      <c r="C1482" s="26"/>
      <c r="D1482" s="26"/>
      <c r="E1482" s="26"/>
      <c r="F1482" s="26"/>
      <c r="G1482" s="26"/>
      <c r="H1482" s="26"/>
      <c r="I1482" s="26"/>
      <c r="J1482" s="26"/>
      <c r="K1482" s="26"/>
      <c r="L1482" s="26"/>
      <c r="M1482" s="26"/>
      <c r="N1482" s="26"/>
      <c r="O1482" s="26"/>
      <c r="P1482" s="26"/>
      <c r="Q1482" s="26"/>
      <c r="R1482" s="26"/>
      <c r="S1482" s="26"/>
      <c r="T1482" s="26"/>
      <c r="U1482" s="26"/>
      <c r="V1482" s="36">
        <f t="shared" si="23"/>
        <v>1096</v>
      </c>
      <c r="W148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82" t="str">
        <f>IF(Table1[[#This Row],[Days Past 3rd Birthday Calculated]]&lt;1,"OnTime",IF(Table1[[#This Row],[Days Past 3rd Birthday Calculated]]&lt;16,"1-15 Cal Days",IF(Table1[[#This Row],[Days Past 3rd Birthday Calculated]]&gt;29,"30+ Cal Days","16-29 Cal Days")))</f>
        <v>OnTime</v>
      </c>
      <c r="Y1482" s="37">
        <f>_xlfn.NUMBERVALUE(Table1[[#This Row],[School Days to Complete Initial Evaluation (U08)]])</f>
        <v>0</v>
      </c>
      <c r="Z1482" t="str">
        <f>IF(Table1[[#This Row],[School Days to Complete Initial Evaluation Converted]]&lt;36,"OnTime",IF(Table1[[#This Row],[School Days to Complete Initial Evaluation Converted]]&gt;50,"16+ Sch Days","1-15 Sch Days"))</f>
        <v>OnTime</v>
      </c>
    </row>
    <row r="1483" spans="1:26">
      <c r="A1483" s="26"/>
      <c r="B1483" s="26"/>
      <c r="C1483" s="26"/>
      <c r="D1483" s="26"/>
      <c r="E1483" s="26"/>
      <c r="F1483" s="26"/>
      <c r="G1483" s="26"/>
      <c r="H1483" s="26"/>
      <c r="I1483" s="26"/>
      <c r="J1483" s="26"/>
      <c r="K1483" s="26"/>
      <c r="L1483" s="26"/>
      <c r="M1483" s="26"/>
      <c r="N1483" s="26"/>
      <c r="O1483" s="26"/>
      <c r="P1483" s="26"/>
      <c r="Q1483" s="26"/>
      <c r="R1483" s="26"/>
      <c r="S1483" s="26"/>
      <c r="T1483" s="26"/>
      <c r="U1483" s="26"/>
      <c r="V1483" s="36">
        <f t="shared" si="23"/>
        <v>1096</v>
      </c>
      <c r="W148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83" t="str">
        <f>IF(Table1[[#This Row],[Days Past 3rd Birthday Calculated]]&lt;1,"OnTime",IF(Table1[[#This Row],[Days Past 3rd Birthday Calculated]]&lt;16,"1-15 Cal Days",IF(Table1[[#This Row],[Days Past 3rd Birthday Calculated]]&gt;29,"30+ Cal Days","16-29 Cal Days")))</f>
        <v>OnTime</v>
      </c>
      <c r="Y1483" s="37">
        <f>_xlfn.NUMBERVALUE(Table1[[#This Row],[School Days to Complete Initial Evaluation (U08)]])</f>
        <v>0</v>
      </c>
      <c r="Z1483" t="str">
        <f>IF(Table1[[#This Row],[School Days to Complete Initial Evaluation Converted]]&lt;36,"OnTime",IF(Table1[[#This Row],[School Days to Complete Initial Evaluation Converted]]&gt;50,"16+ Sch Days","1-15 Sch Days"))</f>
        <v>OnTime</v>
      </c>
    </row>
    <row r="1484" spans="1:26">
      <c r="A1484" s="26"/>
      <c r="B1484" s="26"/>
      <c r="C1484" s="26"/>
      <c r="D1484" s="26"/>
      <c r="E1484" s="26"/>
      <c r="F1484" s="26"/>
      <c r="G1484" s="26"/>
      <c r="H1484" s="26"/>
      <c r="I1484" s="26"/>
      <c r="J1484" s="26"/>
      <c r="K1484" s="26"/>
      <c r="L1484" s="26"/>
      <c r="M1484" s="26"/>
      <c r="N1484" s="26"/>
      <c r="O1484" s="26"/>
      <c r="P1484" s="26"/>
      <c r="Q1484" s="26"/>
      <c r="R1484" s="26"/>
      <c r="S1484" s="26"/>
      <c r="T1484" s="26"/>
      <c r="U1484" s="26"/>
      <c r="V1484" s="36">
        <f t="shared" si="23"/>
        <v>1096</v>
      </c>
      <c r="W148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84" t="str">
        <f>IF(Table1[[#This Row],[Days Past 3rd Birthday Calculated]]&lt;1,"OnTime",IF(Table1[[#This Row],[Days Past 3rd Birthday Calculated]]&lt;16,"1-15 Cal Days",IF(Table1[[#This Row],[Days Past 3rd Birthday Calculated]]&gt;29,"30+ Cal Days","16-29 Cal Days")))</f>
        <v>OnTime</v>
      </c>
      <c r="Y1484" s="37">
        <f>_xlfn.NUMBERVALUE(Table1[[#This Row],[School Days to Complete Initial Evaluation (U08)]])</f>
        <v>0</v>
      </c>
      <c r="Z1484" t="str">
        <f>IF(Table1[[#This Row],[School Days to Complete Initial Evaluation Converted]]&lt;36,"OnTime",IF(Table1[[#This Row],[School Days to Complete Initial Evaluation Converted]]&gt;50,"16+ Sch Days","1-15 Sch Days"))</f>
        <v>OnTime</v>
      </c>
    </row>
    <row r="1485" spans="1:26">
      <c r="A1485" s="26"/>
      <c r="B1485" s="26"/>
      <c r="C1485" s="26"/>
      <c r="D1485" s="26"/>
      <c r="E1485" s="26"/>
      <c r="F1485" s="26"/>
      <c r="G1485" s="26"/>
      <c r="H1485" s="26"/>
      <c r="I1485" s="26"/>
      <c r="J1485" s="26"/>
      <c r="K1485" s="26"/>
      <c r="L1485" s="26"/>
      <c r="M1485" s="26"/>
      <c r="N1485" s="26"/>
      <c r="O1485" s="26"/>
      <c r="P1485" s="26"/>
      <c r="Q1485" s="26"/>
      <c r="R1485" s="26"/>
      <c r="S1485" s="26"/>
      <c r="T1485" s="26"/>
      <c r="U1485" s="26"/>
      <c r="V1485" s="36">
        <f t="shared" si="23"/>
        <v>1096</v>
      </c>
      <c r="W148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85" t="str">
        <f>IF(Table1[[#This Row],[Days Past 3rd Birthday Calculated]]&lt;1,"OnTime",IF(Table1[[#This Row],[Days Past 3rd Birthday Calculated]]&lt;16,"1-15 Cal Days",IF(Table1[[#This Row],[Days Past 3rd Birthday Calculated]]&gt;29,"30+ Cal Days","16-29 Cal Days")))</f>
        <v>OnTime</v>
      </c>
      <c r="Y1485" s="37">
        <f>_xlfn.NUMBERVALUE(Table1[[#This Row],[School Days to Complete Initial Evaluation (U08)]])</f>
        <v>0</v>
      </c>
      <c r="Z1485" t="str">
        <f>IF(Table1[[#This Row],[School Days to Complete Initial Evaluation Converted]]&lt;36,"OnTime",IF(Table1[[#This Row],[School Days to Complete Initial Evaluation Converted]]&gt;50,"16+ Sch Days","1-15 Sch Days"))</f>
        <v>OnTime</v>
      </c>
    </row>
    <row r="1486" spans="1:26">
      <c r="A1486" s="26"/>
      <c r="B1486" s="26"/>
      <c r="C1486" s="26"/>
      <c r="D1486" s="26"/>
      <c r="E1486" s="26"/>
      <c r="F1486" s="26"/>
      <c r="G1486" s="26"/>
      <c r="H1486" s="26"/>
      <c r="I1486" s="26"/>
      <c r="J1486" s="26"/>
      <c r="K1486" s="26"/>
      <c r="L1486" s="26"/>
      <c r="M1486" s="26"/>
      <c r="N1486" s="26"/>
      <c r="O1486" s="26"/>
      <c r="P1486" s="26"/>
      <c r="Q1486" s="26"/>
      <c r="R1486" s="26"/>
      <c r="S1486" s="26"/>
      <c r="T1486" s="26"/>
      <c r="U1486" s="26"/>
      <c r="V1486" s="36">
        <f t="shared" si="23"/>
        <v>1096</v>
      </c>
      <c r="W148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86" t="str">
        <f>IF(Table1[[#This Row],[Days Past 3rd Birthday Calculated]]&lt;1,"OnTime",IF(Table1[[#This Row],[Days Past 3rd Birthday Calculated]]&lt;16,"1-15 Cal Days",IF(Table1[[#This Row],[Days Past 3rd Birthday Calculated]]&gt;29,"30+ Cal Days","16-29 Cal Days")))</f>
        <v>OnTime</v>
      </c>
      <c r="Y1486" s="37">
        <f>_xlfn.NUMBERVALUE(Table1[[#This Row],[School Days to Complete Initial Evaluation (U08)]])</f>
        <v>0</v>
      </c>
      <c r="Z1486" t="str">
        <f>IF(Table1[[#This Row],[School Days to Complete Initial Evaluation Converted]]&lt;36,"OnTime",IF(Table1[[#This Row],[School Days to Complete Initial Evaluation Converted]]&gt;50,"16+ Sch Days","1-15 Sch Days"))</f>
        <v>OnTime</v>
      </c>
    </row>
    <row r="1487" spans="1:26">
      <c r="A1487" s="26"/>
      <c r="B1487" s="26"/>
      <c r="C1487" s="26"/>
      <c r="D1487" s="26"/>
      <c r="E1487" s="26"/>
      <c r="F1487" s="26"/>
      <c r="G1487" s="26"/>
      <c r="H1487" s="26"/>
      <c r="I1487" s="26"/>
      <c r="J1487" s="26"/>
      <c r="K1487" s="26"/>
      <c r="L1487" s="26"/>
      <c r="M1487" s="26"/>
      <c r="N1487" s="26"/>
      <c r="O1487" s="26"/>
      <c r="P1487" s="26"/>
      <c r="Q1487" s="26"/>
      <c r="R1487" s="26"/>
      <c r="S1487" s="26"/>
      <c r="T1487" s="26"/>
      <c r="U1487" s="26"/>
      <c r="V1487" s="36">
        <f t="shared" si="23"/>
        <v>1096</v>
      </c>
      <c r="W148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87" t="str">
        <f>IF(Table1[[#This Row],[Days Past 3rd Birthday Calculated]]&lt;1,"OnTime",IF(Table1[[#This Row],[Days Past 3rd Birthday Calculated]]&lt;16,"1-15 Cal Days",IF(Table1[[#This Row],[Days Past 3rd Birthday Calculated]]&gt;29,"30+ Cal Days","16-29 Cal Days")))</f>
        <v>OnTime</v>
      </c>
      <c r="Y1487" s="37">
        <f>_xlfn.NUMBERVALUE(Table1[[#This Row],[School Days to Complete Initial Evaluation (U08)]])</f>
        <v>0</v>
      </c>
      <c r="Z1487" t="str">
        <f>IF(Table1[[#This Row],[School Days to Complete Initial Evaluation Converted]]&lt;36,"OnTime",IF(Table1[[#This Row],[School Days to Complete Initial Evaluation Converted]]&gt;50,"16+ Sch Days","1-15 Sch Days"))</f>
        <v>OnTime</v>
      </c>
    </row>
    <row r="1488" spans="1:26">
      <c r="A1488" s="26"/>
      <c r="B1488" s="26"/>
      <c r="C1488" s="26"/>
      <c r="D1488" s="26"/>
      <c r="E1488" s="26"/>
      <c r="F1488" s="26"/>
      <c r="G1488" s="26"/>
      <c r="H1488" s="26"/>
      <c r="I1488" s="26"/>
      <c r="J1488" s="26"/>
      <c r="K1488" s="26"/>
      <c r="L1488" s="26"/>
      <c r="M1488" s="26"/>
      <c r="N1488" s="26"/>
      <c r="O1488" s="26"/>
      <c r="P1488" s="26"/>
      <c r="Q1488" s="26"/>
      <c r="R1488" s="26"/>
      <c r="S1488" s="26"/>
      <c r="T1488" s="26"/>
      <c r="U1488" s="26"/>
      <c r="V1488" s="36">
        <f t="shared" si="23"/>
        <v>1096</v>
      </c>
      <c r="W148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88" t="str">
        <f>IF(Table1[[#This Row],[Days Past 3rd Birthday Calculated]]&lt;1,"OnTime",IF(Table1[[#This Row],[Days Past 3rd Birthday Calculated]]&lt;16,"1-15 Cal Days",IF(Table1[[#This Row],[Days Past 3rd Birthday Calculated]]&gt;29,"30+ Cal Days","16-29 Cal Days")))</f>
        <v>OnTime</v>
      </c>
      <c r="Y1488" s="37">
        <f>_xlfn.NUMBERVALUE(Table1[[#This Row],[School Days to Complete Initial Evaluation (U08)]])</f>
        <v>0</v>
      </c>
      <c r="Z1488" t="str">
        <f>IF(Table1[[#This Row],[School Days to Complete Initial Evaluation Converted]]&lt;36,"OnTime",IF(Table1[[#This Row],[School Days to Complete Initial Evaluation Converted]]&gt;50,"16+ Sch Days","1-15 Sch Days"))</f>
        <v>OnTime</v>
      </c>
    </row>
    <row r="1489" spans="1:26">
      <c r="A1489" s="26"/>
      <c r="B1489" s="26"/>
      <c r="C1489" s="26"/>
      <c r="D1489" s="26"/>
      <c r="E1489" s="26"/>
      <c r="F1489" s="26"/>
      <c r="G1489" s="26"/>
      <c r="H1489" s="26"/>
      <c r="I1489" s="26"/>
      <c r="J1489" s="26"/>
      <c r="K1489" s="26"/>
      <c r="L1489" s="26"/>
      <c r="M1489" s="26"/>
      <c r="N1489" s="26"/>
      <c r="O1489" s="26"/>
      <c r="P1489" s="26"/>
      <c r="Q1489" s="26"/>
      <c r="R1489" s="26"/>
      <c r="S1489" s="26"/>
      <c r="T1489" s="26"/>
      <c r="U1489" s="26"/>
      <c r="V1489" s="36">
        <f t="shared" si="23"/>
        <v>1096</v>
      </c>
      <c r="W148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89" t="str">
        <f>IF(Table1[[#This Row],[Days Past 3rd Birthday Calculated]]&lt;1,"OnTime",IF(Table1[[#This Row],[Days Past 3rd Birthday Calculated]]&lt;16,"1-15 Cal Days",IF(Table1[[#This Row],[Days Past 3rd Birthday Calculated]]&gt;29,"30+ Cal Days","16-29 Cal Days")))</f>
        <v>OnTime</v>
      </c>
      <c r="Y1489" s="37">
        <f>_xlfn.NUMBERVALUE(Table1[[#This Row],[School Days to Complete Initial Evaluation (U08)]])</f>
        <v>0</v>
      </c>
      <c r="Z1489" t="str">
        <f>IF(Table1[[#This Row],[School Days to Complete Initial Evaluation Converted]]&lt;36,"OnTime",IF(Table1[[#This Row],[School Days to Complete Initial Evaluation Converted]]&gt;50,"16+ Sch Days","1-15 Sch Days"))</f>
        <v>OnTime</v>
      </c>
    </row>
    <row r="1490" spans="1:26">
      <c r="A1490" s="26"/>
      <c r="B1490" s="26"/>
      <c r="C1490" s="26"/>
      <c r="D1490" s="26"/>
      <c r="E1490" s="26"/>
      <c r="F1490" s="26"/>
      <c r="G1490" s="26"/>
      <c r="H1490" s="26"/>
      <c r="I1490" s="26"/>
      <c r="J1490" s="26"/>
      <c r="K1490" s="26"/>
      <c r="L1490" s="26"/>
      <c r="M1490" s="26"/>
      <c r="N1490" s="26"/>
      <c r="O1490" s="26"/>
      <c r="P1490" s="26"/>
      <c r="Q1490" s="26"/>
      <c r="R1490" s="26"/>
      <c r="S1490" s="26"/>
      <c r="T1490" s="26"/>
      <c r="U1490" s="26"/>
      <c r="V1490" s="36">
        <f t="shared" si="23"/>
        <v>1096</v>
      </c>
      <c r="W149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90" t="str">
        <f>IF(Table1[[#This Row],[Days Past 3rd Birthday Calculated]]&lt;1,"OnTime",IF(Table1[[#This Row],[Days Past 3rd Birthday Calculated]]&lt;16,"1-15 Cal Days",IF(Table1[[#This Row],[Days Past 3rd Birthday Calculated]]&gt;29,"30+ Cal Days","16-29 Cal Days")))</f>
        <v>OnTime</v>
      </c>
      <c r="Y1490" s="37">
        <f>_xlfn.NUMBERVALUE(Table1[[#This Row],[School Days to Complete Initial Evaluation (U08)]])</f>
        <v>0</v>
      </c>
      <c r="Z1490" t="str">
        <f>IF(Table1[[#This Row],[School Days to Complete Initial Evaluation Converted]]&lt;36,"OnTime",IF(Table1[[#This Row],[School Days to Complete Initial Evaluation Converted]]&gt;50,"16+ Sch Days","1-15 Sch Days"))</f>
        <v>OnTime</v>
      </c>
    </row>
    <row r="1491" spans="1:26">
      <c r="A1491" s="26"/>
      <c r="B1491" s="26"/>
      <c r="C1491" s="26"/>
      <c r="D1491" s="26"/>
      <c r="E1491" s="26"/>
      <c r="F1491" s="26"/>
      <c r="G1491" s="26"/>
      <c r="H1491" s="26"/>
      <c r="I1491" s="26"/>
      <c r="J1491" s="26"/>
      <c r="K1491" s="26"/>
      <c r="L1491" s="26"/>
      <c r="M1491" s="26"/>
      <c r="N1491" s="26"/>
      <c r="O1491" s="26"/>
      <c r="P1491" s="26"/>
      <c r="Q1491" s="26"/>
      <c r="R1491" s="26"/>
      <c r="S1491" s="26"/>
      <c r="T1491" s="26"/>
      <c r="U1491" s="26"/>
      <c r="V1491" s="36">
        <f t="shared" si="23"/>
        <v>1096</v>
      </c>
      <c r="W149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91" t="str">
        <f>IF(Table1[[#This Row],[Days Past 3rd Birthday Calculated]]&lt;1,"OnTime",IF(Table1[[#This Row],[Days Past 3rd Birthday Calculated]]&lt;16,"1-15 Cal Days",IF(Table1[[#This Row],[Days Past 3rd Birthday Calculated]]&gt;29,"30+ Cal Days","16-29 Cal Days")))</f>
        <v>OnTime</v>
      </c>
      <c r="Y1491" s="37">
        <f>_xlfn.NUMBERVALUE(Table1[[#This Row],[School Days to Complete Initial Evaluation (U08)]])</f>
        <v>0</v>
      </c>
      <c r="Z1491" t="str">
        <f>IF(Table1[[#This Row],[School Days to Complete Initial Evaluation Converted]]&lt;36,"OnTime",IF(Table1[[#This Row],[School Days to Complete Initial Evaluation Converted]]&gt;50,"16+ Sch Days","1-15 Sch Days"))</f>
        <v>OnTime</v>
      </c>
    </row>
    <row r="1492" spans="1:26">
      <c r="A1492" s="26"/>
      <c r="B1492" s="26"/>
      <c r="C1492" s="26"/>
      <c r="D1492" s="26"/>
      <c r="E1492" s="26"/>
      <c r="F1492" s="26"/>
      <c r="G1492" s="26"/>
      <c r="H1492" s="26"/>
      <c r="I1492" s="26"/>
      <c r="J1492" s="26"/>
      <c r="K1492" s="26"/>
      <c r="L1492" s="26"/>
      <c r="M1492" s="26"/>
      <c r="N1492" s="26"/>
      <c r="O1492" s="26"/>
      <c r="P1492" s="26"/>
      <c r="Q1492" s="26"/>
      <c r="R1492" s="26"/>
      <c r="S1492" s="26"/>
      <c r="T1492" s="26"/>
      <c r="U1492" s="26"/>
      <c r="V1492" s="36">
        <f t="shared" si="23"/>
        <v>1096</v>
      </c>
      <c r="W149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92" t="str">
        <f>IF(Table1[[#This Row],[Days Past 3rd Birthday Calculated]]&lt;1,"OnTime",IF(Table1[[#This Row],[Days Past 3rd Birthday Calculated]]&lt;16,"1-15 Cal Days",IF(Table1[[#This Row],[Days Past 3rd Birthday Calculated]]&gt;29,"30+ Cal Days","16-29 Cal Days")))</f>
        <v>OnTime</v>
      </c>
      <c r="Y1492" s="37">
        <f>_xlfn.NUMBERVALUE(Table1[[#This Row],[School Days to Complete Initial Evaluation (U08)]])</f>
        <v>0</v>
      </c>
      <c r="Z1492" t="str">
        <f>IF(Table1[[#This Row],[School Days to Complete Initial Evaluation Converted]]&lt;36,"OnTime",IF(Table1[[#This Row],[School Days to Complete Initial Evaluation Converted]]&gt;50,"16+ Sch Days","1-15 Sch Days"))</f>
        <v>OnTime</v>
      </c>
    </row>
    <row r="1493" spans="1:26">
      <c r="A1493" s="26"/>
      <c r="B1493" s="26"/>
      <c r="C1493" s="26"/>
      <c r="D1493" s="26"/>
      <c r="E1493" s="26"/>
      <c r="F1493" s="26"/>
      <c r="G1493" s="26"/>
      <c r="H1493" s="26"/>
      <c r="I1493" s="26"/>
      <c r="J1493" s="26"/>
      <c r="K1493" s="26"/>
      <c r="L1493" s="26"/>
      <c r="M1493" s="26"/>
      <c r="N1493" s="26"/>
      <c r="O1493" s="26"/>
      <c r="P1493" s="26"/>
      <c r="Q1493" s="26"/>
      <c r="R1493" s="26"/>
      <c r="S1493" s="26"/>
      <c r="T1493" s="26"/>
      <c r="U1493" s="26"/>
      <c r="V1493" s="36">
        <f t="shared" si="23"/>
        <v>1096</v>
      </c>
      <c r="W149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93" t="str">
        <f>IF(Table1[[#This Row],[Days Past 3rd Birthday Calculated]]&lt;1,"OnTime",IF(Table1[[#This Row],[Days Past 3rd Birthday Calculated]]&lt;16,"1-15 Cal Days",IF(Table1[[#This Row],[Days Past 3rd Birthday Calculated]]&gt;29,"30+ Cal Days","16-29 Cal Days")))</f>
        <v>OnTime</v>
      </c>
      <c r="Y1493" s="37">
        <f>_xlfn.NUMBERVALUE(Table1[[#This Row],[School Days to Complete Initial Evaluation (U08)]])</f>
        <v>0</v>
      </c>
      <c r="Z1493" t="str">
        <f>IF(Table1[[#This Row],[School Days to Complete Initial Evaluation Converted]]&lt;36,"OnTime",IF(Table1[[#This Row],[School Days to Complete Initial Evaluation Converted]]&gt;50,"16+ Sch Days","1-15 Sch Days"))</f>
        <v>OnTime</v>
      </c>
    </row>
    <row r="1494" spans="1:26">
      <c r="A1494" s="26"/>
      <c r="B1494" s="26"/>
      <c r="C1494" s="26"/>
      <c r="D1494" s="26"/>
      <c r="E1494" s="26"/>
      <c r="F1494" s="26"/>
      <c r="G1494" s="26"/>
      <c r="H1494" s="26"/>
      <c r="I1494" s="26"/>
      <c r="J1494" s="26"/>
      <c r="K1494" s="26"/>
      <c r="L1494" s="26"/>
      <c r="M1494" s="26"/>
      <c r="N1494" s="26"/>
      <c r="O1494" s="26"/>
      <c r="P1494" s="26"/>
      <c r="Q1494" s="26"/>
      <c r="R1494" s="26"/>
      <c r="S1494" s="26"/>
      <c r="T1494" s="26"/>
      <c r="U1494" s="26"/>
      <c r="V1494" s="36">
        <f t="shared" si="23"/>
        <v>1096</v>
      </c>
      <c r="W149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94" t="str">
        <f>IF(Table1[[#This Row],[Days Past 3rd Birthday Calculated]]&lt;1,"OnTime",IF(Table1[[#This Row],[Days Past 3rd Birthday Calculated]]&lt;16,"1-15 Cal Days",IF(Table1[[#This Row],[Days Past 3rd Birthday Calculated]]&gt;29,"30+ Cal Days","16-29 Cal Days")))</f>
        <v>OnTime</v>
      </c>
      <c r="Y1494" s="37">
        <f>_xlfn.NUMBERVALUE(Table1[[#This Row],[School Days to Complete Initial Evaluation (U08)]])</f>
        <v>0</v>
      </c>
      <c r="Z1494" t="str">
        <f>IF(Table1[[#This Row],[School Days to Complete Initial Evaluation Converted]]&lt;36,"OnTime",IF(Table1[[#This Row],[School Days to Complete Initial Evaluation Converted]]&gt;50,"16+ Sch Days","1-15 Sch Days"))</f>
        <v>OnTime</v>
      </c>
    </row>
    <row r="1495" spans="1:26">
      <c r="A1495" s="26"/>
      <c r="B1495" s="26"/>
      <c r="C1495" s="26"/>
      <c r="D1495" s="26"/>
      <c r="E1495" s="26"/>
      <c r="F1495" s="26"/>
      <c r="G1495" s="26"/>
      <c r="H1495" s="26"/>
      <c r="I1495" s="26"/>
      <c r="J1495" s="26"/>
      <c r="K1495" s="26"/>
      <c r="L1495" s="26"/>
      <c r="M1495" s="26"/>
      <c r="N1495" s="26"/>
      <c r="O1495" s="26"/>
      <c r="P1495" s="26"/>
      <c r="Q1495" s="26"/>
      <c r="R1495" s="26"/>
      <c r="S1495" s="26"/>
      <c r="T1495" s="26"/>
      <c r="U1495" s="26"/>
      <c r="V1495" s="36">
        <f t="shared" si="23"/>
        <v>1096</v>
      </c>
      <c r="W149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95" t="str">
        <f>IF(Table1[[#This Row],[Days Past 3rd Birthday Calculated]]&lt;1,"OnTime",IF(Table1[[#This Row],[Days Past 3rd Birthday Calculated]]&lt;16,"1-15 Cal Days",IF(Table1[[#This Row],[Days Past 3rd Birthday Calculated]]&gt;29,"30+ Cal Days","16-29 Cal Days")))</f>
        <v>OnTime</v>
      </c>
      <c r="Y1495" s="37">
        <f>_xlfn.NUMBERVALUE(Table1[[#This Row],[School Days to Complete Initial Evaluation (U08)]])</f>
        <v>0</v>
      </c>
      <c r="Z1495" t="str">
        <f>IF(Table1[[#This Row],[School Days to Complete Initial Evaluation Converted]]&lt;36,"OnTime",IF(Table1[[#This Row],[School Days to Complete Initial Evaluation Converted]]&gt;50,"16+ Sch Days","1-15 Sch Days"))</f>
        <v>OnTime</v>
      </c>
    </row>
    <row r="1496" spans="1:26">
      <c r="A1496" s="26"/>
      <c r="B1496" s="26"/>
      <c r="C1496" s="26"/>
      <c r="D1496" s="26"/>
      <c r="E1496" s="26"/>
      <c r="F1496" s="26"/>
      <c r="G1496" s="26"/>
      <c r="H1496" s="26"/>
      <c r="I1496" s="26"/>
      <c r="J1496" s="26"/>
      <c r="K1496" s="26"/>
      <c r="L1496" s="26"/>
      <c r="M1496" s="26"/>
      <c r="N1496" s="26"/>
      <c r="O1496" s="26"/>
      <c r="P1496" s="26"/>
      <c r="Q1496" s="26"/>
      <c r="R1496" s="26"/>
      <c r="S1496" s="26"/>
      <c r="T1496" s="26"/>
      <c r="U1496" s="26"/>
      <c r="V1496" s="36">
        <f t="shared" si="23"/>
        <v>1096</v>
      </c>
      <c r="W149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96" t="str">
        <f>IF(Table1[[#This Row],[Days Past 3rd Birthday Calculated]]&lt;1,"OnTime",IF(Table1[[#This Row],[Days Past 3rd Birthday Calculated]]&lt;16,"1-15 Cal Days",IF(Table1[[#This Row],[Days Past 3rd Birthday Calculated]]&gt;29,"30+ Cal Days","16-29 Cal Days")))</f>
        <v>OnTime</v>
      </c>
      <c r="Y1496" s="37">
        <f>_xlfn.NUMBERVALUE(Table1[[#This Row],[School Days to Complete Initial Evaluation (U08)]])</f>
        <v>0</v>
      </c>
      <c r="Z1496" t="str">
        <f>IF(Table1[[#This Row],[School Days to Complete Initial Evaluation Converted]]&lt;36,"OnTime",IF(Table1[[#This Row],[School Days to Complete Initial Evaluation Converted]]&gt;50,"16+ Sch Days","1-15 Sch Days"))</f>
        <v>OnTime</v>
      </c>
    </row>
    <row r="1497" spans="1:26">
      <c r="A1497" s="26"/>
      <c r="B1497" s="26"/>
      <c r="C1497" s="26"/>
      <c r="D1497" s="26"/>
      <c r="E1497" s="26"/>
      <c r="F1497" s="26"/>
      <c r="G1497" s="26"/>
      <c r="H1497" s="26"/>
      <c r="I1497" s="26"/>
      <c r="J1497" s="26"/>
      <c r="K1497" s="26"/>
      <c r="L1497" s="26"/>
      <c r="M1497" s="26"/>
      <c r="N1497" s="26"/>
      <c r="O1497" s="26"/>
      <c r="P1497" s="26"/>
      <c r="Q1497" s="26"/>
      <c r="R1497" s="26"/>
      <c r="S1497" s="26"/>
      <c r="T1497" s="26"/>
      <c r="U1497" s="26"/>
      <c r="V1497" s="36">
        <f t="shared" si="23"/>
        <v>1096</v>
      </c>
      <c r="W149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97" t="str">
        <f>IF(Table1[[#This Row],[Days Past 3rd Birthday Calculated]]&lt;1,"OnTime",IF(Table1[[#This Row],[Days Past 3rd Birthday Calculated]]&lt;16,"1-15 Cal Days",IF(Table1[[#This Row],[Days Past 3rd Birthday Calculated]]&gt;29,"30+ Cal Days","16-29 Cal Days")))</f>
        <v>OnTime</v>
      </c>
      <c r="Y1497" s="37">
        <f>_xlfn.NUMBERVALUE(Table1[[#This Row],[School Days to Complete Initial Evaluation (U08)]])</f>
        <v>0</v>
      </c>
      <c r="Z1497" t="str">
        <f>IF(Table1[[#This Row],[School Days to Complete Initial Evaluation Converted]]&lt;36,"OnTime",IF(Table1[[#This Row],[School Days to Complete Initial Evaluation Converted]]&gt;50,"16+ Sch Days","1-15 Sch Days"))</f>
        <v>OnTime</v>
      </c>
    </row>
    <row r="1498" spans="1:26">
      <c r="A1498" s="26"/>
      <c r="B1498" s="26"/>
      <c r="C1498" s="26"/>
      <c r="D1498" s="26"/>
      <c r="E1498" s="26"/>
      <c r="F1498" s="26"/>
      <c r="G1498" s="26"/>
      <c r="H1498" s="26"/>
      <c r="I1498" s="26"/>
      <c r="J1498" s="26"/>
      <c r="K1498" s="26"/>
      <c r="L1498" s="26"/>
      <c r="M1498" s="26"/>
      <c r="N1498" s="26"/>
      <c r="O1498" s="26"/>
      <c r="P1498" s="26"/>
      <c r="Q1498" s="26"/>
      <c r="R1498" s="26"/>
      <c r="S1498" s="26"/>
      <c r="T1498" s="26"/>
      <c r="U1498" s="26"/>
      <c r="V1498" s="36">
        <f t="shared" si="23"/>
        <v>1096</v>
      </c>
      <c r="W149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98" t="str">
        <f>IF(Table1[[#This Row],[Days Past 3rd Birthday Calculated]]&lt;1,"OnTime",IF(Table1[[#This Row],[Days Past 3rd Birthday Calculated]]&lt;16,"1-15 Cal Days",IF(Table1[[#This Row],[Days Past 3rd Birthday Calculated]]&gt;29,"30+ Cal Days","16-29 Cal Days")))</f>
        <v>OnTime</v>
      </c>
      <c r="Y1498" s="37">
        <f>_xlfn.NUMBERVALUE(Table1[[#This Row],[School Days to Complete Initial Evaluation (U08)]])</f>
        <v>0</v>
      </c>
      <c r="Z1498" t="str">
        <f>IF(Table1[[#This Row],[School Days to Complete Initial Evaluation Converted]]&lt;36,"OnTime",IF(Table1[[#This Row],[School Days to Complete Initial Evaluation Converted]]&gt;50,"16+ Sch Days","1-15 Sch Days"))</f>
        <v>OnTime</v>
      </c>
    </row>
    <row r="1499" spans="1:26">
      <c r="A1499" s="26"/>
      <c r="B1499" s="26"/>
      <c r="C1499" s="26"/>
      <c r="D1499" s="26"/>
      <c r="E1499" s="26"/>
      <c r="F1499" s="26"/>
      <c r="G1499" s="26"/>
      <c r="H1499" s="26"/>
      <c r="I1499" s="26"/>
      <c r="J1499" s="26"/>
      <c r="K1499" s="26"/>
      <c r="L1499" s="26"/>
      <c r="M1499" s="26"/>
      <c r="N1499" s="26"/>
      <c r="O1499" s="26"/>
      <c r="P1499" s="26"/>
      <c r="Q1499" s="26"/>
      <c r="R1499" s="26"/>
      <c r="S1499" s="26"/>
      <c r="T1499" s="26"/>
      <c r="U1499" s="26"/>
      <c r="V1499" s="36">
        <f t="shared" si="23"/>
        <v>1096</v>
      </c>
      <c r="W149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499" t="str">
        <f>IF(Table1[[#This Row],[Days Past 3rd Birthday Calculated]]&lt;1,"OnTime",IF(Table1[[#This Row],[Days Past 3rd Birthday Calculated]]&lt;16,"1-15 Cal Days",IF(Table1[[#This Row],[Days Past 3rd Birthday Calculated]]&gt;29,"30+ Cal Days","16-29 Cal Days")))</f>
        <v>OnTime</v>
      </c>
      <c r="Y1499" s="37">
        <f>_xlfn.NUMBERVALUE(Table1[[#This Row],[School Days to Complete Initial Evaluation (U08)]])</f>
        <v>0</v>
      </c>
      <c r="Z1499" t="str">
        <f>IF(Table1[[#This Row],[School Days to Complete Initial Evaluation Converted]]&lt;36,"OnTime",IF(Table1[[#This Row],[School Days to Complete Initial Evaluation Converted]]&gt;50,"16+ Sch Days","1-15 Sch Days"))</f>
        <v>OnTime</v>
      </c>
    </row>
    <row r="1500" spans="1:26">
      <c r="A1500" s="26"/>
      <c r="B1500" s="26"/>
      <c r="C1500" s="26"/>
      <c r="D1500" s="26"/>
      <c r="E1500" s="26"/>
      <c r="F1500" s="26"/>
      <c r="G1500" s="26"/>
      <c r="H1500" s="26"/>
      <c r="I1500" s="26"/>
      <c r="J1500" s="26"/>
      <c r="K1500" s="26"/>
      <c r="L1500" s="26"/>
      <c r="M1500" s="26"/>
      <c r="N1500" s="26"/>
      <c r="O1500" s="26"/>
      <c r="P1500" s="26"/>
      <c r="Q1500" s="26"/>
      <c r="R1500" s="26"/>
      <c r="S1500" s="26"/>
      <c r="T1500" s="26"/>
      <c r="U1500" s="26"/>
      <c r="V1500" s="36">
        <f t="shared" si="23"/>
        <v>1096</v>
      </c>
      <c r="W150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00" t="str">
        <f>IF(Table1[[#This Row],[Days Past 3rd Birthday Calculated]]&lt;1,"OnTime",IF(Table1[[#This Row],[Days Past 3rd Birthday Calculated]]&lt;16,"1-15 Cal Days",IF(Table1[[#This Row],[Days Past 3rd Birthday Calculated]]&gt;29,"30+ Cal Days","16-29 Cal Days")))</f>
        <v>OnTime</v>
      </c>
      <c r="Y1500" s="37">
        <f>_xlfn.NUMBERVALUE(Table1[[#This Row],[School Days to Complete Initial Evaluation (U08)]])</f>
        <v>0</v>
      </c>
      <c r="Z1500" t="str">
        <f>IF(Table1[[#This Row],[School Days to Complete Initial Evaluation Converted]]&lt;36,"OnTime",IF(Table1[[#This Row],[School Days to Complete Initial Evaluation Converted]]&gt;50,"16+ Sch Days","1-15 Sch Days"))</f>
        <v>OnTime</v>
      </c>
    </row>
    <row r="1501" spans="1:26">
      <c r="A1501" s="26"/>
      <c r="B1501" s="26"/>
      <c r="C1501" s="26"/>
      <c r="D1501" s="26"/>
      <c r="E1501" s="26"/>
      <c r="F1501" s="26"/>
      <c r="G1501" s="26"/>
      <c r="H1501" s="26"/>
      <c r="I1501" s="26"/>
      <c r="J1501" s="26"/>
      <c r="K1501" s="26"/>
      <c r="L1501" s="26"/>
      <c r="M1501" s="26"/>
      <c r="N1501" s="26"/>
      <c r="O1501" s="26"/>
      <c r="P1501" s="26"/>
      <c r="Q1501" s="26"/>
      <c r="R1501" s="26"/>
      <c r="S1501" s="26"/>
      <c r="T1501" s="26"/>
      <c r="U1501" s="26"/>
      <c r="V1501" s="36">
        <f t="shared" si="23"/>
        <v>1096</v>
      </c>
      <c r="W150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01" t="str">
        <f>IF(Table1[[#This Row],[Days Past 3rd Birthday Calculated]]&lt;1,"OnTime",IF(Table1[[#This Row],[Days Past 3rd Birthday Calculated]]&lt;16,"1-15 Cal Days",IF(Table1[[#This Row],[Days Past 3rd Birthday Calculated]]&gt;29,"30+ Cal Days","16-29 Cal Days")))</f>
        <v>OnTime</v>
      </c>
      <c r="Y1501" s="37">
        <f>_xlfn.NUMBERVALUE(Table1[[#This Row],[School Days to Complete Initial Evaluation (U08)]])</f>
        <v>0</v>
      </c>
      <c r="Z1501" t="str">
        <f>IF(Table1[[#This Row],[School Days to Complete Initial Evaluation Converted]]&lt;36,"OnTime",IF(Table1[[#This Row],[School Days to Complete Initial Evaluation Converted]]&gt;50,"16+ Sch Days","1-15 Sch Days"))</f>
        <v>OnTime</v>
      </c>
    </row>
    <row r="1502" spans="1:26">
      <c r="A1502" s="26"/>
      <c r="B1502" s="26"/>
      <c r="C1502" s="26"/>
      <c r="D1502" s="26"/>
      <c r="E1502" s="26"/>
      <c r="F1502" s="26"/>
      <c r="G1502" s="26"/>
      <c r="H1502" s="26"/>
      <c r="I1502" s="26"/>
      <c r="J1502" s="26"/>
      <c r="K1502" s="26"/>
      <c r="L1502" s="26"/>
      <c r="M1502" s="26"/>
      <c r="N1502" s="26"/>
      <c r="O1502" s="26"/>
      <c r="P1502" s="26"/>
      <c r="Q1502" s="26"/>
      <c r="R1502" s="26"/>
      <c r="S1502" s="26"/>
      <c r="T1502" s="26"/>
      <c r="U1502" s="26"/>
      <c r="V1502" s="36">
        <f t="shared" si="23"/>
        <v>1096</v>
      </c>
      <c r="W150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02" t="str">
        <f>IF(Table1[[#This Row],[Days Past 3rd Birthday Calculated]]&lt;1,"OnTime",IF(Table1[[#This Row],[Days Past 3rd Birthday Calculated]]&lt;16,"1-15 Cal Days",IF(Table1[[#This Row],[Days Past 3rd Birthday Calculated]]&gt;29,"30+ Cal Days","16-29 Cal Days")))</f>
        <v>OnTime</v>
      </c>
      <c r="Y1502" s="37">
        <f>_xlfn.NUMBERVALUE(Table1[[#This Row],[School Days to Complete Initial Evaluation (U08)]])</f>
        <v>0</v>
      </c>
      <c r="Z1502" t="str">
        <f>IF(Table1[[#This Row],[School Days to Complete Initial Evaluation Converted]]&lt;36,"OnTime",IF(Table1[[#This Row],[School Days to Complete Initial Evaluation Converted]]&gt;50,"16+ Sch Days","1-15 Sch Days"))</f>
        <v>OnTime</v>
      </c>
    </row>
    <row r="1503" spans="1:26">
      <c r="A1503" s="26"/>
      <c r="B1503" s="26"/>
      <c r="C1503" s="26"/>
      <c r="D1503" s="26"/>
      <c r="E1503" s="26"/>
      <c r="F1503" s="26"/>
      <c r="G1503" s="26"/>
      <c r="H1503" s="26"/>
      <c r="I1503" s="26"/>
      <c r="J1503" s="26"/>
      <c r="K1503" s="26"/>
      <c r="L1503" s="26"/>
      <c r="M1503" s="26"/>
      <c r="N1503" s="26"/>
      <c r="O1503" s="26"/>
      <c r="P1503" s="26"/>
      <c r="Q1503" s="26"/>
      <c r="R1503" s="26"/>
      <c r="S1503" s="26"/>
      <c r="T1503" s="26"/>
      <c r="U1503" s="26"/>
      <c r="V1503" s="36">
        <f t="shared" si="23"/>
        <v>1096</v>
      </c>
      <c r="W150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03" t="str">
        <f>IF(Table1[[#This Row],[Days Past 3rd Birthday Calculated]]&lt;1,"OnTime",IF(Table1[[#This Row],[Days Past 3rd Birthday Calculated]]&lt;16,"1-15 Cal Days",IF(Table1[[#This Row],[Days Past 3rd Birthday Calculated]]&gt;29,"30+ Cal Days","16-29 Cal Days")))</f>
        <v>OnTime</v>
      </c>
      <c r="Y1503" s="37">
        <f>_xlfn.NUMBERVALUE(Table1[[#This Row],[School Days to Complete Initial Evaluation (U08)]])</f>
        <v>0</v>
      </c>
      <c r="Z1503" t="str">
        <f>IF(Table1[[#This Row],[School Days to Complete Initial Evaluation Converted]]&lt;36,"OnTime",IF(Table1[[#This Row],[School Days to Complete Initial Evaluation Converted]]&gt;50,"16+ Sch Days","1-15 Sch Days"))</f>
        <v>OnTime</v>
      </c>
    </row>
    <row r="1504" spans="1:26">
      <c r="A1504" s="26"/>
      <c r="B1504" s="26"/>
      <c r="C1504" s="26"/>
      <c r="D1504" s="26"/>
      <c r="E1504" s="26"/>
      <c r="F1504" s="26"/>
      <c r="G1504" s="26"/>
      <c r="H1504" s="26"/>
      <c r="I1504" s="26"/>
      <c r="J1504" s="26"/>
      <c r="K1504" s="26"/>
      <c r="L1504" s="26"/>
      <c r="M1504" s="26"/>
      <c r="N1504" s="26"/>
      <c r="O1504" s="26"/>
      <c r="P1504" s="26"/>
      <c r="Q1504" s="26"/>
      <c r="R1504" s="26"/>
      <c r="S1504" s="26"/>
      <c r="T1504" s="26"/>
      <c r="U1504" s="26"/>
      <c r="V1504" s="36">
        <f t="shared" si="23"/>
        <v>1096</v>
      </c>
      <c r="W150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04" t="str">
        <f>IF(Table1[[#This Row],[Days Past 3rd Birthday Calculated]]&lt;1,"OnTime",IF(Table1[[#This Row],[Days Past 3rd Birthday Calculated]]&lt;16,"1-15 Cal Days",IF(Table1[[#This Row],[Days Past 3rd Birthday Calculated]]&gt;29,"30+ Cal Days","16-29 Cal Days")))</f>
        <v>OnTime</v>
      </c>
      <c r="Y1504" s="37">
        <f>_xlfn.NUMBERVALUE(Table1[[#This Row],[School Days to Complete Initial Evaluation (U08)]])</f>
        <v>0</v>
      </c>
      <c r="Z1504" t="str">
        <f>IF(Table1[[#This Row],[School Days to Complete Initial Evaluation Converted]]&lt;36,"OnTime",IF(Table1[[#This Row],[School Days to Complete Initial Evaluation Converted]]&gt;50,"16+ Sch Days","1-15 Sch Days"))</f>
        <v>OnTime</v>
      </c>
    </row>
    <row r="1505" spans="1:26">
      <c r="A1505" s="26"/>
      <c r="B1505" s="26"/>
      <c r="C1505" s="26"/>
      <c r="D1505" s="26"/>
      <c r="E1505" s="26"/>
      <c r="F1505" s="26"/>
      <c r="G1505" s="26"/>
      <c r="H1505" s="26"/>
      <c r="I1505" s="26"/>
      <c r="J1505" s="26"/>
      <c r="K1505" s="26"/>
      <c r="L1505" s="26"/>
      <c r="M1505" s="26"/>
      <c r="N1505" s="26"/>
      <c r="O1505" s="26"/>
      <c r="P1505" s="26"/>
      <c r="Q1505" s="26"/>
      <c r="R1505" s="26"/>
      <c r="S1505" s="26"/>
      <c r="T1505" s="26"/>
      <c r="U1505" s="26"/>
      <c r="V1505" s="36">
        <f t="shared" si="23"/>
        <v>1096</v>
      </c>
      <c r="W150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05" t="str">
        <f>IF(Table1[[#This Row],[Days Past 3rd Birthday Calculated]]&lt;1,"OnTime",IF(Table1[[#This Row],[Days Past 3rd Birthday Calculated]]&lt;16,"1-15 Cal Days",IF(Table1[[#This Row],[Days Past 3rd Birthday Calculated]]&gt;29,"30+ Cal Days","16-29 Cal Days")))</f>
        <v>OnTime</v>
      </c>
      <c r="Y1505" s="37">
        <f>_xlfn.NUMBERVALUE(Table1[[#This Row],[School Days to Complete Initial Evaluation (U08)]])</f>
        <v>0</v>
      </c>
      <c r="Z1505" t="str">
        <f>IF(Table1[[#This Row],[School Days to Complete Initial Evaluation Converted]]&lt;36,"OnTime",IF(Table1[[#This Row],[School Days to Complete Initial Evaluation Converted]]&gt;50,"16+ Sch Days","1-15 Sch Days"))</f>
        <v>OnTime</v>
      </c>
    </row>
    <row r="1506" spans="1:26">
      <c r="A1506" s="26"/>
      <c r="B1506" s="26"/>
      <c r="C1506" s="26"/>
      <c r="D1506" s="26"/>
      <c r="E1506" s="26"/>
      <c r="F1506" s="26"/>
      <c r="G1506" s="26"/>
      <c r="H1506" s="26"/>
      <c r="I1506" s="26"/>
      <c r="J1506" s="26"/>
      <c r="K1506" s="26"/>
      <c r="L1506" s="26"/>
      <c r="M1506" s="26"/>
      <c r="N1506" s="26"/>
      <c r="O1506" s="26"/>
      <c r="P1506" s="26"/>
      <c r="Q1506" s="26"/>
      <c r="R1506" s="26"/>
      <c r="S1506" s="26"/>
      <c r="T1506" s="26"/>
      <c r="U1506" s="26"/>
      <c r="V1506" s="36">
        <f t="shared" si="23"/>
        <v>1096</v>
      </c>
      <c r="W150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06" t="str">
        <f>IF(Table1[[#This Row],[Days Past 3rd Birthday Calculated]]&lt;1,"OnTime",IF(Table1[[#This Row],[Days Past 3rd Birthday Calculated]]&lt;16,"1-15 Cal Days",IF(Table1[[#This Row],[Days Past 3rd Birthday Calculated]]&gt;29,"30+ Cal Days","16-29 Cal Days")))</f>
        <v>OnTime</v>
      </c>
      <c r="Y1506" s="37">
        <f>_xlfn.NUMBERVALUE(Table1[[#This Row],[School Days to Complete Initial Evaluation (U08)]])</f>
        <v>0</v>
      </c>
      <c r="Z1506" t="str">
        <f>IF(Table1[[#This Row],[School Days to Complete Initial Evaluation Converted]]&lt;36,"OnTime",IF(Table1[[#This Row],[School Days to Complete Initial Evaluation Converted]]&gt;50,"16+ Sch Days","1-15 Sch Days"))</f>
        <v>OnTime</v>
      </c>
    </row>
    <row r="1507" spans="1:26">
      <c r="A1507" s="26"/>
      <c r="B1507" s="26"/>
      <c r="C1507" s="26"/>
      <c r="D1507" s="26"/>
      <c r="E1507" s="26"/>
      <c r="F1507" s="26"/>
      <c r="G1507" s="26"/>
      <c r="H1507" s="26"/>
      <c r="I1507" s="26"/>
      <c r="J1507" s="26"/>
      <c r="K1507" s="26"/>
      <c r="L1507" s="26"/>
      <c r="M1507" s="26"/>
      <c r="N1507" s="26"/>
      <c r="O1507" s="26"/>
      <c r="P1507" s="26"/>
      <c r="Q1507" s="26"/>
      <c r="R1507" s="26"/>
      <c r="S1507" s="26"/>
      <c r="T1507" s="26"/>
      <c r="U1507" s="26"/>
      <c r="V1507" s="36">
        <f t="shared" si="23"/>
        <v>1096</v>
      </c>
      <c r="W150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07" t="str">
        <f>IF(Table1[[#This Row],[Days Past 3rd Birthday Calculated]]&lt;1,"OnTime",IF(Table1[[#This Row],[Days Past 3rd Birthday Calculated]]&lt;16,"1-15 Cal Days",IF(Table1[[#This Row],[Days Past 3rd Birthday Calculated]]&gt;29,"30+ Cal Days","16-29 Cal Days")))</f>
        <v>OnTime</v>
      </c>
      <c r="Y1507" s="37">
        <f>_xlfn.NUMBERVALUE(Table1[[#This Row],[School Days to Complete Initial Evaluation (U08)]])</f>
        <v>0</v>
      </c>
      <c r="Z1507" t="str">
        <f>IF(Table1[[#This Row],[School Days to Complete Initial Evaluation Converted]]&lt;36,"OnTime",IF(Table1[[#This Row],[School Days to Complete Initial Evaluation Converted]]&gt;50,"16+ Sch Days","1-15 Sch Days"))</f>
        <v>OnTime</v>
      </c>
    </row>
    <row r="1508" spans="1:26">
      <c r="A1508" s="26"/>
      <c r="B1508" s="26"/>
      <c r="C1508" s="26"/>
      <c r="D1508" s="26"/>
      <c r="E1508" s="26"/>
      <c r="F1508" s="26"/>
      <c r="G1508" s="26"/>
      <c r="H1508" s="26"/>
      <c r="I1508" s="26"/>
      <c r="J1508" s="26"/>
      <c r="K1508" s="26"/>
      <c r="L1508" s="26"/>
      <c r="M1508" s="26"/>
      <c r="N1508" s="26"/>
      <c r="O1508" s="26"/>
      <c r="P1508" s="26"/>
      <c r="Q1508" s="26"/>
      <c r="R1508" s="26"/>
      <c r="S1508" s="26"/>
      <c r="T1508" s="26"/>
      <c r="U1508" s="26"/>
      <c r="V1508" s="36">
        <f t="shared" si="23"/>
        <v>1096</v>
      </c>
      <c r="W150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08" t="str">
        <f>IF(Table1[[#This Row],[Days Past 3rd Birthday Calculated]]&lt;1,"OnTime",IF(Table1[[#This Row],[Days Past 3rd Birthday Calculated]]&lt;16,"1-15 Cal Days",IF(Table1[[#This Row],[Days Past 3rd Birthday Calculated]]&gt;29,"30+ Cal Days","16-29 Cal Days")))</f>
        <v>OnTime</v>
      </c>
      <c r="Y1508" s="37">
        <f>_xlfn.NUMBERVALUE(Table1[[#This Row],[School Days to Complete Initial Evaluation (U08)]])</f>
        <v>0</v>
      </c>
      <c r="Z1508" t="str">
        <f>IF(Table1[[#This Row],[School Days to Complete Initial Evaluation Converted]]&lt;36,"OnTime",IF(Table1[[#This Row],[School Days to Complete Initial Evaluation Converted]]&gt;50,"16+ Sch Days","1-15 Sch Days"))</f>
        <v>OnTime</v>
      </c>
    </row>
    <row r="1509" spans="1:26">
      <c r="A1509" s="26"/>
      <c r="B1509" s="26"/>
      <c r="C1509" s="26"/>
      <c r="D1509" s="26"/>
      <c r="E1509" s="26"/>
      <c r="F1509" s="26"/>
      <c r="G1509" s="26"/>
      <c r="H1509" s="26"/>
      <c r="I1509" s="26"/>
      <c r="J1509" s="26"/>
      <c r="K1509" s="26"/>
      <c r="L1509" s="26"/>
      <c r="M1509" s="26"/>
      <c r="N1509" s="26"/>
      <c r="O1509" s="26"/>
      <c r="P1509" s="26"/>
      <c r="Q1509" s="26"/>
      <c r="R1509" s="26"/>
      <c r="S1509" s="26"/>
      <c r="T1509" s="26"/>
      <c r="U1509" s="26"/>
      <c r="V1509" s="36">
        <f t="shared" si="23"/>
        <v>1096</v>
      </c>
      <c r="W150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09" t="str">
        <f>IF(Table1[[#This Row],[Days Past 3rd Birthday Calculated]]&lt;1,"OnTime",IF(Table1[[#This Row],[Days Past 3rd Birthday Calculated]]&lt;16,"1-15 Cal Days",IF(Table1[[#This Row],[Days Past 3rd Birthday Calculated]]&gt;29,"30+ Cal Days","16-29 Cal Days")))</f>
        <v>OnTime</v>
      </c>
      <c r="Y1509" s="37">
        <f>_xlfn.NUMBERVALUE(Table1[[#This Row],[School Days to Complete Initial Evaluation (U08)]])</f>
        <v>0</v>
      </c>
      <c r="Z1509" t="str">
        <f>IF(Table1[[#This Row],[School Days to Complete Initial Evaluation Converted]]&lt;36,"OnTime",IF(Table1[[#This Row],[School Days to Complete Initial Evaluation Converted]]&gt;50,"16+ Sch Days","1-15 Sch Days"))</f>
        <v>OnTime</v>
      </c>
    </row>
    <row r="1510" spans="1:26">
      <c r="A1510" s="26"/>
      <c r="B1510" s="26"/>
      <c r="C1510" s="26"/>
      <c r="D1510" s="26"/>
      <c r="E1510" s="26"/>
      <c r="F1510" s="26"/>
      <c r="G1510" s="26"/>
      <c r="H1510" s="26"/>
      <c r="I1510" s="26"/>
      <c r="J1510" s="26"/>
      <c r="K1510" s="26"/>
      <c r="L1510" s="26"/>
      <c r="M1510" s="26"/>
      <c r="N1510" s="26"/>
      <c r="O1510" s="26"/>
      <c r="P1510" s="26"/>
      <c r="Q1510" s="26"/>
      <c r="R1510" s="26"/>
      <c r="S1510" s="26"/>
      <c r="T1510" s="26"/>
      <c r="U1510" s="26"/>
      <c r="V1510" s="36">
        <f t="shared" si="23"/>
        <v>1096</v>
      </c>
      <c r="W151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10" t="str">
        <f>IF(Table1[[#This Row],[Days Past 3rd Birthday Calculated]]&lt;1,"OnTime",IF(Table1[[#This Row],[Days Past 3rd Birthday Calculated]]&lt;16,"1-15 Cal Days",IF(Table1[[#This Row],[Days Past 3rd Birthday Calculated]]&gt;29,"30+ Cal Days","16-29 Cal Days")))</f>
        <v>OnTime</v>
      </c>
      <c r="Y1510" s="37">
        <f>_xlfn.NUMBERVALUE(Table1[[#This Row],[School Days to Complete Initial Evaluation (U08)]])</f>
        <v>0</v>
      </c>
      <c r="Z1510" t="str">
        <f>IF(Table1[[#This Row],[School Days to Complete Initial Evaluation Converted]]&lt;36,"OnTime",IF(Table1[[#This Row],[School Days to Complete Initial Evaluation Converted]]&gt;50,"16+ Sch Days","1-15 Sch Days"))</f>
        <v>OnTime</v>
      </c>
    </row>
    <row r="1511" spans="1:26">
      <c r="A1511" s="26"/>
      <c r="B1511" s="26"/>
      <c r="C1511" s="26"/>
      <c r="D1511" s="26"/>
      <c r="E1511" s="26"/>
      <c r="F1511" s="26"/>
      <c r="G1511" s="26"/>
      <c r="H1511" s="26"/>
      <c r="I1511" s="26"/>
      <c r="J1511" s="26"/>
      <c r="K1511" s="26"/>
      <c r="L1511" s="26"/>
      <c r="M1511" s="26"/>
      <c r="N1511" s="26"/>
      <c r="O1511" s="26"/>
      <c r="P1511" s="26"/>
      <c r="Q1511" s="26"/>
      <c r="R1511" s="26"/>
      <c r="S1511" s="26"/>
      <c r="T1511" s="26"/>
      <c r="U1511" s="26"/>
      <c r="V1511" s="36">
        <f t="shared" si="23"/>
        <v>1096</v>
      </c>
      <c r="W151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11" t="str">
        <f>IF(Table1[[#This Row],[Days Past 3rd Birthday Calculated]]&lt;1,"OnTime",IF(Table1[[#This Row],[Days Past 3rd Birthday Calculated]]&lt;16,"1-15 Cal Days",IF(Table1[[#This Row],[Days Past 3rd Birthday Calculated]]&gt;29,"30+ Cal Days","16-29 Cal Days")))</f>
        <v>OnTime</v>
      </c>
      <c r="Y1511" s="37">
        <f>_xlfn.NUMBERVALUE(Table1[[#This Row],[School Days to Complete Initial Evaluation (U08)]])</f>
        <v>0</v>
      </c>
      <c r="Z1511" t="str">
        <f>IF(Table1[[#This Row],[School Days to Complete Initial Evaluation Converted]]&lt;36,"OnTime",IF(Table1[[#This Row],[School Days to Complete Initial Evaluation Converted]]&gt;50,"16+ Sch Days","1-15 Sch Days"))</f>
        <v>OnTime</v>
      </c>
    </row>
    <row r="1512" spans="1:26">
      <c r="A1512" s="26"/>
      <c r="B1512" s="26"/>
      <c r="C1512" s="26"/>
      <c r="D1512" s="26"/>
      <c r="E1512" s="26"/>
      <c r="F1512" s="26"/>
      <c r="G1512" s="26"/>
      <c r="H1512" s="26"/>
      <c r="I1512" s="26"/>
      <c r="J1512" s="26"/>
      <c r="K1512" s="26"/>
      <c r="L1512" s="26"/>
      <c r="M1512" s="26"/>
      <c r="N1512" s="26"/>
      <c r="O1512" s="26"/>
      <c r="P1512" s="26"/>
      <c r="Q1512" s="26"/>
      <c r="R1512" s="26"/>
      <c r="S1512" s="26"/>
      <c r="T1512" s="26"/>
      <c r="U1512" s="26"/>
      <c r="V1512" s="36">
        <f t="shared" si="23"/>
        <v>1096</v>
      </c>
      <c r="W151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12" t="str">
        <f>IF(Table1[[#This Row],[Days Past 3rd Birthday Calculated]]&lt;1,"OnTime",IF(Table1[[#This Row],[Days Past 3rd Birthday Calculated]]&lt;16,"1-15 Cal Days",IF(Table1[[#This Row],[Days Past 3rd Birthday Calculated]]&gt;29,"30+ Cal Days","16-29 Cal Days")))</f>
        <v>OnTime</v>
      </c>
      <c r="Y1512" s="37">
        <f>_xlfn.NUMBERVALUE(Table1[[#This Row],[School Days to Complete Initial Evaluation (U08)]])</f>
        <v>0</v>
      </c>
      <c r="Z1512" t="str">
        <f>IF(Table1[[#This Row],[School Days to Complete Initial Evaluation Converted]]&lt;36,"OnTime",IF(Table1[[#This Row],[School Days to Complete Initial Evaluation Converted]]&gt;50,"16+ Sch Days","1-15 Sch Days"))</f>
        <v>OnTime</v>
      </c>
    </row>
    <row r="1513" spans="1:26">
      <c r="A1513" s="26"/>
      <c r="B1513" s="26"/>
      <c r="C1513" s="26"/>
      <c r="D1513" s="26"/>
      <c r="E1513" s="26"/>
      <c r="F1513" s="26"/>
      <c r="G1513" s="26"/>
      <c r="H1513" s="26"/>
      <c r="I1513" s="26"/>
      <c r="J1513" s="26"/>
      <c r="K1513" s="26"/>
      <c r="L1513" s="26"/>
      <c r="M1513" s="26"/>
      <c r="N1513" s="26"/>
      <c r="O1513" s="26"/>
      <c r="P1513" s="26"/>
      <c r="Q1513" s="26"/>
      <c r="R1513" s="26"/>
      <c r="S1513" s="26"/>
      <c r="T1513" s="26"/>
      <c r="U1513" s="26"/>
      <c r="V1513" s="36">
        <f t="shared" si="23"/>
        <v>1096</v>
      </c>
      <c r="W151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13" t="str">
        <f>IF(Table1[[#This Row],[Days Past 3rd Birthday Calculated]]&lt;1,"OnTime",IF(Table1[[#This Row],[Days Past 3rd Birthday Calculated]]&lt;16,"1-15 Cal Days",IF(Table1[[#This Row],[Days Past 3rd Birthday Calculated]]&gt;29,"30+ Cal Days","16-29 Cal Days")))</f>
        <v>OnTime</v>
      </c>
      <c r="Y1513" s="37">
        <f>_xlfn.NUMBERVALUE(Table1[[#This Row],[School Days to Complete Initial Evaluation (U08)]])</f>
        <v>0</v>
      </c>
      <c r="Z1513" t="str">
        <f>IF(Table1[[#This Row],[School Days to Complete Initial Evaluation Converted]]&lt;36,"OnTime",IF(Table1[[#This Row],[School Days to Complete Initial Evaluation Converted]]&gt;50,"16+ Sch Days","1-15 Sch Days"))</f>
        <v>OnTime</v>
      </c>
    </row>
    <row r="1514" spans="1:26">
      <c r="A1514" s="26"/>
      <c r="B1514" s="26"/>
      <c r="C1514" s="26"/>
      <c r="D1514" s="26"/>
      <c r="E1514" s="26"/>
      <c r="F1514" s="26"/>
      <c r="G1514" s="26"/>
      <c r="H1514" s="26"/>
      <c r="I1514" s="26"/>
      <c r="J1514" s="26"/>
      <c r="K1514" s="26"/>
      <c r="L1514" s="26"/>
      <c r="M1514" s="26"/>
      <c r="N1514" s="26"/>
      <c r="O1514" s="26"/>
      <c r="P1514" s="26"/>
      <c r="Q1514" s="26"/>
      <c r="R1514" s="26"/>
      <c r="S1514" s="26"/>
      <c r="T1514" s="26"/>
      <c r="U1514" s="26"/>
      <c r="V1514" s="36">
        <f t="shared" si="23"/>
        <v>1096</v>
      </c>
      <c r="W151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14" t="str">
        <f>IF(Table1[[#This Row],[Days Past 3rd Birthday Calculated]]&lt;1,"OnTime",IF(Table1[[#This Row],[Days Past 3rd Birthday Calculated]]&lt;16,"1-15 Cal Days",IF(Table1[[#This Row],[Days Past 3rd Birthday Calculated]]&gt;29,"30+ Cal Days","16-29 Cal Days")))</f>
        <v>OnTime</v>
      </c>
      <c r="Y1514" s="37">
        <f>_xlfn.NUMBERVALUE(Table1[[#This Row],[School Days to Complete Initial Evaluation (U08)]])</f>
        <v>0</v>
      </c>
      <c r="Z1514" t="str">
        <f>IF(Table1[[#This Row],[School Days to Complete Initial Evaluation Converted]]&lt;36,"OnTime",IF(Table1[[#This Row],[School Days to Complete Initial Evaluation Converted]]&gt;50,"16+ Sch Days","1-15 Sch Days"))</f>
        <v>OnTime</v>
      </c>
    </row>
    <row r="1515" spans="1:26">
      <c r="A1515" s="26"/>
      <c r="B1515" s="26"/>
      <c r="C1515" s="26"/>
      <c r="D1515" s="26"/>
      <c r="E1515" s="26"/>
      <c r="F1515" s="26"/>
      <c r="G1515" s="26"/>
      <c r="H1515" s="26"/>
      <c r="I1515" s="26"/>
      <c r="J1515" s="26"/>
      <c r="K1515" s="26"/>
      <c r="L1515" s="26"/>
      <c r="M1515" s="26"/>
      <c r="N1515" s="26"/>
      <c r="O1515" s="26"/>
      <c r="P1515" s="26"/>
      <c r="Q1515" s="26"/>
      <c r="R1515" s="26"/>
      <c r="S1515" s="26"/>
      <c r="T1515" s="26"/>
      <c r="U1515" s="26"/>
      <c r="V1515" s="36">
        <f t="shared" si="23"/>
        <v>1096</v>
      </c>
      <c r="W151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15" t="str">
        <f>IF(Table1[[#This Row],[Days Past 3rd Birthday Calculated]]&lt;1,"OnTime",IF(Table1[[#This Row],[Days Past 3rd Birthday Calculated]]&lt;16,"1-15 Cal Days",IF(Table1[[#This Row],[Days Past 3rd Birthday Calculated]]&gt;29,"30+ Cal Days","16-29 Cal Days")))</f>
        <v>OnTime</v>
      </c>
      <c r="Y1515" s="37">
        <f>_xlfn.NUMBERVALUE(Table1[[#This Row],[School Days to Complete Initial Evaluation (U08)]])</f>
        <v>0</v>
      </c>
      <c r="Z1515" t="str">
        <f>IF(Table1[[#This Row],[School Days to Complete Initial Evaluation Converted]]&lt;36,"OnTime",IF(Table1[[#This Row],[School Days to Complete Initial Evaluation Converted]]&gt;50,"16+ Sch Days","1-15 Sch Days"))</f>
        <v>OnTime</v>
      </c>
    </row>
    <row r="1516" spans="1:26">
      <c r="A1516" s="26"/>
      <c r="B1516" s="26"/>
      <c r="C1516" s="26"/>
      <c r="D1516" s="26"/>
      <c r="E1516" s="26"/>
      <c r="F1516" s="26"/>
      <c r="G1516" s="26"/>
      <c r="H1516" s="26"/>
      <c r="I1516" s="26"/>
      <c r="J1516" s="26"/>
      <c r="K1516" s="26"/>
      <c r="L1516" s="26"/>
      <c r="M1516" s="26"/>
      <c r="N1516" s="26"/>
      <c r="O1516" s="26"/>
      <c r="P1516" s="26"/>
      <c r="Q1516" s="26"/>
      <c r="R1516" s="26"/>
      <c r="S1516" s="26"/>
      <c r="T1516" s="26"/>
      <c r="U1516" s="26"/>
      <c r="V1516" s="36">
        <f t="shared" si="23"/>
        <v>1096</v>
      </c>
      <c r="W151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16" t="str">
        <f>IF(Table1[[#This Row],[Days Past 3rd Birthday Calculated]]&lt;1,"OnTime",IF(Table1[[#This Row],[Days Past 3rd Birthday Calculated]]&lt;16,"1-15 Cal Days",IF(Table1[[#This Row],[Days Past 3rd Birthday Calculated]]&gt;29,"30+ Cal Days","16-29 Cal Days")))</f>
        <v>OnTime</v>
      </c>
      <c r="Y1516" s="37">
        <f>_xlfn.NUMBERVALUE(Table1[[#This Row],[School Days to Complete Initial Evaluation (U08)]])</f>
        <v>0</v>
      </c>
      <c r="Z1516" t="str">
        <f>IF(Table1[[#This Row],[School Days to Complete Initial Evaluation Converted]]&lt;36,"OnTime",IF(Table1[[#This Row],[School Days to Complete Initial Evaluation Converted]]&gt;50,"16+ Sch Days","1-15 Sch Days"))</f>
        <v>OnTime</v>
      </c>
    </row>
    <row r="1517" spans="1:26">
      <c r="A1517" s="26"/>
      <c r="B1517" s="26"/>
      <c r="C1517" s="26"/>
      <c r="D1517" s="26"/>
      <c r="E1517" s="26"/>
      <c r="F1517" s="26"/>
      <c r="G1517" s="26"/>
      <c r="H1517" s="26"/>
      <c r="I1517" s="26"/>
      <c r="J1517" s="26"/>
      <c r="K1517" s="26"/>
      <c r="L1517" s="26"/>
      <c r="M1517" s="26"/>
      <c r="N1517" s="26"/>
      <c r="O1517" s="26"/>
      <c r="P1517" s="26"/>
      <c r="Q1517" s="26"/>
      <c r="R1517" s="26"/>
      <c r="S1517" s="26"/>
      <c r="T1517" s="26"/>
      <c r="U1517" s="26"/>
      <c r="V1517" s="36">
        <f t="shared" si="23"/>
        <v>1096</v>
      </c>
      <c r="W151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17" t="str">
        <f>IF(Table1[[#This Row],[Days Past 3rd Birthday Calculated]]&lt;1,"OnTime",IF(Table1[[#This Row],[Days Past 3rd Birthday Calculated]]&lt;16,"1-15 Cal Days",IF(Table1[[#This Row],[Days Past 3rd Birthday Calculated]]&gt;29,"30+ Cal Days","16-29 Cal Days")))</f>
        <v>OnTime</v>
      </c>
      <c r="Y1517" s="37">
        <f>_xlfn.NUMBERVALUE(Table1[[#This Row],[School Days to Complete Initial Evaluation (U08)]])</f>
        <v>0</v>
      </c>
      <c r="Z1517" t="str">
        <f>IF(Table1[[#This Row],[School Days to Complete Initial Evaluation Converted]]&lt;36,"OnTime",IF(Table1[[#This Row],[School Days to Complete Initial Evaluation Converted]]&gt;50,"16+ Sch Days","1-15 Sch Days"))</f>
        <v>OnTime</v>
      </c>
    </row>
    <row r="1518" spans="1:26">
      <c r="A1518" s="26"/>
      <c r="B1518" s="26"/>
      <c r="C1518" s="26"/>
      <c r="D1518" s="26"/>
      <c r="E1518" s="26"/>
      <c r="F1518" s="26"/>
      <c r="G1518" s="26"/>
      <c r="H1518" s="26"/>
      <c r="I1518" s="26"/>
      <c r="J1518" s="26"/>
      <c r="K1518" s="26"/>
      <c r="L1518" s="26"/>
      <c r="M1518" s="26"/>
      <c r="N1518" s="26"/>
      <c r="O1518" s="26"/>
      <c r="P1518" s="26"/>
      <c r="Q1518" s="26"/>
      <c r="R1518" s="26"/>
      <c r="S1518" s="26"/>
      <c r="T1518" s="26"/>
      <c r="U1518" s="26"/>
      <c r="V1518" s="36">
        <f t="shared" si="23"/>
        <v>1096</v>
      </c>
      <c r="W151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18" t="str">
        <f>IF(Table1[[#This Row],[Days Past 3rd Birthday Calculated]]&lt;1,"OnTime",IF(Table1[[#This Row],[Days Past 3rd Birthday Calculated]]&lt;16,"1-15 Cal Days",IF(Table1[[#This Row],[Days Past 3rd Birthday Calculated]]&gt;29,"30+ Cal Days","16-29 Cal Days")))</f>
        <v>OnTime</v>
      </c>
      <c r="Y1518" s="37">
        <f>_xlfn.NUMBERVALUE(Table1[[#This Row],[School Days to Complete Initial Evaluation (U08)]])</f>
        <v>0</v>
      </c>
      <c r="Z1518" t="str">
        <f>IF(Table1[[#This Row],[School Days to Complete Initial Evaluation Converted]]&lt;36,"OnTime",IF(Table1[[#This Row],[School Days to Complete Initial Evaluation Converted]]&gt;50,"16+ Sch Days","1-15 Sch Days"))</f>
        <v>OnTime</v>
      </c>
    </row>
    <row r="1519" spans="1:26">
      <c r="A1519" s="26"/>
      <c r="B1519" s="26"/>
      <c r="C1519" s="26"/>
      <c r="D1519" s="26"/>
      <c r="E1519" s="26"/>
      <c r="F1519" s="26"/>
      <c r="G1519" s="26"/>
      <c r="H1519" s="26"/>
      <c r="I1519" s="26"/>
      <c r="J1519" s="26"/>
      <c r="K1519" s="26"/>
      <c r="L1519" s="26"/>
      <c r="M1519" s="26"/>
      <c r="N1519" s="26"/>
      <c r="O1519" s="26"/>
      <c r="P1519" s="26"/>
      <c r="Q1519" s="26"/>
      <c r="R1519" s="26"/>
      <c r="S1519" s="26"/>
      <c r="T1519" s="26"/>
      <c r="U1519" s="26"/>
      <c r="V1519" s="36">
        <f t="shared" si="23"/>
        <v>1096</v>
      </c>
      <c r="W151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19" t="str">
        <f>IF(Table1[[#This Row],[Days Past 3rd Birthday Calculated]]&lt;1,"OnTime",IF(Table1[[#This Row],[Days Past 3rd Birthday Calculated]]&lt;16,"1-15 Cal Days",IF(Table1[[#This Row],[Days Past 3rd Birthday Calculated]]&gt;29,"30+ Cal Days","16-29 Cal Days")))</f>
        <v>OnTime</v>
      </c>
      <c r="Y1519" s="37">
        <f>_xlfn.NUMBERVALUE(Table1[[#This Row],[School Days to Complete Initial Evaluation (U08)]])</f>
        <v>0</v>
      </c>
      <c r="Z1519" t="str">
        <f>IF(Table1[[#This Row],[School Days to Complete Initial Evaluation Converted]]&lt;36,"OnTime",IF(Table1[[#This Row],[School Days to Complete Initial Evaluation Converted]]&gt;50,"16+ Sch Days","1-15 Sch Days"))</f>
        <v>OnTime</v>
      </c>
    </row>
    <row r="1520" spans="1:26">
      <c r="A1520" s="26"/>
      <c r="B1520" s="26"/>
      <c r="C1520" s="26"/>
      <c r="D1520" s="26"/>
      <c r="E1520" s="26"/>
      <c r="F1520" s="26"/>
      <c r="G1520" s="26"/>
      <c r="H1520" s="26"/>
      <c r="I1520" s="26"/>
      <c r="J1520" s="26"/>
      <c r="K1520" s="26"/>
      <c r="L1520" s="26"/>
      <c r="M1520" s="26"/>
      <c r="N1520" s="26"/>
      <c r="O1520" s="26"/>
      <c r="P1520" s="26"/>
      <c r="Q1520" s="26"/>
      <c r="R1520" s="26"/>
      <c r="S1520" s="26"/>
      <c r="T1520" s="26"/>
      <c r="U1520" s="26"/>
      <c r="V1520" s="36">
        <f t="shared" si="23"/>
        <v>1096</v>
      </c>
      <c r="W152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20" t="str">
        <f>IF(Table1[[#This Row],[Days Past 3rd Birthday Calculated]]&lt;1,"OnTime",IF(Table1[[#This Row],[Days Past 3rd Birthday Calculated]]&lt;16,"1-15 Cal Days",IF(Table1[[#This Row],[Days Past 3rd Birthday Calculated]]&gt;29,"30+ Cal Days","16-29 Cal Days")))</f>
        <v>OnTime</v>
      </c>
      <c r="Y1520" s="37">
        <f>_xlfn.NUMBERVALUE(Table1[[#This Row],[School Days to Complete Initial Evaluation (U08)]])</f>
        <v>0</v>
      </c>
      <c r="Z1520" t="str">
        <f>IF(Table1[[#This Row],[School Days to Complete Initial Evaluation Converted]]&lt;36,"OnTime",IF(Table1[[#This Row],[School Days to Complete Initial Evaluation Converted]]&gt;50,"16+ Sch Days","1-15 Sch Days"))</f>
        <v>OnTime</v>
      </c>
    </row>
    <row r="1521" spans="1:26">
      <c r="A1521" s="26"/>
      <c r="B1521" s="26"/>
      <c r="C1521" s="26"/>
      <c r="D1521" s="26"/>
      <c r="E1521" s="26"/>
      <c r="F1521" s="26"/>
      <c r="G1521" s="26"/>
      <c r="H1521" s="26"/>
      <c r="I1521" s="26"/>
      <c r="J1521" s="26"/>
      <c r="K1521" s="26"/>
      <c r="L1521" s="26"/>
      <c r="M1521" s="26"/>
      <c r="N1521" s="26"/>
      <c r="O1521" s="26"/>
      <c r="P1521" s="26"/>
      <c r="Q1521" s="26"/>
      <c r="R1521" s="26"/>
      <c r="S1521" s="26"/>
      <c r="T1521" s="26"/>
      <c r="U1521" s="26"/>
      <c r="V1521" s="36">
        <f t="shared" si="23"/>
        <v>1096</v>
      </c>
      <c r="W152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21" t="str">
        <f>IF(Table1[[#This Row],[Days Past 3rd Birthday Calculated]]&lt;1,"OnTime",IF(Table1[[#This Row],[Days Past 3rd Birthday Calculated]]&lt;16,"1-15 Cal Days",IF(Table1[[#This Row],[Days Past 3rd Birthday Calculated]]&gt;29,"30+ Cal Days","16-29 Cal Days")))</f>
        <v>OnTime</v>
      </c>
      <c r="Y1521" s="37">
        <f>_xlfn.NUMBERVALUE(Table1[[#This Row],[School Days to Complete Initial Evaluation (U08)]])</f>
        <v>0</v>
      </c>
      <c r="Z1521" t="str">
        <f>IF(Table1[[#This Row],[School Days to Complete Initial Evaluation Converted]]&lt;36,"OnTime",IF(Table1[[#This Row],[School Days to Complete Initial Evaluation Converted]]&gt;50,"16+ Sch Days","1-15 Sch Days"))</f>
        <v>OnTime</v>
      </c>
    </row>
    <row r="1522" spans="1:26">
      <c r="A1522" s="26"/>
      <c r="B1522" s="26"/>
      <c r="C1522" s="26"/>
      <c r="D1522" s="26"/>
      <c r="E1522" s="26"/>
      <c r="F1522" s="26"/>
      <c r="G1522" s="26"/>
      <c r="H1522" s="26"/>
      <c r="I1522" s="26"/>
      <c r="J1522" s="26"/>
      <c r="K1522" s="26"/>
      <c r="L1522" s="26"/>
      <c r="M1522" s="26"/>
      <c r="N1522" s="26"/>
      <c r="O1522" s="26"/>
      <c r="P1522" s="26"/>
      <c r="Q1522" s="26"/>
      <c r="R1522" s="26"/>
      <c r="S1522" s="26"/>
      <c r="T1522" s="26"/>
      <c r="U1522" s="26"/>
      <c r="V1522" s="36">
        <f t="shared" si="23"/>
        <v>1096</v>
      </c>
      <c r="W152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22" t="str">
        <f>IF(Table1[[#This Row],[Days Past 3rd Birthday Calculated]]&lt;1,"OnTime",IF(Table1[[#This Row],[Days Past 3rd Birthday Calculated]]&lt;16,"1-15 Cal Days",IF(Table1[[#This Row],[Days Past 3rd Birthday Calculated]]&gt;29,"30+ Cal Days","16-29 Cal Days")))</f>
        <v>OnTime</v>
      </c>
      <c r="Y1522" s="37">
        <f>_xlfn.NUMBERVALUE(Table1[[#This Row],[School Days to Complete Initial Evaluation (U08)]])</f>
        <v>0</v>
      </c>
      <c r="Z1522" t="str">
        <f>IF(Table1[[#This Row],[School Days to Complete Initial Evaluation Converted]]&lt;36,"OnTime",IF(Table1[[#This Row],[School Days to Complete Initial Evaluation Converted]]&gt;50,"16+ Sch Days","1-15 Sch Days"))</f>
        <v>OnTime</v>
      </c>
    </row>
    <row r="1523" spans="1:26">
      <c r="A1523" s="26"/>
      <c r="B1523" s="26"/>
      <c r="C1523" s="26"/>
      <c r="D1523" s="26"/>
      <c r="E1523" s="26"/>
      <c r="F1523" s="26"/>
      <c r="G1523" s="26"/>
      <c r="H1523" s="26"/>
      <c r="I1523" s="26"/>
      <c r="J1523" s="26"/>
      <c r="K1523" s="26"/>
      <c r="L1523" s="26"/>
      <c r="M1523" s="26"/>
      <c r="N1523" s="26"/>
      <c r="O1523" s="26"/>
      <c r="P1523" s="26"/>
      <c r="Q1523" s="26"/>
      <c r="R1523" s="26"/>
      <c r="S1523" s="26"/>
      <c r="T1523" s="26"/>
      <c r="U1523" s="26"/>
      <c r="V1523" s="36">
        <f t="shared" si="23"/>
        <v>1096</v>
      </c>
      <c r="W152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23" t="str">
        <f>IF(Table1[[#This Row],[Days Past 3rd Birthday Calculated]]&lt;1,"OnTime",IF(Table1[[#This Row],[Days Past 3rd Birthday Calculated]]&lt;16,"1-15 Cal Days",IF(Table1[[#This Row],[Days Past 3rd Birthday Calculated]]&gt;29,"30+ Cal Days","16-29 Cal Days")))</f>
        <v>OnTime</v>
      </c>
      <c r="Y1523" s="37">
        <f>_xlfn.NUMBERVALUE(Table1[[#This Row],[School Days to Complete Initial Evaluation (U08)]])</f>
        <v>0</v>
      </c>
      <c r="Z1523" t="str">
        <f>IF(Table1[[#This Row],[School Days to Complete Initial Evaluation Converted]]&lt;36,"OnTime",IF(Table1[[#This Row],[School Days to Complete Initial Evaluation Converted]]&gt;50,"16+ Sch Days","1-15 Sch Days"))</f>
        <v>OnTime</v>
      </c>
    </row>
    <row r="1524" spans="1:26">
      <c r="A1524" s="26"/>
      <c r="B1524" s="26"/>
      <c r="C1524" s="26"/>
      <c r="D1524" s="26"/>
      <c r="E1524" s="26"/>
      <c r="F1524" s="26"/>
      <c r="G1524" s="26"/>
      <c r="H1524" s="26"/>
      <c r="I1524" s="26"/>
      <c r="J1524" s="26"/>
      <c r="K1524" s="26"/>
      <c r="L1524" s="26"/>
      <c r="M1524" s="26"/>
      <c r="N1524" s="26"/>
      <c r="O1524" s="26"/>
      <c r="P1524" s="26"/>
      <c r="Q1524" s="26"/>
      <c r="R1524" s="26"/>
      <c r="S1524" s="26"/>
      <c r="T1524" s="26"/>
      <c r="U1524" s="26"/>
      <c r="V1524" s="36">
        <f t="shared" si="23"/>
        <v>1096</v>
      </c>
      <c r="W152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24" t="str">
        <f>IF(Table1[[#This Row],[Days Past 3rd Birthday Calculated]]&lt;1,"OnTime",IF(Table1[[#This Row],[Days Past 3rd Birthday Calculated]]&lt;16,"1-15 Cal Days",IF(Table1[[#This Row],[Days Past 3rd Birthday Calculated]]&gt;29,"30+ Cal Days","16-29 Cal Days")))</f>
        <v>OnTime</v>
      </c>
      <c r="Y1524" s="37">
        <f>_xlfn.NUMBERVALUE(Table1[[#This Row],[School Days to Complete Initial Evaluation (U08)]])</f>
        <v>0</v>
      </c>
      <c r="Z1524" t="str">
        <f>IF(Table1[[#This Row],[School Days to Complete Initial Evaluation Converted]]&lt;36,"OnTime",IF(Table1[[#This Row],[School Days to Complete Initial Evaluation Converted]]&gt;50,"16+ Sch Days","1-15 Sch Days"))</f>
        <v>OnTime</v>
      </c>
    </row>
    <row r="1525" spans="1:26">
      <c r="A1525" s="26"/>
      <c r="B1525" s="26"/>
      <c r="C1525" s="26"/>
      <c r="D1525" s="26"/>
      <c r="E1525" s="26"/>
      <c r="F1525" s="26"/>
      <c r="G1525" s="26"/>
      <c r="H1525" s="26"/>
      <c r="I1525" s="26"/>
      <c r="J1525" s="26"/>
      <c r="K1525" s="26"/>
      <c r="L1525" s="26"/>
      <c r="M1525" s="26"/>
      <c r="N1525" s="26"/>
      <c r="O1525" s="26"/>
      <c r="P1525" s="26"/>
      <c r="Q1525" s="26"/>
      <c r="R1525" s="26"/>
      <c r="S1525" s="26"/>
      <c r="T1525" s="26"/>
      <c r="U1525" s="26"/>
      <c r="V1525" s="36">
        <f t="shared" si="23"/>
        <v>1096</v>
      </c>
      <c r="W152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25" t="str">
        <f>IF(Table1[[#This Row],[Days Past 3rd Birthday Calculated]]&lt;1,"OnTime",IF(Table1[[#This Row],[Days Past 3rd Birthday Calculated]]&lt;16,"1-15 Cal Days",IF(Table1[[#This Row],[Days Past 3rd Birthday Calculated]]&gt;29,"30+ Cal Days","16-29 Cal Days")))</f>
        <v>OnTime</v>
      </c>
      <c r="Y1525" s="37">
        <f>_xlfn.NUMBERVALUE(Table1[[#This Row],[School Days to Complete Initial Evaluation (U08)]])</f>
        <v>0</v>
      </c>
      <c r="Z1525" t="str">
        <f>IF(Table1[[#This Row],[School Days to Complete Initial Evaluation Converted]]&lt;36,"OnTime",IF(Table1[[#This Row],[School Days to Complete Initial Evaluation Converted]]&gt;50,"16+ Sch Days","1-15 Sch Days"))</f>
        <v>OnTime</v>
      </c>
    </row>
    <row r="1526" spans="1:26">
      <c r="A1526" s="26"/>
      <c r="B1526" s="26"/>
      <c r="C1526" s="26"/>
      <c r="D1526" s="26"/>
      <c r="E1526" s="26"/>
      <c r="F1526" s="26"/>
      <c r="G1526" s="26"/>
      <c r="H1526" s="26"/>
      <c r="I1526" s="26"/>
      <c r="J1526" s="26"/>
      <c r="K1526" s="26"/>
      <c r="L1526" s="26"/>
      <c r="M1526" s="26"/>
      <c r="N1526" s="26"/>
      <c r="O1526" s="26"/>
      <c r="P1526" s="26"/>
      <c r="Q1526" s="26"/>
      <c r="R1526" s="26"/>
      <c r="S1526" s="26"/>
      <c r="T1526" s="26"/>
      <c r="U1526" s="26"/>
      <c r="V1526" s="36">
        <f t="shared" si="23"/>
        <v>1096</v>
      </c>
      <c r="W152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26" t="str">
        <f>IF(Table1[[#This Row],[Days Past 3rd Birthday Calculated]]&lt;1,"OnTime",IF(Table1[[#This Row],[Days Past 3rd Birthday Calculated]]&lt;16,"1-15 Cal Days",IF(Table1[[#This Row],[Days Past 3rd Birthday Calculated]]&gt;29,"30+ Cal Days","16-29 Cal Days")))</f>
        <v>OnTime</v>
      </c>
      <c r="Y1526" s="37">
        <f>_xlfn.NUMBERVALUE(Table1[[#This Row],[School Days to Complete Initial Evaluation (U08)]])</f>
        <v>0</v>
      </c>
      <c r="Z1526" t="str">
        <f>IF(Table1[[#This Row],[School Days to Complete Initial Evaluation Converted]]&lt;36,"OnTime",IF(Table1[[#This Row],[School Days to Complete Initial Evaluation Converted]]&gt;50,"16+ Sch Days","1-15 Sch Days"))</f>
        <v>OnTime</v>
      </c>
    </row>
    <row r="1527" spans="1:26">
      <c r="A1527" s="26"/>
      <c r="B1527" s="26"/>
      <c r="C1527" s="26"/>
      <c r="D1527" s="26"/>
      <c r="E1527" s="26"/>
      <c r="F1527" s="26"/>
      <c r="G1527" s="26"/>
      <c r="H1527" s="26"/>
      <c r="I1527" s="26"/>
      <c r="J1527" s="26"/>
      <c r="K1527" s="26"/>
      <c r="L1527" s="26"/>
      <c r="M1527" s="26"/>
      <c r="N1527" s="26"/>
      <c r="O1527" s="26"/>
      <c r="P1527" s="26"/>
      <c r="Q1527" s="26"/>
      <c r="R1527" s="26"/>
      <c r="S1527" s="26"/>
      <c r="T1527" s="26"/>
      <c r="U1527" s="26"/>
      <c r="V1527" s="36">
        <f t="shared" si="23"/>
        <v>1096</v>
      </c>
      <c r="W152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27" t="str">
        <f>IF(Table1[[#This Row],[Days Past 3rd Birthday Calculated]]&lt;1,"OnTime",IF(Table1[[#This Row],[Days Past 3rd Birthday Calculated]]&lt;16,"1-15 Cal Days",IF(Table1[[#This Row],[Days Past 3rd Birthday Calculated]]&gt;29,"30+ Cal Days","16-29 Cal Days")))</f>
        <v>OnTime</v>
      </c>
      <c r="Y1527" s="37">
        <f>_xlfn.NUMBERVALUE(Table1[[#This Row],[School Days to Complete Initial Evaluation (U08)]])</f>
        <v>0</v>
      </c>
      <c r="Z1527" t="str">
        <f>IF(Table1[[#This Row],[School Days to Complete Initial Evaluation Converted]]&lt;36,"OnTime",IF(Table1[[#This Row],[School Days to Complete Initial Evaluation Converted]]&gt;50,"16+ Sch Days","1-15 Sch Days"))</f>
        <v>OnTime</v>
      </c>
    </row>
    <row r="1528" spans="1:26">
      <c r="A1528" s="26"/>
      <c r="B1528" s="26"/>
      <c r="C1528" s="26"/>
      <c r="D1528" s="26"/>
      <c r="E1528" s="26"/>
      <c r="F1528" s="26"/>
      <c r="G1528" s="26"/>
      <c r="H1528" s="26"/>
      <c r="I1528" s="26"/>
      <c r="J1528" s="26"/>
      <c r="K1528" s="26"/>
      <c r="L1528" s="26"/>
      <c r="M1528" s="26"/>
      <c r="N1528" s="26"/>
      <c r="O1528" s="26"/>
      <c r="P1528" s="26"/>
      <c r="Q1528" s="26"/>
      <c r="R1528" s="26"/>
      <c r="S1528" s="26"/>
      <c r="T1528" s="26"/>
      <c r="U1528" s="26"/>
      <c r="V1528" s="36">
        <f t="shared" si="23"/>
        <v>1096</v>
      </c>
      <c r="W152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28" t="str">
        <f>IF(Table1[[#This Row],[Days Past 3rd Birthday Calculated]]&lt;1,"OnTime",IF(Table1[[#This Row],[Days Past 3rd Birthday Calculated]]&lt;16,"1-15 Cal Days",IF(Table1[[#This Row],[Days Past 3rd Birthday Calculated]]&gt;29,"30+ Cal Days","16-29 Cal Days")))</f>
        <v>OnTime</v>
      </c>
      <c r="Y1528" s="37">
        <f>_xlfn.NUMBERVALUE(Table1[[#This Row],[School Days to Complete Initial Evaluation (U08)]])</f>
        <v>0</v>
      </c>
      <c r="Z1528" t="str">
        <f>IF(Table1[[#This Row],[School Days to Complete Initial Evaluation Converted]]&lt;36,"OnTime",IF(Table1[[#This Row],[School Days to Complete Initial Evaluation Converted]]&gt;50,"16+ Sch Days","1-15 Sch Days"))</f>
        <v>OnTime</v>
      </c>
    </row>
    <row r="1529" spans="1:26">
      <c r="A1529" s="26"/>
      <c r="B1529" s="26"/>
      <c r="C1529" s="26"/>
      <c r="D1529" s="26"/>
      <c r="E1529" s="26"/>
      <c r="F1529" s="26"/>
      <c r="G1529" s="26"/>
      <c r="H1529" s="26"/>
      <c r="I1529" s="26"/>
      <c r="J1529" s="26"/>
      <c r="K1529" s="26"/>
      <c r="L1529" s="26"/>
      <c r="M1529" s="26"/>
      <c r="N1529" s="26"/>
      <c r="O1529" s="26"/>
      <c r="P1529" s="26"/>
      <c r="Q1529" s="26"/>
      <c r="R1529" s="26"/>
      <c r="S1529" s="26"/>
      <c r="T1529" s="26"/>
      <c r="U1529" s="26"/>
      <c r="V1529" s="36">
        <f t="shared" si="23"/>
        <v>1096</v>
      </c>
      <c r="W152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29" t="str">
        <f>IF(Table1[[#This Row],[Days Past 3rd Birthday Calculated]]&lt;1,"OnTime",IF(Table1[[#This Row],[Days Past 3rd Birthday Calculated]]&lt;16,"1-15 Cal Days",IF(Table1[[#This Row],[Days Past 3rd Birthday Calculated]]&gt;29,"30+ Cal Days","16-29 Cal Days")))</f>
        <v>OnTime</v>
      </c>
      <c r="Y1529" s="37">
        <f>_xlfn.NUMBERVALUE(Table1[[#This Row],[School Days to Complete Initial Evaluation (U08)]])</f>
        <v>0</v>
      </c>
      <c r="Z1529" t="str">
        <f>IF(Table1[[#This Row],[School Days to Complete Initial Evaluation Converted]]&lt;36,"OnTime",IF(Table1[[#This Row],[School Days to Complete Initial Evaluation Converted]]&gt;50,"16+ Sch Days","1-15 Sch Days"))</f>
        <v>OnTime</v>
      </c>
    </row>
    <row r="1530" spans="1:26">
      <c r="A1530" s="26"/>
      <c r="B1530" s="26"/>
      <c r="C1530" s="26"/>
      <c r="D1530" s="26"/>
      <c r="E1530" s="26"/>
      <c r="F1530" s="26"/>
      <c r="G1530" s="26"/>
      <c r="H1530" s="26"/>
      <c r="I1530" s="26"/>
      <c r="J1530" s="26"/>
      <c r="K1530" s="26"/>
      <c r="L1530" s="26"/>
      <c r="M1530" s="26"/>
      <c r="N1530" s="26"/>
      <c r="O1530" s="26"/>
      <c r="P1530" s="26"/>
      <c r="Q1530" s="26"/>
      <c r="R1530" s="26"/>
      <c r="S1530" s="26"/>
      <c r="T1530" s="26"/>
      <c r="U1530" s="26"/>
      <c r="V1530" s="36">
        <f t="shared" si="23"/>
        <v>1096</v>
      </c>
      <c r="W153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30" t="str">
        <f>IF(Table1[[#This Row],[Days Past 3rd Birthday Calculated]]&lt;1,"OnTime",IF(Table1[[#This Row],[Days Past 3rd Birthday Calculated]]&lt;16,"1-15 Cal Days",IF(Table1[[#This Row],[Days Past 3rd Birthday Calculated]]&gt;29,"30+ Cal Days","16-29 Cal Days")))</f>
        <v>OnTime</v>
      </c>
      <c r="Y1530" s="37">
        <f>_xlfn.NUMBERVALUE(Table1[[#This Row],[School Days to Complete Initial Evaluation (U08)]])</f>
        <v>0</v>
      </c>
      <c r="Z1530" t="str">
        <f>IF(Table1[[#This Row],[School Days to Complete Initial Evaluation Converted]]&lt;36,"OnTime",IF(Table1[[#This Row],[School Days to Complete Initial Evaluation Converted]]&gt;50,"16+ Sch Days","1-15 Sch Days"))</f>
        <v>OnTime</v>
      </c>
    </row>
    <row r="1531" spans="1:26">
      <c r="A1531" s="26"/>
      <c r="B1531" s="26"/>
      <c r="C1531" s="26"/>
      <c r="D1531" s="26"/>
      <c r="E1531" s="26"/>
      <c r="F1531" s="26"/>
      <c r="G1531" s="26"/>
      <c r="H1531" s="26"/>
      <c r="I1531" s="26"/>
      <c r="J1531" s="26"/>
      <c r="K1531" s="26"/>
      <c r="L1531" s="26"/>
      <c r="M1531" s="26"/>
      <c r="N1531" s="26"/>
      <c r="O1531" s="26"/>
      <c r="P1531" s="26"/>
      <c r="Q1531" s="26"/>
      <c r="R1531" s="26"/>
      <c r="S1531" s="26"/>
      <c r="T1531" s="26"/>
      <c r="U1531" s="26"/>
      <c r="V1531" s="36">
        <f t="shared" si="23"/>
        <v>1096</v>
      </c>
      <c r="W153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31" t="str">
        <f>IF(Table1[[#This Row],[Days Past 3rd Birthday Calculated]]&lt;1,"OnTime",IF(Table1[[#This Row],[Days Past 3rd Birthday Calculated]]&lt;16,"1-15 Cal Days",IF(Table1[[#This Row],[Days Past 3rd Birthday Calculated]]&gt;29,"30+ Cal Days","16-29 Cal Days")))</f>
        <v>OnTime</v>
      </c>
      <c r="Y1531" s="37">
        <f>_xlfn.NUMBERVALUE(Table1[[#This Row],[School Days to Complete Initial Evaluation (U08)]])</f>
        <v>0</v>
      </c>
      <c r="Z1531" t="str">
        <f>IF(Table1[[#This Row],[School Days to Complete Initial Evaluation Converted]]&lt;36,"OnTime",IF(Table1[[#This Row],[School Days to Complete Initial Evaluation Converted]]&gt;50,"16+ Sch Days","1-15 Sch Days"))</f>
        <v>OnTime</v>
      </c>
    </row>
    <row r="1532" spans="1:26">
      <c r="A1532" s="26"/>
      <c r="B1532" s="26"/>
      <c r="C1532" s="26"/>
      <c r="D1532" s="26"/>
      <c r="E1532" s="26"/>
      <c r="F1532" s="26"/>
      <c r="G1532" s="26"/>
      <c r="H1532" s="26"/>
      <c r="I1532" s="26"/>
      <c r="J1532" s="26"/>
      <c r="K1532" s="26"/>
      <c r="L1532" s="26"/>
      <c r="M1532" s="26"/>
      <c r="N1532" s="26"/>
      <c r="O1532" s="26"/>
      <c r="P1532" s="26"/>
      <c r="Q1532" s="26"/>
      <c r="R1532" s="26"/>
      <c r="S1532" s="26"/>
      <c r="T1532" s="26"/>
      <c r="U1532" s="26"/>
      <c r="V1532" s="36">
        <f t="shared" si="23"/>
        <v>1096</v>
      </c>
      <c r="W153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32" t="str">
        <f>IF(Table1[[#This Row],[Days Past 3rd Birthday Calculated]]&lt;1,"OnTime",IF(Table1[[#This Row],[Days Past 3rd Birthday Calculated]]&lt;16,"1-15 Cal Days",IF(Table1[[#This Row],[Days Past 3rd Birthday Calculated]]&gt;29,"30+ Cal Days","16-29 Cal Days")))</f>
        <v>OnTime</v>
      </c>
      <c r="Y1532" s="37">
        <f>_xlfn.NUMBERVALUE(Table1[[#This Row],[School Days to Complete Initial Evaluation (U08)]])</f>
        <v>0</v>
      </c>
      <c r="Z1532" t="str">
        <f>IF(Table1[[#This Row],[School Days to Complete Initial Evaluation Converted]]&lt;36,"OnTime",IF(Table1[[#This Row],[School Days to Complete Initial Evaluation Converted]]&gt;50,"16+ Sch Days","1-15 Sch Days"))</f>
        <v>OnTime</v>
      </c>
    </row>
    <row r="1533" spans="1:26">
      <c r="A1533" s="26"/>
      <c r="B1533" s="26"/>
      <c r="C1533" s="26"/>
      <c r="D1533" s="26"/>
      <c r="E1533" s="26"/>
      <c r="F1533" s="26"/>
      <c r="G1533" s="26"/>
      <c r="H1533" s="26"/>
      <c r="I1533" s="26"/>
      <c r="J1533" s="26"/>
      <c r="K1533" s="26"/>
      <c r="L1533" s="26"/>
      <c r="M1533" s="26"/>
      <c r="N1533" s="26"/>
      <c r="O1533" s="26"/>
      <c r="P1533" s="26"/>
      <c r="Q1533" s="26"/>
      <c r="R1533" s="26"/>
      <c r="S1533" s="26"/>
      <c r="T1533" s="26"/>
      <c r="U1533" s="26"/>
      <c r="V1533" s="36">
        <f t="shared" si="23"/>
        <v>1096</v>
      </c>
      <c r="W153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33" t="str">
        <f>IF(Table1[[#This Row],[Days Past 3rd Birthday Calculated]]&lt;1,"OnTime",IF(Table1[[#This Row],[Days Past 3rd Birthday Calculated]]&lt;16,"1-15 Cal Days",IF(Table1[[#This Row],[Days Past 3rd Birthday Calculated]]&gt;29,"30+ Cal Days","16-29 Cal Days")))</f>
        <v>OnTime</v>
      </c>
      <c r="Y1533" s="37">
        <f>_xlfn.NUMBERVALUE(Table1[[#This Row],[School Days to Complete Initial Evaluation (U08)]])</f>
        <v>0</v>
      </c>
      <c r="Z1533" t="str">
        <f>IF(Table1[[#This Row],[School Days to Complete Initial Evaluation Converted]]&lt;36,"OnTime",IF(Table1[[#This Row],[School Days to Complete Initial Evaluation Converted]]&gt;50,"16+ Sch Days","1-15 Sch Days"))</f>
        <v>OnTime</v>
      </c>
    </row>
    <row r="1534" spans="1:26">
      <c r="A1534" s="26"/>
      <c r="B1534" s="26"/>
      <c r="C1534" s="26"/>
      <c r="D1534" s="26"/>
      <c r="E1534" s="26"/>
      <c r="F1534" s="26"/>
      <c r="G1534" s="26"/>
      <c r="H1534" s="26"/>
      <c r="I1534" s="26"/>
      <c r="J1534" s="26"/>
      <c r="K1534" s="26"/>
      <c r="L1534" s="26"/>
      <c r="M1534" s="26"/>
      <c r="N1534" s="26"/>
      <c r="O1534" s="26"/>
      <c r="P1534" s="26"/>
      <c r="Q1534" s="26"/>
      <c r="R1534" s="26"/>
      <c r="S1534" s="26"/>
      <c r="T1534" s="26"/>
      <c r="U1534" s="26"/>
      <c r="V1534" s="36">
        <f t="shared" si="23"/>
        <v>1096</v>
      </c>
      <c r="W153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34" t="str">
        <f>IF(Table1[[#This Row],[Days Past 3rd Birthday Calculated]]&lt;1,"OnTime",IF(Table1[[#This Row],[Days Past 3rd Birthday Calculated]]&lt;16,"1-15 Cal Days",IF(Table1[[#This Row],[Days Past 3rd Birthday Calculated]]&gt;29,"30+ Cal Days","16-29 Cal Days")))</f>
        <v>OnTime</v>
      </c>
      <c r="Y1534" s="37">
        <f>_xlfn.NUMBERVALUE(Table1[[#This Row],[School Days to Complete Initial Evaluation (U08)]])</f>
        <v>0</v>
      </c>
      <c r="Z1534" t="str">
        <f>IF(Table1[[#This Row],[School Days to Complete Initial Evaluation Converted]]&lt;36,"OnTime",IF(Table1[[#This Row],[School Days to Complete Initial Evaluation Converted]]&gt;50,"16+ Sch Days","1-15 Sch Days"))</f>
        <v>OnTime</v>
      </c>
    </row>
    <row r="1535" spans="1:26">
      <c r="A1535" s="26"/>
      <c r="B1535" s="26"/>
      <c r="C1535" s="26"/>
      <c r="D1535" s="26"/>
      <c r="E1535" s="26"/>
      <c r="F1535" s="26"/>
      <c r="G1535" s="26"/>
      <c r="H1535" s="26"/>
      <c r="I1535" s="26"/>
      <c r="J1535" s="26"/>
      <c r="K1535" s="26"/>
      <c r="L1535" s="26"/>
      <c r="M1535" s="26"/>
      <c r="N1535" s="26"/>
      <c r="O1535" s="26"/>
      <c r="P1535" s="26"/>
      <c r="Q1535" s="26"/>
      <c r="R1535" s="26"/>
      <c r="S1535" s="26"/>
      <c r="T1535" s="26"/>
      <c r="U1535" s="26"/>
      <c r="V1535" s="36">
        <f t="shared" si="23"/>
        <v>1096</v>
      </c>
      <c r="W153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35" t="str">
        <f>IF(Table1[[#This Row],[Days Past 3rd Birthday Calculated]]&lt;1,"OnTime",IF(Table1[[#This Row],[Days Past 3rd Birthday Calculated]]&lt;16,"1-15 Cal Days",IF(Table1[[#This Row],[Days Past 3rd Birthday Calculated]]&gt;29,"30+ Cal Days","16-29 Cal Days")))</f>
        <v>OnTime</v>
      </c>
      <c r="Y1535" s="37">
        <f>_xlfn.NUMBERVALUE(Table1[[#This Row],[School Days to Complete Initial Evaluation (U08)]])</f>
        <v>0</v>
      </c>
      <c r="Z1535" t="str">
        <f>IF(Table1[[#This Row],[School Days to Complete Initial Evaluation Converted]]&lt;36,"OnTime",IF(Table1[[#This Row],[School Days to Complete Initial Evaluation Converted]]&gt;50,"16+ Sch Days","1-15 Sch Days"))</f>
        <v>OnTime</v>
      </c>
    </row>
    <row r="1536" spans="1:26">
      <c r="A1536" s="26"/>
      <c r="B1536" s="26"/>
      <c r="C1536" s="26"/>
      <c r="D1536" s="26"/>
      <c r="E1536" s="26"/>
      <c r="F1536" s="26"/>
      <c r="G1536" s="26"/>
      <c r="H1536" s="26"/>
      <c r="I1536" s="26"/>
      <c r="J1536" s="26"/>
      <c r="K1536" s="26"/>
      <c r="L1536" s="26"/>
      <c r="M1536" s="26"/>
      <c r="N1536" s="26"/>
      <c r="O1536" s="26"/>
      <c r="P1536" s="26"/>
      <c r="Q1536" s="26"/>
      <c r="R1536" s="26"/>
      <c r="S1536" s="26"/>
      <c r="T1536" s="26"/>
      <c r="U1536" s="26"/>
      <c r="V1536" s="36">
        <f t="shared" si="23"/>
        <v>1096</v>
      </c>
      <c r="W153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36" t="str">
        <f>IF(Table1[[#This Row],[Days Past 3rd Birthday Calculated]]&lt;1,"OnTime",IF(Table1[[#This Row],[Days Past 3rd Birthday Calculated]]&lt;16,"1-15 Cal Days",IF(Table1[[#This Row],[Days Past 3rd Birthday Calculated]]&gt;29,"30+ Cal Days","16-29 Cal Days")))</f>
        <v>OnTime</v>
      </c>
      <c r="Y1536" s="37">
        <f>_xlfn.NUMBERVALUE(Table1[[#This Row],[School Days to Complete Initial Evaluation (U08)]])</f>
        <v>0</v>
      </c>
      <c r="Z1536" t="str">
        <f>IF(Table1[[#This Row],[School Days to Complete Initial Evaluation Converted]]&lt;36,"OnTime",IF(Table1[[#This Row],[School Days to Complete Initial Evaluation Converted]]&gt;50,"16+ Sch Days","1-15 Sch Days"))</f>
        <v>OnTime</v>
      </c>
    </row>
    <row r="1537" spans="1:26">
      <c r="A1537" s="26"/>
      <c r="B1537" s="26"/>
      <c r="C1537" s="26"/>
      <c r="D1537" s="26"/>
      <c r="E1537" s="26"/>
      <c r="F1537" s="26"/>
      <c r="G1537" s="26"/>
      <c r="H1537" s="26"/>
      <c r="I1537" s="26"/>
      <c r="J1537" s="26"/>
      <c r="K1537" s="26"/>
      <c r="L1537" s="26"/>
      <c r="M1537" s="26"/>
      <c r="N1537" s="26"/>
      <c r="O1537" s="26"/>
      <c r="P1537" s="26"/>
      <c r="Q1537" s="26"/>
      <c r="R1537" s="26"/>
      <c r="S1537" s="26"/>
      <c r="T1537" s="26"/>
      <c r="U1537" s="26"/>
      <c r="V1537" s="36">
        <f t="shared" si="23"/>
        <v>1096</v>
      </c>
      <c r="W153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37" t="str">
        <f>IF(Table1[[#This Row],[Days Past 3rd Birthday Calculated]]&lt;1,"OnTime",IF(Table1[[#This Row],[Days Past 3rd Birthday Calculated]]&lt;16,"1-15 Cal Days",IF(Table1[[#This Row],[Days Past 3rd Birthday Calculated]]&gt;29,"30+ Cal Days","16-29 Cal Days")))</f>
        <v>OnTime</v>
      </c>
      <c r="Y1537" s="37">
        <f>_xlfn.NUMBERVALUE(Table1[[#This Row],[School Days to Complete Initial Evaluation (U08)]])</f>
        <v>0</v>
      </c>
      <c r="Z1537" t="str">
        <f>IF(Table1[[#This Row],[School Days to Complete Initial Evaluation Converted]]&lt;36,"OnTime",IF(Table1[[#This Row],[School Days to Complete Initial Evaluation Converted]]&gt;50,"16+ Sch Days","1-15 Sch Days"))</f>
        <v>OnTime</v>
      </c>
    </row>
    <row r="1538" spans="1:26">
      <c r="A1538" s="26"/>
      <c r="B1538" s="26"/>
      <c r="C1538" s="26"/>
      <c r="D1538" s="26"/>
      <c r="E1538" s="26"/>
      <c r="F1538" s="26"/>
      <c r="G1538" s="26"/>
      <c r="H1538" s="26"/>
      <c r="I1538" s="26"/>
      <c r="J1538" s="26"/>
      <c r="K1538" s="26"/>
      <c r="L1538" s="26"/>
      <c r="M1538" s="26"/>
      <c r="N1538" s="26"/>
      <c r="O1538" s="26"/>
      <c r="P1538" s="26"/>
      <c r="Q1538" s="26"/>
      <c r="R1538" s="26"/>
      <c r="S1538" s="26"/>
      <c r="T1538" s="26"/>
      <c r="U1538" s="26"/>
      <c r="V1538" s="36">
        <f t="shared" ref="V1538:V1601" si="24">EDATE(Q1538,36)</f>
        <v>1096</v>
      </c>
      <c r="W153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38" t="str">
        <f>IF(Table1[[#This Row],[Days Past 3rd Birthday Calculated]]&lt;1,"OnTime",IF(Table1[[#This Row],[Days Past 3rd Birthday Calculated]]&lt;16,"1-15 Cal Days",IF(Table1[[#This Row],[Days Past 3rd Birthday Calculated]]&gt;29,"30+ Cal Days","16-29 Cal Days")))</f>
        <v>OnTime</v>
      </c>
      <c r="Y1538" s="37">
        <f>_xlfn.NUMBERVALUE(Table1[[#This Row],[School Days to Complete Initial Evaluation (U08)]])</f>
        <v>0</v>
      </c>
      <c r="Z1538" t="str">
        <f>IF(Table1[[#This Row],[School Days to Complete Initial Evaluation Converted]]&lt;36,"OnTime",IF(Table1[[#This Row],[School Days to Complete Initial Evaluation Converted]]&gt;50,"16+ Sch Days","1-15 Sch Days"))</f>
        <v>OnTime</v>
      </c>
    </row>
    <row r="1539" spans="1:26">
      <c r="A1539" s="26"/>
      <c r="B1539" s="26"/>
      <c r="C1539" s="26"/>
      <c r="D1539" s="26"/>
      <c r="E1539" s="26"/>
      <c r="F1539" s="26"/>
      <c r="G1539" s="26"/>
      <c r="H1539" s="26"/>
      <c r="I1539" s="26"/>
      <c r="J1539" s="26"/>
      <c r="K1539" s="26"/>
      <c r="L1539" s="26"/>
      <c r="M1539" s="26"/>
      <c r="N1539" s="26"/>
      <c r="O1539" s="26"/>
      <c r="P1539" s="26"/>
      <c r="Q1539" s="26"/>
      <c r="R1539" s="26"/>
      <c r="S1539" s="26"/>
      <c r="T1539" s="26"/>
      <c r="U1539" s="26"/>
      <c r="V1539" s="36">
        <f t="shared" si="24"/>
        <v>1096</v>
      </c>
      <c r="W153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39" t="str">
        <f>IF(Table1[[#This Row],[Days Past 3rd Birthday Calculated]]&lt;1,"OnTime",IF(Table1[[#This Row],[Days Past 3rd Birthday Calculated]]&lt;16,"1-15 Cal Days",IF(Table1[[#This Row],[Days Past 3rd Birthday Calculated]]&gt;29,"30+ Cal Days","16-29 Cal Days")))</f>
        <v>OnTime</v>
      </c>
      <c r="Y1539" s="37">
        <f>_xlfn.NUMBERVALUE(Table1[[#This Row],[School Days to Complete Initial Evaluation (U08)]])</f>
        <v>0</v>
      </c>
      <c r="Z1539" t="str">
        <f>IF(Table1[[#This Row],[School Days to Complete Initial Evaluation Converted]]&lt;36,"OnTime",IF(Table1[[#This Row],[School Days to Complete Initial Evaluation Converted]]&gt;50,"16+ Sch Days","1-15 Sch Days"))</f>
        <v>OnTime</v>
      </c>
    </row>
    <row r="1540" spans="1:26">
      <c r="A1540" s="26"/>
      <c r="B1540" s="26"/>
      <c r="C1540" s="26"/>
      <c r="D1540" s="26"/>
      <c r="E1540" s="26"/>
      <c r="F1540" s="26"/>
      <c r="G1540" s="26"/>
      <c r="H1540" s="26"/>
      <c r="I1540" s="26"/>
      <c r="J1540" s="26"/>
      <c r="K1540" s="26"/>
      <c r="L1540" s="26"/>
      <c r="M1540" s="26"/>
      <c r="N1540" s="26"/>
      <c r="O1540" s="26"/>
      <c r="P1540" s="26"/>
      <c r="Q1540" s="26"/>
      <c r="R1540" s="26"/>
      <c r="S1540" s="26"/>
      <c r="T1540" s="26"/>
      <c r="U1540" s="26"/>
      <c r="V1540" s="36">
        <f t="shared" si="24"/>
        <v>1096</v>
      </c>
      <c r="W154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40" t="str">
        <f>IF(Table1[[#This Row],[Days Past 3rd Birthday Calculated]]&lt;1,"OnTime",IF(Table1[[#This Row],[Days Past 3rd Birthday Calculated]]&lt;16,"1-15 Cal Days",IF(Table1[[#This Row],[Days Past 3rd Birthday Calculated]]&gt;29,"30+ Cal Days","16-29 Cal Days")))</f>
        <v>OnTime</v>
      </c>
      <c r="Y1540" s="37">
        <f>_xlfn.NUMBERVALUE(Table1[[#This Row],[School Days to Complete Initial Evaluation (U08)]])</f>
        <v>0</v>
      </c>
      <c r="Z1540" t="str">
        <f>IF(Table1[[#This Row],[School Days to Complete Initial Evaluation Converted]]&lt;36,"OnTime",IF(Table1[[#This Row],[School Days to Complete Initial Evaluation Converted]]&gt;50,"16+ Sch Days","1-15 Sch Days"))</f>
        <v>OnTime</v>
      </c>
    </row>
    <row r="1541" spans="1:26">
      <c r="A1541" s="26"/>
      <c r="B1541" s="26"/>
      <c r="C1541" s="26"/>
      <c r="D1541" s="26"/>
      <c r="E1541" s="26"/>
      <c r="F1541" s="26"/>
      <c r="G1541" s="26"/>
      <c r="H1541" s="26"/>
      <c r="I1541" s="26"/>
      <c r="J1541" s="26"/>
      <c r="K1541" s="26"/>
      <c r="L1541" s="26"/>
      <c r="M1541" s="26"/>
      <c r="N1541" s="26"/>
      <c r="O1541" s="26"/>
      <c r="P1541" s="26"/>
      <c r="Q1541" s="26"/>
      <c r="R1541" s="26"/>
      <c r="S1541" s="26"/>
      <c r="T1541" s="26"/>
      <c r="U1541" s="26"/>
      <c r="V1541" s="36">
        <f t="shared" si="24"/>
        <v>1096</v>
      </c>
      <c r="W154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41" t="str">
        <f>IF(Table1[[#This Row],[Days Past 3rd Birthday Calculated]]&lt;1,"OnTime",IF(Table1[[#This Row],[Days Past 3rd Birthday Calculated]]&lt;16,"1-15 Cal Days",IF(Table1[[#This Row],[Days Past 3rd Birthday Calculated]]&gt;29,"30+ Cal Days","16-29 Cal Days")))</f>
        <v>OnTime</v>
      </c>
      <c r="Y1541" s="37">
        <f>_xlfn.NUMBERVALUE(Table1[[#This Row],[School Days to Complete Initial Evaluation (U08)]])</f>
        <v>0</v>
      </c>
      <c r="Z1541" t="str">
        <f>IF(Table1[[#This Row],[School Days to Complete Initial Evaluation Converted]]&lt;36,"OnTime",IF(Table1[[#This Row],[School Days to Complete Initial Evaluation Converted]]&gt;50,"16+ Sch Days","1-15 Sch Days"))</f>
        <v>OnTime</v>
      </c>
    </row>
    <row r="1542" spans="1:26">
      <c r="A1542" s="26"/>
      <c r="B1542" s="26"/>
      <c r="C1542" s="26"/>
      <c r="D1542" s="26"/>
      <c r="E1542" s="26"/>
      <c r="F1542" s="26"/>
      <c r="G1542" s="26"/>
      <c r="H1542" s="26"/>
      <c r="I1542" s="26"/>
      <c r="J1542" s="26"/>
      <c r="K1542" s="26"/>
      <c r="L1542" s="26"/>
      <c r="M1542" s="26"/>
      <c r="N1542" s="26"/>
      <c r="O1542" s="26"/>
      <c r="P1542" s="26"/>
      <c r="Q1542" s="26"/>
      <c r="R1542" s="26"/>
      <c r="S1542" s="26"/>
      <c r="T1542" s="26"/>
      <c r="U1542" s="26"/>
      <c r="V1542" s="36">
        <f t="shared" si="24"/>
        <v>1096</v>
      </c>
      <c r="W154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42" t="str">
        <f>IF(Table1[[#This Row],[Days Past 3rd Birthday Calculated]]&lt;1,"OnTime",IF(Table1[[#This Row],[Days Past 3rd Birthday Calculated]]&lt;16,"1-15 Cal Days",IF(Table1[[#This Row],[Days Past 3rd Birthday Calculated]]&gt;29,"30+ Cal Days","16-29 Cal Days")))</f>
        <v>OnTime</v>
      </c>
      <c r="Y1542" s="37">
        <f>_xlfn.NUMBERVALUE(Table1[[#This Row],[School Days to Complete Initial Evaluation (U08)]])</f>
        <v>0</v>
      </c>
      <c r="Z1542" t="str">
        <f>IF(Table1[[#This Row],[School Days to Complete Initial Evaluation Converted]]&lt;36,"OnTime",IF(Table1[[#This Row],[School Days to Complete Initial Evaluation Converted]]&gt;50,"16+ Sch Days","1-15 Sch Days"))</f>
        <v>OnTime</v>
      </c>
    </row>
    <row r="1543" spans="1:26">
      <c r="A1543" s="26"/>
      <c r="B1543" s="26"/>
      <c r="C1543" s="26"/>
      <c r="D1543" s="26"/>
      <c r="E1543" s="26"/>
      <c r="F1543" s="26"/>
      <c r="G1543" s="26"/>
      <c r="H1543" s="26"/>
      <c r="I1543" s="26"/>
      <c r="J1543" s="26"/>
      <c r="K1543" s="26"/>
      <c r="L1543" s="26"/>
      <c r="M1543" s="26"/>
      <c r="N1543" s="26"/>
      <c r="O1543" s="26"/>
      <c r="P1543" s="26"/>
      <c r="Q1543" s="26"/>
      <c r="R1543" s="26"/>
      <c r="S1543" s="26"/>
      <c r="T1543" s="26"/>
      <c r="U1543" s="26"/>
      <c r="V1543" s="36">
        <f t="shared" si="24"/>
        <v>1096</v>
      </c>
      <c r="W154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43" t="str">
        <f>IF(Table1[[#This Row],[Days Past 3rd Birthday Calculated]]&lt;1,"OnTime",IF(Table1[[#This Row],[Days Past 3rd Birthday Calculated]]&lt;16,"1-15 Cal Days",IF(Table1[[#This Row],[Days Past 3rd Birthday Calculated]]&gt;29,"30+ Cal Days","16-29 Cal Days")))</f>
        <v>OnTime</v>
      </c>
      <c r="Y1543" s="37">
        <f>_xlfn.NUMBERVALUE(Table1[[#This Row],[School Days to Complete Initial Evaluation (U08)]])</f>
        <v>0</v>
      </c>
      <c r="Z1543" t="str">
        <f>IF(Table1[[#This Row],[School Days to Complete Initial Evaluation Converted]]&lt;36,"OnTime",IF(Table1[[#This Row],[School Days to Complete Initial Evaluation Converted]]&gt;50,"16+ Sch Days","1-15 Sch Days"))</f>
        <v>OnTime</v>
      </c>
    </row>
    <row r="1544" spans="1:26">
      <c r="A1544" s="26"/>
      <c r="B1544" s="26"/>
      <c r="C1544" s="26"/>
      <c r="D1544" s="26"/>
      <c r="E1544" s="26"/>
      <c r="F1544" s="26"/>
      <c r="G1544" s="26"/>
      <c r="H1544" s="26"/>
      <c r="I1544" s="26"/>
      <c r="J1544" s="26"/>
      <c r="K1544" s="26"/>
      <c r="L1544" s="26"/>
      <c r="M1544" s="26"/>
      <c r="N1544" s="26"/>
      <c r="O1544" s="26"/>
      <c r="P1544" s="26"/>
      <c r="Q1544" s="26"/>
      <c r="R1544" s="26"/>
      <c r="S1544" s="26"/>
      <c r="T1544" s="26"/>
      <c r="U1544" s="26"/>
      <c r="V1544" s="36">
        <f t="shared" si="24"/>
        <v>1096</v>
      </c>
      <c r="W154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44" t="str">
        <f>IF(Table1[[#This Row],[Days Past 3rd Birthday Calculated]]&lt;1,"OnTime",IF(Table1[[#This Row],[Days Past 3rd Birthday Calculated]]&lt;16,"1-15 Cal Days",IF(Table1[[#This Row],[Days Past 3rd Birthday Calculated]]&gt;29,"30+ Cal Days","16-29 Cal Days")))</f>
        <v>OnTime</v>
      </c>
      <c r="Y1544" s="37">
        <f>_xlfn.NUMBERVALUE(Table1[[#This Row],[School Days to Complete Initial Evaluation (U08)]])</f>
        <v>0</v>
      </c>
      <c r="Z1544" t="str">
        <f>IF(Table1[[#This Row],[School Days to Complete Initial Evaluation Converted]]&lt;36,"OnTime",IF(Table1[[#This Row],[School Days to Complete Initial Evaluation Converted]]&gt;50,"16+ Sch Days","1-15 Sch Days"))</f>
        <v>OnTime</v>
      </c>
    </row>
    <row r="1545" spans="1:26">
      <c r="A1545" s="26"/>
      <c r="B1545" s="26"/>
      <c r="C1545" s="26"/>
      <c r="D1545" s="26"/>
      <c r="E1545" s="26"/>
      <c r="F1545" s="26"/>
      <c r="G1545" s="26"/>
      <c r="H1545" s="26"/>
      <c r="I1545" s="26"/>
      <c r="J1545" s="26"/>
      <c r="K1545" s="26"/>
      <c r="L1545" s="26"/>
      <c r="M1545" s="26"/>
      <c r="N1545" s="26"/>
      <c r="O1545" s="26"/>
      <c r="P1545" s="26"/>
      <c r="Q1545" s="26"/>
      <c r="R1545" s="26"/>
      <c r="S1545" s="26"/>
      <c r="T1545" s="26"/>
      <c r="U1545" s="26"/>
      <c r="V1545" s="36">
        <f t="shared" si="24"/>
        <v>1096</v>
      </c>
      <c r="W154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45" t="str">
        <f>IF(Table1[[#This Row],[Days Past 3rd Birthday Calculated]]&lt;1,"OnTime",IF(Table1[[#This Row],[Days Past 3rd Birthday Calculated]]&lt;16,"1-15 Cal Days",IF(Table1[[#This Row],[Days Past 3rd Birthday Calculated]]&gt;29,"30+ Cal Days","16-29 Cal Days")))</f>
        <v>OnTime</v>
      </c>
      <c r="Y1545" s="37">
        <f>_xlfn.NUMBERVALUE(Table1[[#This Row],[School Days to Complete Initial Evaluation (U08)]])</f>
        <v>0</v>
      </c>
      <c r="Z1545" t="str">
        <f>IF(Table1[[#This Row],[School Days to Complete Initial Evaluation Converted]]&lt;36,"OnTime",IF(Table1[[#This Row],[School Days to Complete Initial Evaluation Converted]]&gt;50,"16+ Sch Days","1-15 Sch Days"))</f>
        <v>OnTime</v>
      </c>
    </row>
    <row r="1546" spans="1:26">
      <c r="A1546" s="26"/>
      <c r="B1546" s="26"/>
      <c r="C1546" s="26"/>
      <c r="D1546" s="26"/>
      <c r="E1546" s="26"/>
      <c r="F1546" s="26"/>
      <c r="G1546" s="26"/>
      <c r="H1546" s="26"/>
      <c r="I1546" s="26"/>
      <c r="J1546" s="26"/>
      <c r="K1546" s="26"/>
      <c r="L1546" s="26"/>
      <c r="M1546" s="26"/>
      <c r="N1546" s="26"/>
      <c r="O1546" s="26"/>
      <c r="P1546" s="26"/>
      <c r="Q1546" s="26"/>
      <c r="R1546" s="26"/>
      <c r="S1546" s="26"/>
      <c r="T1546" s="26"/>
      <c r="U1546" s="26"/>
      <c r="V1546" s="36">
        <f t="shared" si="24"/>
        <v>1096</v>
      </c>
      <c r="W154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46" t="str">
        <f>IF(Table1[[#This Row],[Days Past 3rd Birthday Calculated]]&lt;1,"OnTime",IF(Table1[[#This Row],[Days Past 3rd Birthday Calculated]]&lt;16,"1-15 Cal Days",IF(Table1[[#This Row],[Days Past 3rd Birthday Calculated]]&gt;29,"30+ Cal Days","16-29 Cal Days")))</f>
        <v>OnTime</v>
      </c>
      <c r="Y1546" s="37">
        <f>_xlfn.NUMBERVALUE(Table1[[#This Row],[School Days to Complete Initial Evaluation (U08)]])</f>
        <v>0</v>
      </c>
      <c r="Z1546" t="str">
        <f>IF(Table1[[#This Row],[School Days to Complete Initial Evaluation Converted]]&lt;36,"OnTime",IF(Table1[[#This Row],[School Days to Complete Initial Evaluation Converted]]&gt;50,"16+ Sch Days","1-15 Sch Days"))</f>
        <v>OnTime</v>
      </c>
    </row>
    <row r="1547" spans="1:26">
      <c r="A1547" s="26"/>
      <c r="B1547" s="26"/>
      <c r="C1547" s="26"/>
      <c r="D1547" s="26"/>
      <c r="E1547" s="26"/>
      <c r="F1547" s="26"/>
      <c r="G1547" s="26"/>
      <c r="H1547" s="26"/>
      <c r="I1547" s="26"/>
      <c r="J1547" s="26"/>
      <c r="K1547" s="26"/>
      <c r="L1547" s="26"/>
      <c r="M1547" s="26"/>
      <c r="N1547" s="26"/>
      <c r="O1547" s="26"/>
      <c r="P1547" s="26"/>
      <c r="Q1547" s="26"/>
      <c r="R1547" s="26"/>
      <c r="S1547" s="26"/>
      <c r="T1547" s="26"/>
      <c r="U1547" s="26"/>
      <c r="V1547" s="36">
        <f t="shared" si="24"/>
        <v>1096</v>
      </c>
      <c r="W154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47" t="str">
        <f>IF(Table1[[#This Row],[Days Past 3rd Birthday Calculated]]&lt;1,"OnTime",IF(Table1[[#This Row],[Days Past 3rd Birthday Calculated]]&lt;16,"1-15 Cal Days",IF(Table1[[#This Row],[Days Past 3rd Birthday Calculated]]&gt;29,"30+ Cal Days","16-29 Cal Days")))</f>
        <v>OnTime</v>
      </c>
      <c r="Y1547" s="37">
        <f>_xlfn.NUMBERVALUE(Table1[[#This Row],[School Days to Complete Initial Evaluation (U08)]])</f>
        <v>0</v>
      </c>
      <c r="Z1547" t="str">
        <f>IF(Table1[[#This Row],[School Days to Complete Initial Evaluation Converted]]&lt;36,"OnTime",IF(Table1[[#This Row],[School Days to Complete Initial Evaluation Converted]]&gt;50,"16+ Sch Days","1-15 Sch Days"))</f>
        <v>OnTime</v>
      </c>
    </row>
    <row r="1548" spans="1:26">
      <c r="A1548" s="26"/>
      <c r="B1548" s="26"/>
      <c r="C1548" s="26"/>
      <c r="D1548" s="26"/>
      <c r="E1548" s="26"/>
      <c r="F1548" s="26"/>
      <c r="G1548" s="26"/>
      <c r="H1548" s="26"/>
      <c r="I1548" s="26"/>
      <c r="J1548" s="26"/>
      <c r="K1548" s="26"/>
      <c r="L1548" s="26"/>
      <c r="M1548" s="26"/>
      <c r="N1548" s="26"/>
      <c r="O1548" s="26"/>
      <c r="P1548" s="26"/>
      <c r="Q1548" s="26"/>
      <c r="R1548" s="26"/>
      <c r="S1548" s="26"/>
      <c r="T1548" s="26"/>
      <c r="U1548" s="26"/>
      <c r="V1548" s="36">
        <f t="shared" si="24"/>
        <v>1096</v>
      </c>
      <c r="W154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48" t="str">
        <f>IF(Table1[[#This Row],[Days Past 3rd Birthday Calculated]]&lt;1,"OnTime",IF(Table1[[#This Row],[Days Past 3rd Birthday Calculated]]&lt;16,"1-15 Cal Days",IF(Table1[[#This Row],[Days Past 3rd Birthday Calculated]]&gt;29,"30+ Cal Days","16-29 Cal Days")))</f>
        <v>OnTime</v>
      </c>
      <c r="Y1548" s="37">
        <f>_xlfn.NUMBERVALUE(Table1[[#This Row],[School Days to Complete Initial Evaluation (U08)]])</f>
        <v>0</v>
      </c>
      <c r="Z1548" t="str">
        <f>IF(Table1[[#This Row],[School Days to Complete Initial Evaluation Converted]]&lt;36,"OnTime",IF(Table1[[#This Row],[School Days to Complete Initial Evaluation Converted]]&gt;50,"16+ Sch Days","1-15 Sch Days"))</f>
        <v>OnTime</v>
      </c>
    </row>
    <row r="1549" spans="1:26">
      <c r="A1549" s="26"/>
      <c r="B1549" s="26"/>
      <c r="C1549" s="26"/>
      <c r="D1549" s="26"/>
      <c r="E1549" s="26"/>
      <c r="F1549" s="26"/>
      <c r="G1549" s="26"/>
      <c r="H1549" s="26"/>
      <c r="I1549" s="26"/>
      <c r="J1549" s="26"/>
      <c r="K1549" s="26"/>
      <c r="L1549" s="26"/>
      <c r="M1549" s="26"/>
      <c r="N1549" s="26"/>
      <c r="O1549" s="26"/>
      <c r="P1549" s="26"/>
      <c r="Q1549" s="26"/>
      <c r="R1549" s="26"/>
      <c r="S1549" s="26"/>
      <c r="T1549" s="26"/>
      <c r="U1549" s="26"/>
      <c r="V1549" s="36">
        <f t="shared" si="24"/>
        <v>1096</v>
      </c>
      <c r="W154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49" t="str">
        <f>IF(Table1[[#This Row],[Days Past 3rd Birthday Calculated]]&lt;1,"OnTime",IF(Table1[[#This Row],[Days Past 3rd Birthday Calculated]]&lt;16,"1-15 Cal Days",IF(Table1[[#This Row],[Days Past 3rd Birthday Calculated]]&gt;29,"30+ Cal Days","16-29 Cal Days")))</f>
        <v>OnTime</v>
      </c>
      <c r="Y1549" s="37">
        <f>_xlfn.NUMBERVALUE(Table1[[#This Row],[School Days to Complete Initial Evaluation (U08)]])</f>
        <v>0</v>
      </c>
      <c r="Z1549" t="str">
        <f>IF(Table1[[#This Row],[School Days to Complete Initial Evaluation Converted]]&lt;36,"OnTime",IF(Table1[[#This Row],[School Days to Complete Initial Evaluation Converted]]&gt;50,"16+ Sch Days","1-15 Sch Days"))</f>
        <v>OnTime</v>
      </c>
    </row>
    <row r="1550" spans="1:26">
      <c r="A1550" s="26"/>
      <c r="B1550" s="26"/>
      <c r="C1550" s="26"/>
      <c r="D1550" s="26"/>
      <c r="E1550" s="26"/>
      <c r="F1550" s="26"/>
      <c r="G1550" s="26"/>
      <c r="H1550" s="26"/>
      <c r="I1550" s="26"/>
      <c r="J1550" s="26"/>
      <c r="K1550" s="26"/>
      <c r="L1550" s="26"/>
      <c r="M1550" s="26"/>
      <c r="N1550" s="26"/>
      <c r="O1550" s="26"/>
      <c r="P1550" s="26"/>
      <c r="Q1550" s="26"/>
      <c r="R1550" s="26"/>
      <c r="S1550" s="26"/>
      <c r="T1550" s="26"/>
      <c r="U1550" s="26"/>
      <c r="V1550" s="36">
        <f t="shared" si="24"/>
        <v>1096</v>
      </c>
      <c r="W155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50" t="str">
        <f>IF(Table1[[#This Row],[Days Past 3rd Birthday Calculated]]&lt;1,"OnTime",IF(Table1[[#This Row],[Days Past 3rd Birthday Calculated]]&lt;16,"1-15 Cal Days",IF(Table1[[#This Row],[Days Past 3rd Birthday Calculated]]&gt;29,"30+ Cal Days","16-29 Cal Days")))</f>
        <v>OnTime</v>
      </c>
      <c r="Y1550" s="37">
        <f>_xlfn.NUMBERVALUE(Table1[[#This Row],[School Days to Complete Initial Evaluation (U08)]])</f>
        <v>0</v>
      </c>
      <c r="Z1550" t="str">
        <f>IF(Table1[[#This Row],[School Days to Complete Initial Evaluation Converted]]&lt;36,"OnTime",IF(Table1[[#This Row],[School Days to Complete Initial Evaluation Converted]]&gt;50,"16+ Sch Days","1-15 Sch Days"))</f>
        <v>OnTime</v>
      </c>
    </row>
    <row r="1551" spans="1:26">
      <c r="A1551" s="26"/>
      <c r="B1551" s="26"/>
      <c r="C1551" s="26"/>
      <c r="D1551" s="26"/>
      <c r="E1551" s="26"/>
      <c r="F1551" s="26"/>
      <c r="G1551" s="26"/>
      <c r="H1551" s="26"/>
      <c r="I1551" s="26"/>
      <c r="J1551" s="26"/>
      <c r="K1551" s="26"/>
      <c r="L1551" s="26"/>
      <c r="M1551" s="26"/>
      <c r="N1551" s="26"/>
      <c r="O1551" s="26"/>
      <c r="P1551" s="26"/>
      <c r="Q1551" s="26"/>
      <c r="R1551" s="26"/>
      <c r="S1551" s="26"/>
      <c r="T1551" s="26"/>
      <c r="U1551" s="26"/>
      <c r="V1551" s="36">
        <f t="shared" si="24"/>
        <v>1096</v>
      </c>
      <c r="W155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51" t="str">
        <f>IF(Table1[[#This Row],[Days Past 3rd Birthday Calculated]]&lt;1,"OnTime",IF(Table1[[#This Row],[Days Past 3rd Birthday Calculated]]&lt;16,"1-15 Cal Days",IF(Table1[[#This Row],[Days Past 3rd Birthday Calculated]]&gt;29,"30+ Cal Days","16-29 Cal Days")))</f>
        <v>OnTime</v>
      </c>
      <c r="Y1551" s="37">
        <f>_xlfn.NUMBERVALUE(Table1[[#This Row],[School Days to Complete Initial Evaluation (U08)]])</f>
        <v>0</v>
      </c>
      <c r="Z1551" t="str">
        <f>IF(Table1[[#This Row],[School Days to Complete Initial Evaluation Converted]]&lt;36,"OnTime",IF(Table1[[#This Row],[School Days to Complete Initial Evaluation Converted]]&gt;50,"16+ Sch Days","1-15 Sch Days"))</f>
        <v>OnTime</v>
      </c>
    </row>
    <row r="1552" spans="1:26">
      <c r="A1552" s="26"/>
      <c r="B1552" s="26"/>
      <c r="C1552" s="26"/>
      <c r="D1552" s="26"/>
      <c r="E1552" s="26"/>
      <c r="F1552" s="26"/>
      <c r="G1552" s="26"/>
      <c r="H1552" s="26"/>
      <c r="I1552" s="26"/>
      <c r="J1552" s="26"/>
      <c r="K1552" s="26"/>
      <c r="L1552" s="26"/>
      <c r="M1552" s="26"/>
      <c r="N1552" s="26"/>
      <c r="O1552" s="26"/>
      <c r="P1552" s="26"/>
      <c r="Q1552" s="26"/>
      <c r="R1552" s="26"/>
      <c r="S1552" s="26"/>
      <c r="T1552" s="26"/>
      <c r="U1552" s="26"/>
      <c r="V1552" s="36">
        <f t="shared" si="24"/>
        <v>1096</v>
      </c>
      <c r="W155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52" t="str">
        <f>IF(Table1[[#This Row],[Days Past 3rd Birthday Calculated]]&lt;1,"OnTime",IF(Table1[[#This Row],[Days Past 3rd Birthday Calculated]]&lt;16,"1-15 Cal Days",IF(Table1[[#This Row],[Days Past 3rd Birthday Calculated]]&gt;29,"30+ Cal Days","16-29 Cal Days")))</f>
        <v>OnTime</v>
      </c>
      <c r="Y1552" s="37">
        <f>_xlfn.NUMBERVALUE(Table1[[#This Row],[School Days to Complete Initial Evaluation (U08)]])</f>
        <v>0</v>
      </c>
      <c r="Z1552" t="str">
        <f>IF(Table1[[#This Row],[School Days to Complete Initial Evaluation Converted]]&lt;36,"OnTime",IF(Table1[[#This Row],[School Days to Complete Initial Evaluation Converted]]&gt;50,"16+ Sch Days","1-15 Sch Days"))</f>
        <v>OnTime</v>
      </c>
    </row>
    <row r="1553" spans="1:26">
      <c r="A1553" s="26"/>
      <c r="B1553" s="26"/>
      <c r="C1553" s="26"/>
      <c r="D1553" s="26"/>
      <c r="E1553" s="26"/>
      <c r="F1553" s="26"/>
      <c r="G1553" s="26"/>
      <c r="H1553" s="26"/>
      <c r="I1553" s="26"/>
      <c r="J1553" s="26"/>
      <c r="K1553" s="26"/>
      <c r="L1553" s="26"/>
      <c r="M1553" s="26"/>
      <c r="N1553" s="26"/>
      <c r="O1553" s="26"/>
      <c r="P1553" s="26"/>
      <c r="Q1553" s="26"/>
      <c r="R1553" s="26"/>
      <c r="S1553" s="26"/>
      <c r="T1553" s="26"/>
      <c r="U1553" s="26"/>
      <c r="V1553" s="36">
        <f t="shared" si="24"/>
        <v>1096</v>
      </c>
      <c r="W155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53" t="str">
        <f>IF(Table1[[#This Row],[Days Past 3rd Birthday Calculated]]&lt;1,"OnTime",IF(Table1[[#This Row],[Days Past 3rd Birthday Calculated]]&lt;16,"1-15 Cal Days",IF(Table1[[#This Row],[Days Past 3rd Birthday Calculated]]&gt;29,"30+ Cal Days","16-29 Cal Days")))</f>
        <v>OnTime</v>
      </c>
      <c r="Y1553" s="37">
        <f>_xlfn.NUMBERVALUE(Table1[[#This Row],[School Days to Complete Initial Evaluation (U08)]])</f>
        <v>0</v>
      </c>
      <c r="Z1553" t="str">
        <f>IF(Table1[[#This Row],[School Days to Complete Initial Evaluation Converted]]&lt;36,"OnTime",IF(Table1[[#This Row],[School Days to Complete Initial Evaluation Converted]]&gt;50,"16+ Sch Days","1-15 Sch Days"))</f>
        <v>OnTime</v>
      </c>
    </row>
    <row r="1554" spans="1:26">
      <c r="A1554" s="26"/>
      <c r="B1554" s="26"/>
      <c r="C1554" s="26"/>
      <c r="D1554" s="26"/>
      <c r="E1554" s="26"/>
      <c r="F1554" s="26"/>
      <c r="G1554" s="26"/>
      <c r="H1554" s="26"/>
      <c r="I1554" s="26"/>
      <c r="J1554" s="26"/>
      <c r="K1554" s="26"/>
      <c r="L1554" s="26"/>
      <c r="M1554" s="26"/>
      <c r="N1554" s="26"/>
      <c r="O1554" s="26"/>
      <c r="P1554" s="26"/>
      <c r="Q1554" s="26"/>
      <c r="R1554" s="26"/>
      <c r="S1554" s="26"/>
      <c r="T1554" s="26"/>
      <c r="U1554" s="26"/>
      <c r="V1554" s="36">
        <f t="shared" si="24"/>
        <v>1096</v>
      </c>
      <c r="W155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54" t="str">
        <f>IF(Table1[[#This Row],[Days Past 3rd Birthday Calculated]]&lt;1,"OnTime",IF(Table1[[#This Row],[Days Past 3rd Birthday Calculated]]&lt;16,"1-15 Cal Days",IF(Table1[[#This Row],[Days Past 3rd Birthday Calculated]]&gt;29,"30+ Cal Days","16-29 Cal Days")))</f>
        <v>OnTime</v>
      </c>
      <c r="Y1554" s="37">
        <f>_xlfn.NUMBERVALUE(Table1[[#This Row],[School Days to Complete Initial Evaluation (U08)]])</f>
        <v>0</v>
      </c>
      <c r="Z1554" t="str">
        <f>IF(Table1[[#This Row],[School Days to Complete Initial Evaluation Converted]]&lt;36,"OnTime",IF(Table1[[#This Row],[School Days to Complete Initial Evaluation Converted]]&gt;50,"16+ Sch Days","1-15 Sch Days"))</f>
        <v>OnTime</v>
      </c>
    </row>
    <row r="1555" spans="1:26">
      <c r="A1555" s="26"/>
      <c r="B1555" s="26"/>
      <c r="C1555" s="26"/>
      <c r="D1555" s="26"/>
      <c r="E1555" s="26"/>
      <c r="F1555" s="26"/>
      <c r="G1555" s="26"/>
      <c r="H1555" s="26"/>
      <c r="I1555" s="26"/>
      <c r="J1555" s="26"/>
      <c r="K1555" s="26"/>
      <c r="L1555" s="26"/>
      <c r="M1555" s="26"/>
      <c r="N1555" s="26"/>
      <c r="O1555" s="26"/>
      <c r="P1555" s="26"/>
      <c r="Q1555" s="26"/>
      <c r="R1555" s="26"/>
      <c r="S1555" s="26"/>
      <c r="T1555" s="26"/>
      <c r="U1555" s="26"/>
      <c r="V1555" s="36">
        <f t="shared" si="24"/>
        <v>1096</v>
      </c>
      <c r="W155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55" t="str">
        <f>IF(Table1[[#This Row],[Days Past 3rd Birthday Calculated]]&lt;1,"OnTime",IF(Table1[[#This Row],[Days Past 3rd Birthday Calculated]]&lt;16,"1-15 Cal Days",IF(Table1[[#This Row],[Days Past 3rd Birthday Calculated]]&gt;29,"30+ Cal Days","16-29 Cal Days")))</f>
        <v>OnTime</v>
      </c>
      <c r="Y1555" s="37">
        <f>_xlfn.NUMBERVALUE(Table1[[#This Row],[School Days to Complete Initial Evaluation (U08)]])</f>
        <v>0</v>
      </c>
      <c r="Z1555" t="str">
        <f>IF(Table1[[#This Row],[School Days to Complete Initial Evaluation Converted]]&lt;36,"OnTime",IF(Table1[[#This Row],[School Days to Complete Initial Evaluation Converted]]&gt;50,"16+ Sch Days","1-15 Sch Days"))</f>
        <v>OnTime</v>
      </c>
    </row>
    <row r="1556" spans="1:26">
      <c r="A1556" s="26"/>
      <c r="B1556" s="26"/>
      <c r="C1556" s="26"/>
      <c r="D1556" s="26"/>
      <c r="E1556" s="26"/>
      <c r="F1556" s="26"/>
      <c r="G1556" s="26"/>
      <c r="H1556" s="26"/>
      <c r="I1556" s="26"/>
      <c r="J1556" s="26"/>
      <c r="K1556" s="26"/>
      <c r="L1556" s="26"/>
      <c r="M1556" s="26"/>
      <c r="N1556" s="26"/>
      <c r="O1556" s="26"/>
      <c r="P1556" s="26"/>
      <c r="Q1556" s="26"/>
      <c r="R1556" s="26"/>
      <c r="S1556" s="26"/>
      <c r="T1556" s="26"/>
      <c r="U1556" s="26"/>
      <c r="V1556" s="36">
        <f t="shared" si="24"/>
        <v>1096</v>
      </c>
      <c r="W155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56" t="str">
        <f>IF(Table1[[#This Row],[Days Past 3rd Birthday Calculated]]&lt;1,"OnTime",IF(Table1[[#This Row],[Days Past 3rd Birthday Calculated]]&lt;16,"1-15 Cal Days",IF(Table1[[#This Row],[Days Past 3rd Birthday Calculated]]&gt;29,"30+ Cal Days","16-29 Cal Days")))</f>
        <v>OnTime</v>
      </c>
      <c r="Y1556" s="37">
        <f>_xlfn.NUMBERVALUE(Table1[[#This Row],[School Days to Complete Initial Evaluation (U08)]])</f>
        <v>0</v>
      </c>
      <c r="Z1556" t="str">
        <f>IF(Table1[[#This Row],[School Days to Complete Initial Evaluation Converted]]&lt;36,"OnTime",IF(Table1[[#This Row],[School Days to Complete Initial Evaluation Converted]]&gt;50,"16+ Sch Days","1-15 Sch Days"))</f>
        <v>OnTime</v>
      </c>
    </row>
    <row r="1557" spans="1:26">
      <c r="A1557" s="26"/>
      <c r="B1557" s="26"/>
      <c r="C1557" s="26"/>
      <c r="D1557" s="26"/>
      <c r="E1557" s="26"/>
      <c r="F1557" s="26"/>
      <c r="G1557" s="26"/>
      <c r="H1557" s="26"/>
      <c r="I1557" s="26"/>
      <c r="J1557" s="26"/>
      <c r="K1557" s="26"/>
      <c r="L1557" s="26"/>
      <c r="M1557" s="26"/>
      <c r="N1557" s="26"/>
      <c r="O1557" s="26"/>
      <c r="P1557" s="26"/>
      <c r="Q1557" s="26"/>
      <c r="R1557" s="26"/>
      <c r="S1557" s="26"/>
      <c r="T1557" s="26"/>
      <c r="U1557" s="26"/>
      <c r="V1557" s="36">
        <f t="shared" si="24"/>
        <v>1096</v>
      </c>
      <c r="W155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57" t="str">
        <f>IF(Table1[[#This Row],[Days Past 3rd Birthday Calculated]]&lt;1,"OnTime",IF(Table1[[#This Row],[Days Past 3rd Birthday Calculated]]&lt;16,"1-15 Cal Days",IF(Table1[[#This Row],[Days Past 3rd Birthday Calculated]]&gt;29,"30+ Cal Days","16-29 Cal Days")))</f>
        <v>OnTime</v>
      </c>
      <c r="Y1557" s="37">
        <f>_xlfn.NUMBERVALUE(Table1[[#This Row],[School Days to Complete Initial Evaluation (U08)]])</f>
        <v>0</v>
      </c>
      <c r="Z1557" t="str">
        <f>IF(Table1[[#This Row],[School Days to Complete Initial Evaluation Converted]]&lt;36,"OnTime",IF(Table1[[#This Row],[School Days to Complete Initial Evaluation Converted]]&gt;50,"16+ Sch Days","1-15 Sch Days"))</f>
        <v>OnTime</v>
      </c>
    </row>
    <row r="1558" spans="1:26">
      <c r="A1558" s="26"/>
      <c r="B1558" s="26"/>
      <c r="C1558" s="26"/>
      <c r="D1558" s="26"/>
      <c r="E1558" s="26"/>
      <c r="F1558" s="26"/>
      <c r="G1558" s="26"/>
      <c r="H1558" s="26"/>
      <c r="I1558" s="26"/>
      <c r="J1558" s="26"/>
      <c r="K1558" s="26"/>
      <c r="L1558" s="26"/>
      <c r="M1558" s="26"/>
      <c r="N1558" s="26"/>
      <c r="O1558" s="26"/>
      <c r="P1558" s="26"/>
      <c r="Q1558" s="26"/>
      <c r="R1558" s="26"/>
      <c r="S1558" s="26"/>
      <c r="T1558" s="26"/>
      <c r="U1558" s="26"/>
      <c r="V1558" s="36">
        <f t="shared" si="24"/>
        <v>1096</v>
      </c>
      <c r="W155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58" t="str">
        <f>IF(Table1[[#This Row],[Days Past 3rd Birthday Calculated]]&lt;1,"OnTime",IF(Table1[[#This Row],[Days Past 3rd Birthday Calculated]]&lt;16,"1-15 Cal Days",IF(Table1[[#This Row],[Days Past 3rd Birthday Calculated]]&gt;29,"30+ Cal Days","16-29 Cal Days")))</f>
        <v>OnTime</v>
      </c>
      <c r="Y1558" s="37">
        <f>_xlfn.NUMBERVALUE(Table1[[#This Row],[School Days to Complete Initial Evaluation (U08)]])</f>
        <v>0</v>
      </c>
      <c r="Z1558" t="str">
        <f>IF(Table1[[#This Row],[School Days to Complete Initial Evaluation Converted]]&lt;36,"OnTime",IF(Table1[[#This Row],[School Days to Complete Initial Evaluation Converted]]&gt;50,"16+ Sch Days","1-15 Sch Days"))</f>
        <v>OnTime</v>
      </c>
    </row>
    <row r="1559" spans="1:26">
      <c r="A1559" s="26"/>
      <c r="B1559" s="26"/>
      <c r="C1559" s="26"/>
      <c r="D1559" s="26"/>
      <c r="E1559" s="26"/>
      <c r="F1559" s="26"/>
      <c r="G1559" s="26"/>
      <c r="H1559" s="26"/>
      <c r="I1559" s="26"/>
      <c r="J1559" s="26"/>
      <c r="K1559" s="26"/>
      <c r="L1559" s="26"/>
      <c r="M1559" s="26"/>
      <c r="N1559" s="26"/>
      <c r="O1559" s="26"/>
      <c r="P1559" s="26"/>
      <c r="Q1559" s="26"/>
      <c r="R1559" s="26"/>
      <c r="S1559" s="26"/>
      <c r="T1559" s="26"/>
      <c r="U1559" s="26"/>
      <c r="V1559" s="36">
        <f t="shared" si="24"/>
        <v>1096</v>
      </c>
      <c r="W155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59" t="str">
        <f>IF(Table1[[#This Row],[Days Past 3rd Birthday Calculated]]&lt;1,"OnTime",IF(Table1[[#This Row],[Days Past 3rd Birthday Calculated]]&lt;16,"1-15 Cal Days",IF(Table1[[#This Row],[Days Past 3rd Birthday Calculated]]&gt;29,"30+ Cal Days","16-29 Cal Days")))</f>
        <v>OnTime</v>
      </c>
      <c r="Y1559" s="37">
        <f>_xlfn.NUMBERVALUE(Table1[[#This Row],[School Days to Complete Initial Evaluation (U08)]])</f>
        <v>0</v>
      </c>
      <c r="Z1559" t="str">
        <f>IF(Table1[[#This Row],[School Days to Complete Initial Evaluation Converted]]&lt;36,"OnTime",IF(Table1[[#This Row],[School Days to Complete Initial Evaluation Converted]]&gt;50,"16+ Sch Days","1-15 Sch Days"))</f>
        <v>OnTime</v>
      </c>
    </row>
    <row r="1560" spans="1:26">
      <c r="A1560" s="26"/>
      <c r="B1560" s="26"/>
      <c r="C1560" s="26"/>
      <c r="D1560" s="26"/>
      <c r="E1560" s="26"/>
      <c r="F1560" s="26"/>
      <c r="G1560" s="26"/>
      <c r="H1560" s="26"/>
      <c r="I1560" s="26"/>
      <c r="J1560" s="26"/>
      <c r="K1560" s="26"/>
      <c r="L1560" s="26"/>
      <c r="M1560" s="26"/>
      <c r="N1560" s="26"/>
      <c r="O1560" s="26"/>
      <c r="P1560" s="26"/>
      <c r="Q1560" s="26"/>
      <c r="R1560" s="26"/>
      <c r="S1560" s="26"/>
      <c r="T1560" s="26"/>
      <c r="U1560" s="26"/>
      <c r="V1560" s="36">
        <f t="shared" si="24"/>
        <v>1096</v>
      </c>
      <c r="W156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60" t="str">
        <f>IF(Table1[[#This Row],[Days Past 3rd Birthday Calculated]]&lt;1,"OnTime",IF(Table1[[#This Row],[Days Past 3rd Birthday Calculated]]&lt;16,"1-15 Cal Days",IF(Table1[[#This Row],[Days Past 3rd Birthday Calculated]]&gt;29,"30+ Cal Days","16-29 Cal Days")))</f>
        <v>OnTime</v>
      </c>
      <c r="Y1560" s="37">
        <f>_xlfn.NUMBERVALUE(Table1[[#This Row],[School Days to Complete Initial Evaluation (U08)]])</f>
        <v>0</v>
      </c>
      <c r="Z1560" t="str">
        <f>IF(Table1[[#This Row],[School Days to Complete Initial Evaluation Converted]]&lt;36,"OnTime",IF(Table1[[#This Row],[School Days to Complete Initial Evaluation Converted]]&gt;50,"16+ Sch Days","1-15 Sch Days"))</f>
        <v>OnTime</v>
      </c>
    </row>
    <row r="1561" spans="1:26">
      <c r="A1561" s="26"/>
      <c r="B1561" s="26"/>
      <c r="C1561" s="26"/>
      <c r="D1561" s="26"/>
      <c r="E1561" s="26"/>
      <c r="F1561" s="26"/>
      <c r="G1561" s="26"/>
      <c r="H1561" s="26"/>
      <c r="I1561" s="26"/>
      <c r="J1561" s="26"/>
      <c r="K1561" s="26"/>
      <c r="L1561" s="26"/>
      <c r="M1561" s="26"/>
      <c r="N1561" s="26"/>
      <c r="O1561" s="26"/>
      <c r="P1561" s="26"/>
      <c r="Q1561" s="26"/>
      <c r="R1561" s="26"/>
      <c r="S1561" s="26"/>
      <c r="T1561" s="26"/>
      <c r="U1561" s="26"/>
      <c r="V1561" s="36">
        <f t="shared" si="24"/>
        <v>1096</v>
      </c>
      <c r="W156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61" t="str">
        <f>IF(Table1[[#This Row],[Days Past 3rd Birthday Calculated]]&lt;1,"OnTime",IF(Table1[[#This Row],[Days Past 3rd Birthday Calculated]]&lt;16,"1-15 Cal Days",IF(Table1[[#This Row],[Days Past 3rd Birthday Calculated]]&gt;29,"30+ Cal Days","16-29 Cal Days")))</f>
        <v>OnTime</v>
      </c>
      <c r="Y1561" s="37">
        <f>_xlfn.NUMBERVALUE(Table1[[#This Row],[School Days to Complete Initial Evaluation (U08)]])</f>
        <v>0</v>
      </c>
      <c r="Z1561" t="str">
        <f>IF(Table1[[#This Row],[School Days to Complete Initial Evaluation Converted]]&lt;36,"OnTime",IF(Table1[[#This Row],[School Days to Complete Initial Evaluation Converted]]&gt;50,"16+ Sch Days","1-15 Sch Days"))</f>
        <v>OnTime</v>
      </c>
    </row>
    <row r="1562" spans="1:26">
      <c r="A1562" s="26"/>
      <c r="B1562" s="26"/>
      <c r="C1562" s="26"/>
      <c r="D1562" s="26"/>
      <c r="E1562" s="26"/>
      <c r="F1562" s="26"/>
      <c r="G1562" s="26"/>
      <c r="H1562" s="26"/>
      <c r="I1562" s="26"/>
      <c r="J1562" s="26"/>
      <c r="K1562" s="26"/>
      <c r="L1562" s="26"/>
      <c r="M1562" s="26"/>
      <c r="N1562" s="26"/>
      <c r="O1562" s="26"/>
      <c r="P1562" s="26"/>
      <c r="Q1562" s="26"/>
      <c r="R1562" s="26"/>
      <c r="S1562" s="26"/>
      <c r="T1562" s="26"/>
      <c r="U1562" s="26"/>
      <c r="V1562" s="36">
        <f t="shared" si="24"/>
        <v>1096</v>
      </c>
      <c r="W156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62" t="str">
        <f>IF(Table1[[#This Row],[Days Past 3rd Birthday Calculated]]&lt;1,"OnTime",IF(Table1[[#This Row],[Days Past 3rd Birthday Calculated]]&lt;16,"1-15 Cal Days",IF(Table1[[#This Row],[Days Past 3rd Birthday Calculated]]&gt;29,"30+ Cal Days","16-29 Cal Days")))</f>
        <v>OnTime</v>
      </c>
      <c r="Y1562" s="37">
        <f>_xlfn.NUMBERVALUE(Table1[[#This Row],[School Days to Complete Initial Evaluation (U08)]])</f>
        <v>0</v>
      </c>
      <c r="Z1562" t="str">
        <f>IF(Table1[[#This Row],[School Days to Complete Initial Evaluation Converted]]&lt;36,"OnTime",IF(Table1[[#This Row],[School Days to Complete Initial Evaluation Converted]]&gt;50,"16+ Sch Days","1-15 Sch Days"))</f>
        <v>OnTime</v>
      </c>
    </row>
    <row r="1563" spans="1:26">
      <c r="A1563" s="26"/>
      <c r="B1563" s="26"/>
      <c r="C1563" s="26"/>
      <c r="D1563" s="26"/>
      <c r="E1563" s="26"/>
      <c r="F1563" s="26"/>
      <c r="G1563" s="26"/>
      <c r="H1563" s="26"/>
      <c r="I1563" s="26"/>
      <c r="J1563" s="26"/>
      <c r="K1563" s="26"/>
      <c r="L1563" s="26"/>
      <c r="M1563" s="26"/>
      <c r="N1563" s="26"/>
      <c r="O1563" s="26"/>
      <c r="P1563" s="26"/>
      <c r="Q1563" s="26"/>
      <c r="R1563" s="26"/>
      <c r="S1563" s="26"/>
      <c r="T1563" s="26"/>
      <c r="U1563" s="26"/>
      <c r="V1563" s="36">
        <f t="shared" si="24"/>
        <v>1096</v>
      </c>
      <c r="W156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63" t="str">
        <f>IF(Table1[[#This Row],[Days Past 3rd Birthday Calculated]]&lt;1,"OnTime",IF(Table1[[#This Row],[Days Past 3rd Birthday Calculated]]&lt;16,"1-15 Cal Days",IF(Table1[[#This Row],[Days Past 3rd Birthday Calculated]]&gt;29,"30+ Cal Days","16-29 Cal Days")))</f>
        <v>OnTime</v>
      </c>
      <c r="Y1563" s="37">
        <f>_xlfn.NUMBERVALUE(Table1[[#This Row],[School Days to Complete Initial Evaluation (U08)]])</f>
        <v>0</v>
      </c>
      <c r="Z1563" t="str">
        <f>IF(Table1[[#This Row],[School Days to Complete Initial Evaluation Converted]]&lt;36,"OnTime",IF(Table1[[#This Row],[School Days to Complete Initial Evaluation Converted]]&gt;50,"16+ Sch Days","1-15 Sch Days"))</f>
        <v>OnTime</v>
      </c>
    </row>
    <row r="1564" spans="1:26">
      <c r="A1564" s="26"/>
      <c r="B1564" s="26"/>
      <c r="C1564" s="26"/>
      <c r="D1564" s="26"/>
      <c r="E1564" s="26"/>
      <c r="F1564" s="26"/>
      <c r="G1564" s="26"/>
      <c r="H1564" s="26"/>
      <c r="I1564" s="26"/>
      <c r="J1564" s="26"/>
      <c r="K1564" s="26"/>
      <c r="L1564" s="26"/>
      <c r="M1564" s="26"/>
      <c r="N1564" s="26"/>
      <c r="O1564" s="26"/>
      <c r="P1564" s="26"/>
      <c r="Q1564" s="26"/>
      <c r="R1564" s="26"/>
      <c r="S1564" s="26"/>
      <c r="T1564" s="26"/>
      <c r="U1564" s="26"/>
      <c r="V1564" s="36">
        <f t="shared" si="24"/>
        <v>1096</v>
      </c>
      <c r="W156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64" t="str">
        <f>IF(Table1[[#This Row],[Days Past 3rd Birthday Calculated]]&lt;1,"OnTime",IF(Table1[[#This Row],[Days Past 3rd Birthday Calculated]]&lt;16,"1-15 Cal Days",IF(Table1[[#This Row],[Days Past 3rd Birthday Calculated]]&gt;29,"30+ Cal Days","16-29 Cal Days")))</f>
        <v>OnTime</v>
      </c>
      <c r="Y1564" s="37">
        <f>_xlfn.NUMBERVALUE(Table1[[#This Row],[School Days to Complete Initial Evaluation (U08)]])</f>
        <v>0</v>
      </c>
      <c r="Z1564" t="str">
        <f>IF(Table1[[#This Row],[School Days to Complete Initial Evaluation Converted]]&lt;36,"OnTime",IF(Table1[[#This Row],[School Days to Complete Initial Evaluation Converted]]&gt;50,"16+ Sch Days","1-15 Sch Days"))</f>
        <v>OnTime</v>
      </c>
    </row>
    <row r="1565" spans="1:26">
      <c r="A1565" s="26"/>
      <c r="B1565" s="26"/>
      <c r="C1565" s="26"/>
      <c r="D1565" s="26"/>
      <c r="E1565" s="26"/>
      <c r="F1565" s="26"/>
      <c r="G1565" s="26"/>
      <c r="H1565" s="26"/>
      <c r="I1565" s="26"/>
      <c r="J1565" s="26"/>
      <c r="K1565" s="26"/>
      <c r="L1565" s="26"/>
      <c r="M1565" s="26"/>
      <c r="N1565" s="26"/>
      <c r="O1565" s="26"/>
      <c r="P1565" s="26"/>
      <c r="Q1565" s="26"/>
      <c r="R1565" s="26"/>
      <c r="S1565" s="26"/>
      <c r="T1565" s="26"/>
      <c r="U1565" s="26"/>
      <c r="V1565" s="36">
        <f t="shared" si="24"/>
        <v>1096</v>
      </c>
      <c r="W156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65" t="str">
        <f>IF(Table1[[#This Row],[Days Past 3rd Birthday Calculated]]&lt;1,"OnTime",IF(Table1[[#This Row],[Days Past 3rd Birthday Calculated]]&lt;16,"1-15 Cal Days",IF(Table1[[#This Row],[Days Past 3rd Birthday Calculated]]&gt;29,"30+ Cal Days","16-29 Cal Days")))</f>
        <v>OnTime</v>
      </c>
      <c r="Y1565" s="37">
        <f>_xlfn.NUMBERVALUE(Table1[[#This Row],[School Days to Complete Initial Evaluation (U08)]])</f>
        <v>0</v>
      </c>
      <c r="Z1565" t="str">
        <f>IF(Table1[[#This Row],[School Days to Complete Initial Evaluation Converted]]&lt;36,"OnTime",IF(Table1[[#This Row],[School Days to Complete Initial Evaluation Converted]]&gt;50,"16+ Sch Days","1-15 Sch Days"))</f>
        <v>OnTime</v>
      </c>
    </row>
    <row r="1566" spans="1:26">
      <c r="A1566" s="26"/>
      <c r="B1566" s="26"/>
      <c r="C1566" s="26"/>
      <c r="D1566" s="26"/>
      <c r="E1566" s="26"/>
      <c r="F1566" s="26"/>
      <c r="G1566" s="26"/>
      <c r="H1566" s="26"/>
      <c r="I1566" s="26"/>
      <c r="J1566" s="26"/>
      <c r="K1566" s="26"/>
      <c r="L1566" s="26"/>
      <c r="M1566" s="26"/>
      <c r="N1566" s="26"/>
      <c r="O1566" s="26"/>
      <c r="P1566" s="26"/>
      <c r="Q1566" s="26"/>
      <c r="R1566" s="26"/>
      <c r="S1566" s="26"/>
      <c r="T1566" s="26"/>
      <c r="U1566" s="26"/>
      <c r="V1566" s="36">
        <f t="shared" si="24"/>
        <v>1096</v>
      </c>
      <c r="W156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66" t="str">
        <f>IF(Table1[[#This Row],[Days Past 3rd Birthday Calculated]]&lt;1,"OnTime",IF(Table1[[#This Row],[Days Past 3rd Birthday Calculated]]&lt;16,"1-15 Cal Days",IF(Table1[[#This Row],[Days Past 3rd Birthday Calculated]]&gt;29,"30+ Cal Days","16-29 Cal Days")))</f>
        <v>OnTime</v>
      </c>
      <c r="Y1566" s="37">
        <f>_xlfn.NUMBERVALUE(Table1[[#This Row],[School Days to Complete Initial Evaluation (U08)]])</f>
        <v>0</v>
      </c>
      <c r="Z1566" t="str">
        <f>IF(Table1[[#This Row],[School Days to Complete Initial Evaluation Converted]]&lt;36,"OnTime",IF(Table1[[#This Row],[School Days to Complete Initial Evaluation Converted]]&gt;50,"16+ Sch Days","1-15 Sch Days"))</f>
        <v>OnTime</v>
      </c>
    </row>
    <row r="1567" spans="1:26">
      <c r="A1567" s="26"/>
      <c r="B1567" s="26"/>
      <c r="C1567" s="26"/>
      <c r="D1567" s="26"/>
      <c r="E1567" s="26"/>
      <c r="F1567" s="26"/>
      <c r="G1567" s="26"/>
      <c r="H1567" s="26"/>
      <c r="I1567" s="26"/>
      <c r="J1567" s="26"/>
      <c r="K1567" s="26"/>
      <c r="L1567" s="26"/>
      <c r="M1567" s="26"/>
      <c r="N1567" s="26"/>
      <c r="O1567" s="26"/>
      <c r="P1567" s="26"/>
      <c r="Q1567" s="26"/>
      <c r="R1567" s="26"/>
      <c r="S1567" s="26"/>
      <c r="T1567" s="26"/>
      <c r="U1567" s="26"/>
      <c r="V1567" s="36">
        <f t="shared" si="24"/>
        <v>1096</v>
      </c>
      <c r="W156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67" t="str">
        <f>IF(Table1[[#This Row],[Days Past 3rd Birthday Calculated]]&lt;1,"OnTime",IF(Table1[[#This Row],[Days Past 3rd Birthday Calculated]]&lt;16,"1-15 Cal Days",IF(Table1[[#This Row],[Days Past 3rd Birthday Calculated]]&gt;29,"30+ Cal Days","16-29 Cal Days")))</f>
        <v>OnTime</v>
      </c>
      <c r="Y1567" s="37">
        <f>_xlfn.NUMBERVALUE(Table1[[#This Row],[School Days to Complete Initial Evaluation (U08)]])</f>
        <v>0</v>
      </c>
      <c r="Z1567" t="str">
        <f>IF(Table1[[#This Row],[School Days to Complete Initial Evaluation Converted]]&lt;36,"OnTime",IF(Table1[[#This Row],[School Days to Complete Initial Evaluation Converted]]&gt;50,"16+ Sch Days","1-15 Sch Days"))</f>
        <v>OnTime</v>
      </c>
    </row>
    <row r="1568" spans="1:26">
      <c r="A1568" s="26"/>
      <c r="B1568" s="26"/>
      <c r="C1568" s="26"/>
      <c r="D1568" s="26"/>
      <c r="E1568" s="26"/>
      <c r="F1568" s="26"/>
      <c r="G1568" s="26"/>
      <c r="H1568" s="26"/>
      <c r="I1568" s="26"/>
      <c r="J1568" s="26"/>
      <c r="K1568" s="26"/>
      <c r="L1568" s="26"/>
      <c r="M1568" s="26"/>
      <c r="N1568" s="26"/>
      <c r="O1568" s="26"/>
      <c r="P1568" s="26"/>
      <c r="Q1568" s="26"/>
      <c r="R1568" s="26"/>
      <c r="S1568" s="26"/>
      <c r="T1568" s="26"/>
      <c r="U1568" s="26"/>
      <c r="V1568" s="36">
        <f t="shared" si="24"/>
        <v>1096</v>
      </c>
      <c r="W156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68" t="str">
        <f>IF(Table1[[#This Row],[Days Past 3rd Birthday Calculated]]&lt;1,"OnTime",IF(Table1[[#This Row],[Days Past 3rd Birthday Calculated]]&lt;16,"1-15 Cal Days",IF(Table1[[#This Row],[Days Past 3rd Birthday Calculated]]&gt;29,"30+ Cal Days","16-29 Cal Days")))</f>
        <v>OnTime</v>
      </c>
      <c r="Y1568" s="37">
        <f>_xlfn.NUMBERVALUE(Table1[[#This Row],[School Days to Complete Initial Evaluation (U08)]])</f>
        <v>0</v>
      </c>
      <c r="Z1568" t="str">
        <f>IF(Table1[[#This Row],[School Days to Complete Initial Evaluation Converted]]&lt;36,"OnTime",IF(Table1[[#This Row],[School Days to Complete Initial Evaluation Converted]]&gt;50,"16+ Sch Days","1-15 Sch Days"))</f>
        <v>OnTime</v>
      </c>
    </row>
    <row r="1569" spans="1:26">
      <c r="A1569" s="26"/>
      <c r="B1569" s="26"/>
      <c r="C1569" s="26"/>
      <c r="D1569" s="26"/>
      <c r="E1569" s="26"/>
      <c r="F1569" s="26"/>
      <c r="G1569" s="26"/>
      <c r="H1569" s="26"/>
      <c r="I1569" s="26"/>
      <c r="J1569" s="26"/>
      <c r="K1569" s="26"/>
      <c r="L1569" s="26"/>
      <c r="M1569" s="26"/>
      <c r="N1569" s="26"/>
      <c r="O1569" s="26"/>
      <c r="P1569" s="26"/>
      <c r="Q1569" s="26"/>
      <c r="R1569" s="26"/>
      <c r="S1569" s="26"/>
      <c r="T1569" s="26"/>
      <c r="U1569" s="26"/>
      <c r="V1569" s="36">
        <f t="shared" si="24"/>
        <v>1096</v>
      </c>
      <c r="W156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69" t="str">
        <f>IF(Table1[[#This Row],[Days Past 3rd Birthday Calculated]]&lt;1,"OnTime",IF(Table1[[#This Row],[Days Past 3rd Birthday Calculated]]&lt;16,"1-15 Cal Days",IF(Table1[[#This Row],[Days Past 3rd Birthday Calculated]]&gt;29,"30+ Cal Days","16-29 Cal Days")))</f>
        <v>OnTime</v>
      </c>
      <c r="Y1569" s="37">
        <f>_xlfn.NUMBERVALUE(Table1[[#This Row],[School Days to Complete Initial Evaluation (U08)]])</f>
        <v>0</v>
      </c>
      <c r="Z1569" t="str">
        <f>IF(Table1[[#This Row],[School Days to Complete Initial Evaluation Converted]]&lt;36,"OnTime",IF(Table1[[#This Row],[School Days to Complete Initial Evaluation Converted]]&gt;50,"16+ Sch Days","1-15 Sch Days"))</f>
        <v>OnTime</v>
      </c>
    </row>
    <row r="1570" spans="1:26">
      <c r="A1570" s="26"/>
      <c r="B1570" s="26"/>
      <c r="C1570" s="26"/>
      <c r="D1570" s="26"/>
      <c r="E1570" s="26"/>
      <c r="F1570" s="26"/>
      <c r="G1570" s="26"/>
      <c r="H1570" s="26"/>
      <c r="I1570" s="26"/>
      <c r="J1570" s="26"/>
      <c r="K1570" s="26"/>
      <c r="L1570" s="26"/>
      <c r="M1570" s="26"/>
      <c r="N1570" s="26"/>
      <c r="O1570" s="26"/>
      <c r="P1570" s="26"/>
      <c r="Q1570" s="26"/>
      <c r="R1570" s="26"/>
      <c r="S1570" s="26"/>
      <c r="T1570" s="26"/>
      <c r="U1570" s="26"/>
      <c r="V1570" s="36">
        <f t="shared" si="24"/>
        <v>1096</v>
      </c>
      <c r="W157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70" t="str">
        <f>IF(Table1[[#This Row],[Days Past 3rd Birthday Calculated]]&lt;1,"OnTime",IF(Table1[[#This Row],[Days Past 3rd Birthday Calculated]]&lt;16,"1-15 Cal Days",IF(Table1[[#This Row],[Days Past 3rd Birthday Calculated]]&gt;29,"30+ Cal Days","16-29 Cal Days")))</f>
        <v>OnTime</v>
      </c>
      <c r="Y1570" s="37">
        <f>_xlfn.NUMBERVALUE(Table1[[#This Row],[School Days to Complete Initial Evaluation (U08)]])</f>
        <v>0</v>
      </c>
      <c r="Z1570" t="str">
        <f>IF(Table1[[#This Row],[School Days to Complete Initial Evaluation Converted]]&lt;36,"OnTime",IF(Table1[[#This Row],[School Days to Complete Initial Evaluation Converted]]&gt;50,"16+ Sch Days","1-15 Sch Days"))</f>
        <v>OnTime</v>
      </c>
    </row>
    <row r="1571" spans="1:26">
      <c r="A1571" s="26"/>
      <c r="B1571" s="26"/>
      <c r="C1571" s="26"/>
      <c r="D1571" s="26"/>
      <c r="E1571" s="26"/>
      <c r="F1571" s="26"/>
      <c r="G1571" s="26"/>
      <c r="H1571" s="26"/>
      <c r="I1571" s="26"/>
      <c r="J1571" s="26"/>
      <c r="K1571" s="26"/>
      <c r="L1571" s="26"/>
      <c r="M1571" s="26"/>
      <c r="N1571" s="26"/>
      <c r="O1571" s="26"/>
      <c r="P1571" s="26"/>
      <c r="Q1571" s="26"/>
      <c r="R1571" s="26"/>
      <c r="S1571" s="26"/>
      <c r="T1571" s="26"/>
      <c r="U1571" s="26"/>
      <c r="V1571" s="36">
        <f t="shared" si="24"/>
        <v>1096</v>
      </c>
      <c r="W157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71" t="str">
        <f>IF(Table1[[#This Row],[Days Past 3rd Birthday Calculated]]&lt;1,"OnTime",IF(Table1[[#This Row],[Days Past 3rd Birthday Calculated]]&lt;16,"1-15 Cal Days",IF(Table1[[#This Row],[Days Past 3rd Birthday Calculated]]&gt;29,"30+ Cal Days","16-29 Cal Days")))</f>
        <v>OnTime</v>
      </c>
      <c r="Y1571" s="37">
        <f>_xlfn.NUMBERVALUE(Table1[[#This Row],[School Days to Complete Initial Evaluation (U08)]])</f>
        <v>0</v>
      </c>
      <c r="Z1571" t="str">
        <f>IF(Table1[[#This Row],[School Days to Complete Initial Evaluation Converted]]&lt;36,"OnTime",IF(Table1[[#This Row],[School Days to Complete Initial Evaluation Converted]]&gt;50,"16+ Sch Days","1-15 Sch Days"))</f>
        <v>OnTime</v>
      </c>
    </row>
    <row r="1572" spans="1:26">
      <c r="A1572" s="26"/>
      <c r="B1572" s="26"/>
      <c r="C1572" s="26"/>
      <c r="D1572" s="26"/>
      <c r="E1572" s="26"/>
      <c r="F1572" s="26"/>
      <c r="G1572" s="26"/>
      <c r="H1572" s="26"/>
      <c r="I1572" s="26"/>
      <c r="J1572" s="26"/>
      <c r="K1572" s="26"/>
      <c r="L1572" s="26"/>
      <c r="M1572" s="26"/>
      <c r="N1572" s="26"/>
      <c r="O1572" s="26"/>
      <c r="P1572" s="26"/>
      <c r="Q1572" s="26"/>
      <c r="R1572" s="26"/>
      <c r="S1572" s="26"/>
      <c r="T1572" s="26"/>
      <c r="U1572" s="26"/>
      <c r="V1572" s="36">
        <f t="shared" si="24"/>
        <v>1096</v>
      </c>
      <c r="W157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72" t="str">
        <f>IF(Table1[[#This Row],[Days Past 3rd Birthday Calculated]]&lt;1,"OnTime",IF(Table1[[#This Row],[Days Past 3rd Birthday Calculated]]&lt;16,"1-15 Cal Days",IF(Table1[[#This Row],[Days Past 3rd Birthday Calculated]]&gt;29,"30+ Cal Days","16-29 Cal Days")))</f>
        <v>OnTime</v>
      </c>
      <c r="Y1572" s="37">
        <f>_xlfn.NUMBERVALUE(Table1[[#This Row],[School Days to Complete Initial Evaluation (U08)]])</f>
        <v>0</v>
      </c>
      <c r="Z1572" t="str">
        <f>IF(Table1[[#This Row],[School Days to Complete Initial Evaluation Converted]]&lt;36,"OnTime",IF(Table1[[#This Row],[School Days to Complete Initial Evaluation Converted]]&gt;50,"16+ Sch Days","1-15 Sch Days"))</f>
        <v>OnTime</v>
      </c>
    </row>
    <row r="1573" spans="1:26">
      <c r="A1573" s="26"/>
      <c r="B1573" s="26"/>
      <c r="C1573" s="26"/>
      <c r="D1573" s="26"/>
      <c r="E1573" s="26"/>
      <c r="F1573" s="26"/>
      <c r="G1573" s="26"/>
      <c r="H1573" s="26"/>
      <c r="I1573" s="26"/>
      <c r="J1573" s="26"/>
      <c r="K1573" s="26"/>
      <c r="L1573" s="26"/>
      <c r="M1573" s="26"/>
      <c r="N1573" s="26"/>
      <c r="O1573" s="26"/>
      <c r="P1573" s="26"/>
      <c r="Q1573" s="26"/>
      <c r="R1573" s="26"/>
      <c r="S1573" s="26"/>
      <c r="T1573" s="26"/>
      <c r="U1573" s="26"/>
      <c r="V1573" s="36">
        <f t="shared" si="24"/>
        <v>1096</v>
      </c>
      <c r="W157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73" t="str">
        <f>IF(Table1[[#This Row],[Days Past 3rd Birthday Calculated]]&lt;1,"OnTime",IF(Table1[[#This Row],[Days Past 3rd Birthday Calculated]]&lt;16,"1-15 Cal Days",IF(Table1[[#This Row],[Days Past 3rd Birthday Calculated]]&gt;29,"30+ Cal Days","16-29 Cal Days")))</f>
        <v>OnTime</v>
      </c>
      <c r="Y1573" s="37">
        <f>_xlfn.NUMBERVALUE(Table1[[#This Row],[School Days to Complete Initial Evaluation (U08)]])</f>
        <v>0</v>
      </c>
      <c r="Z1573" t="str">
        <f>IF(Table1[[#This Row],[School Days to Complete Initial Evaluation Converted]]&lt;36,"OnTime",IF(Table1[[#This Row],[School Days to Complete Initial Evaluation Converted]]&gt;50,"16+ Sch Days","1-15 Sch Days"))</f>
        <v>OnTime</v>
      </c>
    </row>
    <row r="1574" spans="1:26">
      <c r="A1574" s="26"/>
      <c r="B1574" s="26"/>
      <c r="C1574" s="26"/>
      <c r="D1574" s="26"/>
      <c r="E1574" s="26"/>
      <c r="F1574" s="26"/>
      <c r="G1574" s="26"/>
      <c r="H1574" s="26"/>
      <c r="I1574" s="26"/>
      <c r="J1574" s="26"/>
      <c r="K1574" s="26"/>
      <c r="L1574" s="26"/>
      <c r="M1574" s="26"/>
      <c r="N1574" s="26"/>
      <c r="O1574" s="26"/>
      <c r="P1574" s="26"/>
      <c r="Q1574" s="26"/>
      <c r="R1574" s="26"/>
      <c r="S1574" s="26"/>
      <c r="T1574" s="26"/>
      <c r="U1574" s="26"/>
      <c r="V1574" s="36">
        <f t="shared" si="24"/>
        <v>1096</v>
      </c>
      <c r="W157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74" t="str">
        <f>IF(Table1[[#This Row],[Days Past 3rd Birthday Calculated]]&lt;1,"OnTime",IF(Table1[[#This Row],[Days Past 3rd Birthday Calculated]]&lt;16,"1-15 Cal Days",IF(Table1[[#This Row],[Days Past 3rd Birthday Calculated]]&gt;29,"30+ Cal Days","16-29 Cal Days")))</f>
        <v>OnTime</v>
      </c>
      <c r="Y1574" s="37">
        <f>_xlfn.NUMBERVALUE(Table1[[#This Row],[School Days to Complete Initial Evaluation (U08)]])</f>
        <v>0</v>
      </c>
      <c r="Z1574" t="str">
        <f>IF(Table1[[#This Row],[School Days to Complete Initial Evaluation Converted]]&lt;36,"OnTime",IF(Table1[[#This Row],[School Days to Complete Initial Evaluation Converted]]&gt;50,"16+ Sch Days","1-15 Sch Days"))</f>
        <v>OnTime</v>
      </c>
    </row>
    <row r="1575" spans="1:26">
      <c r="A1575" s="26"/>
      <c r="B1575" s="26"/>
      <c r="C1575" s="26"/>
      <c r="D1575" s="26"/>
      <c r="E1575" s="26"/>
      <c r="F1575" s="26"/>
      <c r="G1575" s="26"/>
      <c r="H1575" s="26"/>
      <c r="I1575" s="26"/>
      <c r="J1575" s="26"/>
      <c r="K1575" s="26"/>
      <c r="L1575" s="26"/>
      <c r="M1575" s="26"/>
      <c r="N1575" s="26"/>
      <c r="O1575" s="26"/>
      <c r="P1575" s="26"/>
      <c r="Q1575" s="26"/>
      <c r="R1575" s="26"/>
      <c r="S1575" s="26"/>
      <c r="T1575" s="26"/>
      <c r="U1575" s="26"/>
      <c r="V1575" s="36">
        <f t="shared" si="24"/>
        <v>1096</v>
      </c>
      <c r="W157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75" t="str">
        <f>IF(Table1[[#This Row],[Days Past 3rd Birthday Calculated]]&lt;1,"OnTime",IF(Table1[[#This Row],[Days Past 3rd Birthday Calculated]]&lt;16,"1-15 Cal Days",IF(Table1[[#This Row],[Days Past 3rd Birthday Calculated]]&gt;29,"30+ Cal Days","16-29 Cal Days")))</f>
        <v>OnTime</v>
      </c>
      <c r="Y1575" s="37">
        <f>_xlfn.NUMBERVALUE(Table1[[#This Row],[School Days to Complete Initial Evaluation (U08)]])</f>
        <v>0</v>
      </c>
      <c r="Z1575" t="str">
        <f>IF(Table1[[#This Row],[School Days to Complete Initial Evaluation Converted]]&lt;36,"OnTime",IF(Table1[[#This Row],[School Days to Complete Initial Evaluation Converted]]&gt;50,"16+ Sch Days","1-15 Sch Days"))</f>
        <v>OnTime</v>
      </c>
    </row>
    <row r="1576" spans="1:26">
      <c r="A1576" s="26"/>
      <c r="B1576" s="26"/>
      <c r="C1576" s="26"/>
      <c r="D1576" s="26"/>
      <c r="E1576" s="26"/>
      <c r="F1576" s="26"/>
      <c r="G1576" s="26"/>
      <c r="H1576" s="26"/>
      <c r="I1576" s="26"/>
      <c r="J1576" s="26"/>
      <c r="K1576" s="26"/>
      <c r="L1576" s="26"/>
      <c r="M1576" s="26"/>
      <c r="N1576" s="26"/>
      <c r="O1576" s="26"/>
      <c r="P1576" s="26"/>
      <c r="Q1576" s="26"/>
      <c r="R1576" s="26"/>
      <c r="S1576" s="26"/>
      <c r="T1576" s="26"/>
      <c r="U1576" s="26"/>
      <c r="V1576" s="36">
        <f t="shared" si="24"/>
        <v>1096</v>
      </c>
      <c r="W157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76" t="str">
        <f>IF(Table1[[#This Row],[Days Past 3rd Birthday Calculated]]&lt;1,"OnTime",IF(Table1[[#This Row],[Days Past 3rd Birthday Calculated]]&lt;16,"1-15 Cal Days",IF(Table1[[#This Row],[Days Past 3rd Birthday Calculated]]&gt;29,"30+ Cal Days","16-29 Cal Days")))</f>
        <v>OnTime</v>
      </c>
      <c r="Y1576" s="37">
        <f>_xlfn.NUMBERVALUE(Table1[[#This Row],[School Days to Complete Initial Evaluation (U08)]])</f>
        <v>0</v>
      </c>
      <c r="Z1576" t="str">
        <f>IF(Table1[[#This Row],[School Days to Complete Initial Evaluation Converted]]&lt;36,"OnTime",IF(Table1[[#This Row],[School Days to Complete Initial Evaluation Converted]]&gt;50,"16+ Sch Days","1-15 Sch Days"))</f>
        <v>OnTime</v>
      </c>
    </row>
    <row r="1577" spans="1:26">
      <c r="A1577" s="26"/>
      <c r="B1577" s="26"/>
      <c r="C1577" s="26"/>
      <c r="D1577" s="26"/>
      <c r="E1577" s="26"/>
      <c r="F1577" s="26"/>
      <c r="G1577" s="26"/>
      <c r="H1577" s="26"/>
      <c r="I1577" s="26"/>
      <c r="J1577" s="26"/>
      <c r="K1577" s="26"/>
      <c r="L1577" s="26"/>
      <c r="M1577" s="26"/>
      <c r="N1577" s="26"/>
      <c r="O1577" s="26"/>
      <c r="P1577" s="26"/>
      <c r="Q1577" s="26"/>
      <c r="R1577" s="26"/>
      <c r="S1577" s="26"/>
      <c r="T1577" s="26"/>
      <c r="U1577" s="26"/>
      <c r="V1577" s="36">
        <f t="shared" si="24"/>
        <v>1096</v>
      </c>
      <c r="W157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77" t="str">
        <f>IF(Table1[[#This Row],[Days Past 3rd Birthday Calculated]]&lt;1,"OnTime",IF(Table1[[#This Row],[Days Past 3rd Birthday Calculated]]&lt;16,"1-15 Cal Days",IF(Table1[[#This Row],[Days Past 3rd Birthday Calculated]]&gt;29,"30+ Cal Days","16-29 Cal Days")))</f>
        <v>OnTime</v>
      </c>
      <c r="Y1577" s="37">
        <f>_xlfn.NUMBERVALUE(Table1[[#This Row],[School Days to Complete Initial Evaluation (U08)]])</f>
        <v>0</v>
      </c>
      <c r="Z1577" t="str">
        <f>IF(Table1[[#This Row],[School Days to Complete Initial Evaluation Converted]]&lt;36,"OnTime",IF(Table1[[#This Row],[School Days to Complete Initial Evaluation Converted]]&gt;50,"16+ Sch Days","1-15 Sch Days"))</f>
        <v>OnTime</v>
      </c>
    </row>
    <row r="1578" spans="1:26">
      <c r="A1578" s="26"/>
      <c r="B1578" s="26"/>
      <c r="C1578" s="26"/>
      <c r="D1578" s="26"/>
      <c r="E1578" s="26"/>
      <c r="F1578" s="26"/>
      <c r="G1578" s="26"/>
      <c r="H1578" s="26"/>
      <c r="I1578" s="26"/>
      <c r="J1578" s="26"/>
      <c r="K1578" s="26"/>
      <c r="L1578" s="26"/>
      <c r="M1578" s="26"/>
      <c r="N1578" s="26"/>
      <c r="O1578" s="26"/>
      <c r="P1578" s="26"/>
      <c r="Q1578" s="26"/>
      <c r="R1578" s="26"/>
      <c r="S1578" s="26"/>
      <c r="T1578" s="26"/>
      <c r="U1578" s="26"/>
      <c r="V1578" s="36">
        <f t="shared" si="24"/>
        <v>1096</v>
      </c>
      <c r="W157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78" t="str">
        <f>IF(Table1[[#This Row],[Days Past 3rd Birthday Calculated]]&lt;1,"OnTime",IF(Table1[[#This Row],[Days Past 3rd Birthday Calculated]]&lt;16,"1-15 Cal Days",IF(Table1[[#This Row],[Days Past 3rd Birthday Calculated]]&gt;29,"30+ Cal Days","16-29 Cal Days")))</f>
        <v>OnTime</v>
      </c>
      <c r="Y1578" s="37">
        <f>_xlfn.NUMBERVALUE(Table1[[#This Row],[School Days to Complete Initial Evaluation (U08)]])</f>
        <v>0</v>
      </c>
      <c r="Z1578" t="str">
        <f>IF(Table1[[#This Row],[School Days to Complete Initial Evaluation Converted]]&lt;36,"OnTime",IF(Table1[[#This Row],[School Days to Complete Initial Evaluation Converted]]&gt;50,"16+ Sch Days","1-15 Sch Days"))</f>
        <v>OnTime</v>
      </c>
    </row>
    <row r="1579" spans="1:26">
      <c r="A1579" s="26"/>
      <c r="B1579" s="26"/>
      <c r="C1579" s="26"/>
      <c r="D1579" s="26"/>
      <c r="E1579" s="26"/>
      <c r="F1579" s="26"/>
      <c r="G1579" s="26"/>
      <c r="H1579" s="26"/>
      <c r="I1579" s="26"/>
      <c r="J1579" s="26"/>
      <c r="K1579" s="26"/>
      <c r="L1579" s="26"/>
      <c r="M1579" s="26"/>
      <c r="N1579" s="26"/>
      <c r="O1579" s="26"/>
      <c r="P1579" s="26"/>
      <c r="Q1579" s="26"/>
      <c r="R1579" s="26"/>
      <c r="S1579" s="26"/>
      <c r="T1579" s="26"/>
      <c r="U1579" s="26"/>
      <c r="V1579" s="36">
        <f t="shared" si="24"/>
        <v>1096</v>
      </c>
      <c r="W157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79" t="str">
        <f>IF(Table1[[#This Row],[Days Past 3rd Birthday Calculated]]&lt;1,"OnTime",IF(Table1[[#This Row],[Days Past 3rd Birthday Calculated]]&lt;16,"1-15 Cal Days",IF(Table1[[#This Row],[Days Past 3rd Birthday Calculated]]&gt;29,"30+ Cal Days","16-29 Cal Days")))</f>
        <v>OnTime</v>
      </c>
      <c r="Y1579" s="37">
        <f>_xlfn.NUMBERVALUE(Table1[[#This Row],[School Days to Complete Initial Evaluation (U08)]])</f>
        <v>0</v>
      </c>
      <c r="Z1579" t="str">
        <f>IF(Table1[[#This Row],[School Days to Complete Initial Evaluation Converted]]&lt;36,"OnTime",IF(Table1[[#This Row],[School Days to Complete Initial Evaluation Converted]]&gt;50,"16+ Sch Days","1-15 Sch Days"))</f>
        <v>OnTime</v>
      </c>
    </row>
    <row r="1580" spans="1:26">
      <c r="A1580" s="26"/>
      <c r="B1580" s="26"/>
      <c r="C1580" s="26"/>
      <c r="D1580" s="26"/>
      <c r="E1580" s="26"/>
      <c r="F1580" s="26"/>
      <c r="G1580" s="26"/>
      <c r="H1580" s="26"/>
      <c r="I1580" s="26"/>
      <c r="J1580" s="26"/>
      <c r="K1580" s="26"/>
      <c r="L1580" s="26"/>
      <c r="M1580" s="26"/>
      <c r="N1580" s="26"/>
      <c r="O1580" s="26"/>
      <c r="P1580" s="26"/>
      <c r="Q1580" s="26"/>
      <c r="R1580" s="26"/>
      <c r="S1580" s="26"/>
      <c r="T1580" s="26"/>
      <c r="U1580" s="26"/>
      <c r="V1580" s="36">
        <f t="shared" si="24"/>
        <v>1096</v>
      </c>
      <c r="W158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80" t="str">
        <f>IF(Table1[[#This Row],[Days Past 3rd Birthday Calculated]]&lt;1,"OnTime",IF(Table1[[#This Row],[Days Past 3rd Birthday Calculated]]&lt;16,"1-15 Cal Days",IF(Table1[[#This Row],[Days Past 3rd Birthday Calculated]]&gt;29,"30+ Cal Days","16-29 Cal Days")))</f>
        <v>OnTime</v>
      </c>
      <c r="Y1580" s="37">
        <f>_xlfn.NUMBERVALUE(Table1[[#This Row],[School Days to Complete Initial Evaluation (U08)]])</f>
        <v>0</v>
      </c>
      <c r="Z1580" t="str">
        <f>IF(Table1[[#This Row],[School Days to Complete Initial Evaluation Converted]]&lt;36,"OnTime",IF(Table1[[#This Row],[School Days to Complete Initial Evaluation Converted]]&gt;50,"16+ Sch Days","1-15 Sch Days"))</f>
        <v>OnTime</v>
      </c>
    </row>
    <row r="1581" spans="1:26">
      <c r="A1581" s="26"/>
      <c r="B1581" s="26"/>
      <c r="C1581" s="26"/>
      <c r="D1581" s="26"/>
      <c r="E1581" s="26"/>
      <c r="F1581" s="26"/>
      <c r="G1581" s="26"/>
      <c r="H1581" s="26"/>
      <c r="I1581" s="26"/>
      <c r="J1581" s="26"/>
      <c r="K1581" s="26"/>
      <c r="L1581" s="26"/>
      <c r="M1581" s="26"/>
      <c r="N1581" s="26"/>
      <c r="O1581" s="26"/>
      <c r="P1581" s="26"/>
      <c r="Q1581" s="26"/>
      <c r="R1581" s="26"/>
      <c r="S1581" s="26"/>
      <c r="T1581" s="26"/>
      <c r="U1581" s="26"/>
      <c r="V1581" s="36">
        <f t="shared" si="24"/>
        <v>1096</v>
      </c>
      <c r="W158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81" t="str">
        <f>IF(Table1[[#This Row],[Days Past 3rd Birthday Calculated]]&lt;1,"OnTime",IF(Table1[[#This Row],[Days Past 3rd Birthday Calculated]]&lt;16,"1-15 Cal Days",IF(Table1[[#This Row],[Days Past 3rd Birthday Calculated]]&gt;29,"30+ Cal Days","16-29 Cal Days")))</f>
        <v>OnTime</v>
      </c>
      <c r="Y1581" s="37">
        <f>_xlfn.NUMBERVALUE(Table1[[#This Row],[School Days to Complete Initial Evaluation (U08)]])</f>
        <v>0</v>
      </c>
      <c r="Z1581" t="str">
        <f>IF(Table1[[#This Row],[School Days to Complete Initial Evaluation Converted]]&lt;36,"OnTime",IF(Table1[[#This Row],[School Days to Complete Initial Evaluation Converted]]&gt;50,"16+ Sch Days","1-15 Sch Days"))</f>
        <v>OnTime</v>
      </c>
    </row>
    <row r="1582" spans="1:26">
      <c r="A1582" s="26"/>
      <c r="B1582" s="26"/>
      <c r="C1582" s="26"/>
      <c r="D1582" s="26"/>
      <c r="E1582" s="26"/>
      <c r="F1582" s="26"/>
      <c r="G1582" s="26"/>
      <c r="H1582" s="26"/>
      <c r="I1582" s="26"/>
      <c r="J1582" s="26"/>
      <c r="K1582" s="26"/>
      <c r="L1582" s="26"/>
      <c r="M1582" s="26"/>
      <c r="N1582" s="26"/>
      <c r="O1582" s="26"/>
      <c r="P1582" s="26"/>
      <c r="Q1582" s="26"/>
      <c r="R1582" s="26"/>
      <c r="S1582" s="26"/>
      <c r="T1582" s="26"/>
      <c r="U1582" s="26"/>
      <c r="V1582" s="36">
        <f t="shared" si="24"/>
        <v>1096</v>
      </c>
      <c r="W158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82" t="str">
        <f>IF(Table1[[#This Row],[Days Past 3rd Birthday Calculated]]&lt;1,"OnTime",IF(Table1[[#This Row],[Days Past 3rd Birthday Calculated]]&lt;16,"1-15 Cal Days",IF(Table1[[#This Row],[Days Past 3rd Birthday Calculated]]&gt;29,"30+ Cal Days","16-29 Cal Days")))</f>
        <v>OnTime</v>
      </c>
      <c r="Y1582" s="37">
        <f>_xlfn.NUMBERVALUE(Table1[[#This Row],[School Days to Complete Initial Evaluation (U08)]])</f>
        <v>0</v>
      </c>
      <c r="Z1582" t="str">
        <f>IF(Table1[[#This Row],[School Days to Complete Initial Evaluation Converted]]&lt;36,"OnTime",IF(Table1[[#This Row],[School Days to Complete Initial Evaluation Converted]]&gt;50,"16+ Sch Days","1-15 Sch Days"))</f>
        <v>OnTime</v>
      </c>
    </row>
    <row r="1583" spans="1:26">
      <c r="A1583" s="26"/>
      <c r="B1583" s="26"/>
      <c r="C1583" s="26"/>
      <c r="D1583" s="26"/>
      <c r="E1583" s="26"/>
      <c r="F1583" s="26"/>
      <c r="G1583" s="26"/>
      <c r="H1583" s="26"/>
      <c r="I1583" s="26"/>
      <c r="J1583" s="26"/>
      <c r="K1583" s="26"/>
      <c r="L1583" s="26"/>
      <c r="M1583" s="26"/>
      <c r="N1583" s="26"/>
      <c r="O1583" s="26"/>
      <c r="P1583" s="26"/>
      <c r="Q1583" s="26"/>
      <c r="R1583" s="26"/>
      <c r="S1583" s="26"/>
      <c r="T1583" s="26"/>
      <c r="U1583" s="26"/>
      <c r="V1583" s="36">
        <f t="shared" si="24"/>
        <v>1096</v>
      </c>
      <c r="W158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83" t="str">
        <f>IF(Table1[[#This Row],[Days Past 3rd Birthday Calculated]]&lt;1,"OnTime",IF(Table1[[#This Row],[Days Past 3rd Birthday Calculated]]&lt;16,"1-15 Cal Days",IF(Table1[[#This Row],[Days Past 3rd Birthday Calculated]]&gt;29,"30+ Cal Days","16-29 Cal Days")))</f>
        <v>OnTime</v>
      </c>
      <c r="Y1583" s="37">
        <f>_xlfn.NUMBERVALUE(Table1[[#This Row],[School Days to Complete Initial Evaluation (U08)]])</f>
        <v>0</v>
      </c>
      <c r="Z1583" t="str">
        <f>IF(Table1[[#This Row],[School Days to Complete Initial Evaluation Converted]]&lt;36,"OnTime",IF(Table1[[#This Row],[School Days to Complete Initial Evaluation Converted]]&gt;50,"16+ Sch Days","1-15 Sch Days"))</f>
        <v>OnTime</v>
      </c>
    </row>
    <row r="1584" spans="1:26">
      <c r="A1584" s="26"/>
      <c r="B1584" s="26"/>
      <c r="C1584" s="26"/>
      <c r="D1584" s="26"/>
      <c r="E1584" s="26"/>
      <c r="F1584" s="26"/>
      <c r="G1584" s="26"/>
      <c r="H1584" s="26"/>
      <c r="I1584" s="26"/>
      <c r="J1584" s="26"/>
      <c r="K1584" s="26"/>
      <c r="L1584" s="26"/>
      <c r="M1584" s="26"/>
      <c r="N1584" s="26"/>
      <c r="O1584" s="26"/>
      <c r="P1584" s="26"/>
      <c r="Q1584" s="26"/>
      <c r="R1584" s="26"/>
      <c r="S1584" s="26"/>
      <c r="T1584" s="26"/>
      <c r="U1584" s="26"/>
      <c r="V1584" s="36">
        <f t="shared" si="24"/>
        <v>1096</v>
      </c>
      <c r="W158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84" t="str">
        <f>IF(Table1[[#This Row],[Days Past 3rd Birthday Calculated]]&lt;1,"OnTime",IF(Table1[[#This Row],[Days Past 3rd Birthday Calculated]]&lt;16,"1-15 Cal Days",IF(Table1[[#This Row],[Days Past 3rd Birthday Calculated]]&gt;29,"30+ Cal Days","16-29 Cal Days")))</f>
        <v>OnTime</v>
      </c>
      <c r="Y1584" s="37">
        <f>_xlfn.NUMBERVALUE(Table1[[#This Row],[School Days to Complete Initial Evaluation (U08)]])</f>
        <v>0</v>
      </c>
      <c r="Z1584" t="str">
        <f>IF(Table1[[#This Row],[School Days to Complete Initial Evaluation Converted]]&lt;36,"OnTime",IF(Table1[[#This Row],[School Days to Complete Initial Evaluation Converted]]&gt;50,"16+ Sch Days","1-15 Sch Days"))</f>
        <v>OnTime</v>
      </c>
    </row>
    <row r="1585" spans="1:26">
      <c r="A1585" s="26"/>
      <c r="B1585" s="26"/>
      <c r="C1585" s="26"/>
      <c r="D1585" s="26"/>
      <c r="E1585" s="26"/>
      <c r="F1585" s="26"/>
      <c r="G1585" s="26"/>
      <c r="H1585" s="26"/>
      <c r="I1585" s="26"/>
      <c r="J1585" s="26"/>
      <c r="K1585" s="26"/>
      <c r="L1585" s="26"/>
      <c r="M1585" s="26"/>
      <c r="N1585" s="26"/>
      <c r="O1585" s="26"/>
      <c r="P1585" s="26"/>
      <c r="Q1585" s="26"/>
      <c r="R1585" s="26"/>
      <c r="S1585" s="26"/>
      <c r="T1585" s="26"/>
      <c r="U1585" s="26"/>
      <c r="V1585" s="36">
        <f t="shared" si="24"/>
        <v>1096</v>
      </c>
      <c r="W158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85" t="str">
        <f>IF(Table1[[#This Row],[Days Past 3rd Birthday Calculated]]&lt;1,"OnTime",IF(Table1[[#This Row],[Days Past 3rd Birthday Calculated]]&lt;16,"1-15 Cal Days",IF(Table1[[#This Row],[Days Past 3rd Birthday Calculated]]&gt;29,"30+ Cal Days","16-29 Cal Days")))</f>
        <v>OnTime</v>
      </c>
      <c r="Y1585" s="37">
        <f>_xlfn.NUMBERVALUE(Table1[[#This Row],[School Days to Complete Initial Evaluation (U08)]])</f>
        <v>0</v>
      </c>
      <c r="Z1585" t="str">
        <f>IF(Table1[[#This Row],[School Days to Complete Initial Evaluation Converted]]&lt;36,"OnTime",IF(Table1[[#This Row],[School Days to Complete Initial Evaluation Converted]]&gt;50,"16+ Sch Days","1-15 Sch Days"))</f>
        <v>OnTime</v>
      </c>
    </row>
    <row r="1586" spans="1:26">
      <c r="A1586" s="26"/>
      <c r="B1586" s="26"/>
      <c r="C1586" s="26"/>
      <c r="D1586" s="26"/>
      <c r="E1586" s="26"/>
      <c r="F1586" s="26"/>
      <c r="G1586" s="26"/>
      <c r="H1586" s="26"/>
      <c r="I1586" s="26"/>
      <c r="J1586" s="26"/>
      <c r="K1586" s="26"/>
      <c r="L1586" s="26"/>
      <c r="M1586" s="26"/>
      <c r="N1586" s="26"/>
      <c r="O1586" s="26"/>
      <c r="P1586" s="26"/>
      <c r="Q1586" s="26"/>
      <c r="R1586" s="26"/>
      <c r="S1586" s="26"/>
      <c r="T1586" s="26"/>
      <c r="U1586" s="26"/>
      <c r="V1586" s="36">
        <f t="shared" si="24"/>
        <v>1096</v>
      </c>
      <c r="W158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86" t="str">
        <f>IF(Table1[[#This Row],[Days Past 3rd Birthday Calculated]]&lt;1,"OnTime",IF(Table1[[#This Row],[Days Past 3rd Birthday Calculated]]&lt;16,"1-15 Cal Days",IF(Table1[[#This Row],[Days Past 3rd Birthday Calculated]]&gt;29,"30+ Cal Days","16-29 Cal Days")))</f>
        <v>OnTime</v>
      </c>
      <c r="Y1586" s="37">
        <f>_xlfn.NUMBERVALUE(Table1[[#This Row],[School Days to Complete Initial Evaluation (U08)]])</f>
        <v>0</v>
      </c>
      <c r="Z1586" t="str">
        <f>IF(Table1[[#This Row],[School Days to Complete Initial Evaluation Converted]]&lt;36,"OnTime",IF(Table1[[#This Row],[School Days to Complete Initial Evaluation Converted]]&gt;50,"16+ Sch Days","1-15 Sch Days"))</f>
        <v>OnTime</v>
      </c>
    </row>
    <row r="1587" spans="1:26">
      <c r="A1587" s="26"/>
      <c r="B1587" s="26"/>
      <c r="C1587" s="26"/>
      <c r="D1587" s="26"/>
      <c r="E1587" s="26"/>
      <c r="F1587" s="26"/>
      <c r="G1587" s="26"/>
      <c r="H1587" s="26"/>
      <c r="I1587" s="26"/>
      <c r="J1587" s="26"/>
      <c r="K1587" s="26"/>
      <c r="L1587" s="26"/>
      <c r="M1587" s="26"/>
      <c r="N1587" s="26"/>
      <c r="O1587" s="26"/>
      <c r="P1587" s="26"/>
      <c r="Q1587" s="26"/>
      <c r="R1587" s="26"/>
      <c r="S1587" s="26"/>
      <c r="T1587" s="26"/>
      <c r="U1587" s="26"/>
      <c r="V1587" s="36">
        <f t="shared" si="24"/>
        <v>1096</v>
      </c>
      <c r="W158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87" t="str">
        <f>IF(Table1[[#This Row],[Days Past 3rd Birthday Calculated]]&lt;1,"OnTime",IF(Table1[[#This Row],[Days Past 3rd Birthday Calculated]]&lt;16,"1-15 Cal Days",IF(Table1[[#This Row],[Days Past 3rd Birthday Calculated]]&gt;29,"30+ Cal Days","16-29 Cal Days")))</f>
        <v>OnTime</v>
      </c>
      <c r="Y1587" s="37">
        <f>_xlfn.NUMBERVALUE(Table1[[#This Row],[School Days to Complete Initial Evaluation (U08)]])</f>
        <v>0</v>
      </c>
      <c r="Z1587" t="str">
        <f>IF(Table1[[#This Row],[School Days to Complete Initial Evaluation Converted]]&lt;36,"OnTime",IF(Table1[[#This Row],[School Days to Complete Initial Evaluation Converted]]&gt;50,"16+ Sch Days","1-15 Sch Days"))</f>
        <v>OnTime</v>
      </c>
    </row>
    <row r="1588" spans="1:26">
      <c r="A1588" s="26"/>
      <c r="B1588" s="26"/>
      <c r="C1588" s="26"/>
      <c r="D1588" s="26"/>
      <c r="E1588" s="26"/>
      <c r="F1588" s="26"/>
      <c r="G1588" s="26"/>
      <c r="H1588" s="26"/>
      <c r="I1588" s="26"/>
      <c r="J1588" s="26"/>
      <c r="K1588" s="26"/>
      <c r="L1588" s="26"/>
      <c r="M1588" s="26"/>
      <c r="N1588" s="26"/>
      <c r="O1588" s="26"/>
      <c r="P1588" s="26"/>
      <c r="Q1588" s="26"/>
      <c r="R1588" s="26"/>
      <c r="S1588" s="26"/>
      <c r="T1588" s="26"/>
      <c r="U1588" s="26"/>
      <c r="V1588" s="36">
        <f t="shared" si="24"/>
        <v>1096</v>
      </c>
      <c r="W158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88" t="str">
        <f>IF(Table1[[#This Row],[Days Past 3rd Birthday Calculated]]&lt;1,"OnTime",IF(Table1[[#This Row],[Days Past 3rd Birthday Calculated]]&lt;16,"1-15 Cal Days",IF(Table1[[#This Row],[Days Past 3rd Birthday Calculated]]&gt;29,"30+ Cal Days","16-29 Cal Days")))</f>
        <v>OnTime</v>
      </c>
      <c r="Y1588" s="37">
        <f>_xlfn.NUMBERVALUE(Table1[[#This Row],[School Days to Complete Initial Evaluation (U08)]])</f>
        <v>0</v>
      </c>
      <c r="Z1588" t="str">
        <f>IF(Table1[[#This Row],[School Days to Complete Initial Evaluation Converted]]&lt;36,"OnTime",IF(Table1[[#This Row],[School Days to Complete Initial Evaluation Converted]]&gt;50,"16+ Sch Days","1-15 Sch Days"))</f>
        <v>OnTime</v>
      </c>
    </row>
    <row r="1589" spans="1:26">
      <c r="A1589" s="26"/>
      <c r="B1589" s="26"/>
      <c r="C1589" s="26"/>
      <c r="D1589" s="26"/>
      <c r="E1589" s="26"/>
      <c r="F1589" s="26"/>
      <c r="G1589" s="26"/>
      <c r="H1589" s="26"/>
      <c r="I1589" s="26"/>
      <c r="J1589" s="26"/>
      <c r="K1589" s="26"/>
      <c r="L1589" s="26"/>
      <c r="M1589" s="26"/>
      <c r="N1589" s="26"/>
      <c r="O1589" s="26"/>
      <c r="P1589" s="26"/>
      <c r="Q1589" s="26"/>
      <c r="R1589" s="26"/>
      <c r="S1589" s="26"/>
      <c r="T1589" s="26"/>
      <c r="U1589" s="26"/>
      <c r="V1589" s="36">
        <f t="shared" si="24"/>
        <v>1096</v>
      </c>
      <c r="W158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89" t="str">
        <f>IF(Table1[[#This Row],[Days Past 3rd Birthday Calculated]]&lt;1,"OnTime",IF(Table1[[#This Row],[Days Past 3rd Birthday Calculated]]&lt;16,"1-15 Cal Days",IF(Table1[[#This Row],[Days Past 3rd Birthday Calculated]]&gt;29,"30+ Cal Days","16-29 Cal Days")))</f>
        <v>OnTime</v>
      </c>
      <c r="Y1589" s="37">
        <f>_xlfn.NUMBERVALUE(Table1[[#This Row],[School Days to Complete Initial Evaluation (U08)]])</f>
        <v>0</v>
      </c>
      <c r="Z1589" t="str">
        <f>IF(Table1[[#This Row],[School Days to Complete Initial Evaluation Converted]]&lt;36,"OnTime",IF(Table1[[#This Row],[School Days to Complete Initial Evaluation Converted]]&gt;50,"16+ Sch Days","1-15 Sch Days"))</f>
        <v>OnTime</v>
      </c>
    </row>
    <row r="1590" spans="1:26">
      <c r="A1590" s="26"/>
      <c r="B1590" s="26"/>
      <c r="C1590" s="26"/>
      <c r="D1590" s="26"/>
      <c r="E1590" s="26"/>
      <c r="F1590" s="26"/>
      <c r="G1590" s="26"/>
      <c r="H1590" s="26"/>
      <c r="I1590" s="26"/>
      <c r="J1590" s="26"/>
      <c r="K1590" s="26"/>
      <c r="L1590" s="26"/>
      <c r="M1590" s="26"/>
      <c r="N1590" s="26"/>
      <c r="O1590" s="26"/>
      <c r="P1590" s="26"/>
      <c r="Q1590" s="26"/>
      <c r="R1590" s="26"/>
      <c r="S1590" s="26"/>
      <c r="T1590" s="26"/>
      <c r="U1590" s="26"/>
      <c r="V1590" s="36">
        <f t="shared" si="24"/>
        <v>1096</v>
      </c>
      <c r="W159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90" t="str">
        <f>IF(Table1[[#This Row],[Days Past 3rd Birthday Calculated]]&lt;1,"OnTime",IF(Table1[[#This Row],[Days Past 3rd Birthday Calculated]]&lt;16,"1-15 Cal Days",IF(Table1[[#This Row],[Days Past 3rd Birthday Calculated]]&gt;29,"30+ Cal Days","16-29 Cal Days")))</f>
        <v>OnTime</v>
      </c>
      <c r="Y1590" s="37">
        <f>_xlfn.NUMBERVALUE(Table1[[#This Row],[School Days to Complete Initial Evaluation (U08)]])</f>
        <v>0</v>
      </c>
      <c r="Z1590" t="str">
        <f>IF(Table1[[#This Row],[School Days to Complete Initial Evaluation Converted]]&lt;36,"OnTime",IF(Table1[[#This Row],[School Days to Complete Initial Evaluation Converted]]&gt;50,"16+ Sch Days","1-15 Sch Days"))</f>
        <v>OnTime</v>
      </c>
    </row>
    <row r="1591" spans="1:26">
      <c r="A1591" s="26"/>
      <c r="B1591" s="26"/>
      <c r="C1591" s="26"/>
      <c r="D1591" s="26"/>
      <c r="E1591" s="26"/>
      <c r="F1591" s="26"/>
      <c r="G1591" s="26"/>
      <c r="H1591" s="26"/>
      <c r="I1591" s="26"/>
      <c r="J1591" s="26"/>
      <c r="K1591" s="26"/>
      <c r="L1591" s="26"/>
      <c r="M1591" s="26"/>
      <c r="N1591" s="26"/>
      <c r="O1591" s="26"/>
      <c r="P1591" s="26"/>
      <c r="Q1591" s="26"/>
      <c r="R1591" s="26"/>
      <c r="S1591" s="26"/>
      <c r="T1591" s="26"/>
      <c r="U1591" s="26"/>
      <c r="V1591" s="36">
        <f t="shared" si="24"/>
        <v>1096</v>
      </c>
      <c r="W159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91" t="str">
        <f>IF(Table1[[#This Row],[Days Past 3rd Birthday Calculated]]&lt;1,"OnTime",IF(Table1[[#This Row],[Days Past 3rd Birthday Calculated]]&lt;16,"1-15 Cal Days",IF(Table1[[#This Row],[Days Past 3rd Birthday Calculated]]&gt;29,"30+ Cal Days","16-29 Cal Days")))</f>
        <v>OnTime</v>
      </c>
      <c r="Y1591" s="37">
        <f>_xlfn.NUMBERVALUE(Table1[[#This Row],[School Days to Complete Initial Evaluation (U08)]])</f>
        <v>0</v>
      </c>
      <c r="Z1591" t="str">
        <f>IF(Table1[[#This Row],[School Days to Complete Initial Evaluation Converted]]&lt;36,"OnTime",IF(Table1[[#This Row],[School Days to Complete Initial Evaluation Converted]]&gt;50,"16+ Sch Days","1-15 Sch Days"))</f>
        <v>OnTime</v>
      </c>
    </row>
    <row r="1592" spans="1:26">
      <c r="A1592" s="26"/>
      <c r="B1592" s="26"/>
      <c r="C1592" s="26"/>
      <c r="D1592" s="26"/>
      <c r="E1592" s="26"/>
      <c r="F1592" s="26"/>
      <c r="G1592" s="26"/>
      <c r="H1592" s="26"/>
      <c r="I1592" s="26"/>
      <c r="J1592" s="26"/>
      <c r="K1592" s="26"/>
      <c r="L1592" s="26"/>
      <c r="M1592" s="26"/>
      <c r="N1592" s="26"/>
      <c r="O1592" s="26"/>
      <c r="P1592" s="26"/>
      <c r="Q1592" s="26"/>
      <c r="R1592" s="26"/>
      <c r="S1592" s="26"/>
      <c r="T1592" s="26"/>
      <c r="U1592" s="26"/>
      <c r="V1592" s="36">
        <f t="shared" si="24"/>
        <v>1096</v>
      </c>
      <c r="W159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92" t="str">
        <f>IF(Table1[[#This Row],[Days Past 3rd Birthday Calculated]]&lt;1,"OnTime",IF(Table1[[#This Row],[Days Past 3rd Birthday Calculated]]&lt;16,"1-15 Cal Days",IF(Table1[[#This Row],[Days Past 3rd Birthday Calculated]]&gt;29,"30+ Cal Days","16-29 Cal Days")))</f>
        <v>OnTime</v>
      </c>
      <c r="Y1592" s="37">
        <f>_xlfn.NUMBERVALUE(Table1[[#This Row],[School Days to Complete Initial Evaluation (U08)]])</f>
        <v>0</v>
      </c>
      <c r="Z1592" t="str">
        <f>IF(Table1[[#This Row],[School Days to Complete Initial Evaluation Converted]]&lt;36,"OnTime",IF(Table1[[#This Row],[School Days to Complete Initial Evaluation Converted]]&gt;50,"16+ Sch Days","1-15 Sch Days"))</f>
        <v>OnTime</v>
      </c>
    </row>
    <row r="1593" spans="1:26">
      <c r="A1593" s="26"/>
      <c r="B1593" s="26"/>
      <c r="C1593" s="26"/>
      <c r="D1593" s="26"/>
      <c r="E1593" s="26"/>
      <c r="F1593" s="26"/>
      <c r="G1593" s="26"/>
      <c r="H1593" s="26"/>
      <c r="I1593" s="26"/>
      <c r="J1593" s="26"/>
      <c r="K1593" s="26"/>
      <c r="L1593" s="26"/>
      <c r="M1593" s="26"/>
      <c r="N1593" s="26"/>
      <c r="O1593" s="26"/>
      <c r="P1593" s="26"/>
      <c r="Q1593" s="26"/>
      <c r="R1593" s="26"/>
      <c r="S1593" s="26"/>
      <c r="T1593" s="26"/>
      <c r="U1593" s="26"/>
      <c r="V1593" s="36">
        <f t="shared" si="24"/>
        <v>1096</v>
      </c>
      <c r="W159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93" t="str">
        <f>IF(Table1[[#This Row],[Days Past 3rd Birthday Calculated]]&lt;1,"OnTime",IF(Table1[[#This Row],[Days Past 3rd Birthday Calculated]]&lt;16,"1-15 Cal Days",IF(Table1[[#This Row],[Days Past 3rd Birthday Calculated]]&gt;29,"30+ Cal Days","16-29 Cal Days")))</f>
        <v>OnTime</v>
      </c>
      <c r="Y1593" s="37">
        <f>_xlfn.NUMBERVALUE(Table1[[#This Row],[School Days to Complete Initial Evaluation (U08)]])</f>
        <v>0</v>
      </c>
      <c r="Z1593" t="str">
        <f>IF(Table1[[#This Row],[School Days to Complete Initial Evaluation Converted]]&lt;36,"OnTime",IF(Table1[[#This Row],[School Days to Complete Initial Evaluation Converted]]&gt;50,"16+ Sch Days","1-15 Sch Days"))</f>
        <v>OnTime</v>
      </c>
    </row>
    <row r="1594" spans="1:26">
      <c r="A1594" s="26"/>
      <c r="B1594" s="26"/>
      <c r="C1594" s="26"/>
      <c r="D1594" s="26"/>
      <c r="E1594" s="26"/>
      <c r="F1594" s="26"/>
      <c r="G1594" s="26"/>
      <c r="H1594" s="26"/>
      <c r="I1594" s="26"/>
      <c r="J1594" s="26"/>
      <c r="K1594" s="26"/>
      <c r="L1594" s="26"/>
      <c r="M1594" s="26"/>
      <c r="N1594" s="26"/>
      <c r="O1594" s="26"/>
      <c r="P1594" s="26"/>
      <c r="Q1594" s="26"/>
      <c r="R1594" s="26"/>
      <c r="S1594" s="26"/>
      <c r="T1594" s="26"/>
      <c r="U1594" s="26"/>
      <c r="V1594" s="36">
        <f t="shared" si="24"/>
        <v>1096</v>
      </c>
      <c r="W159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94" t="str">
        <f>IF(Table1[[#This Row],[Days Past 3rd Birthday Calculated]]&lt;1,"OnTime",IF(Table1[[#This Row],[Days Past 3rd Birthday Calculated]]&lt;16,"1-15 Cal Days",IF(Table1[[#This Row],[Days Past 3rd Birthday Calculated]]&gt;29,"30+ Cal Days","16-29 Cal Days")))</f>
        <v>OnTime</v>
      </c>
      <c r="Y1594" s="37">
        <f>_xlfn.NUMBERVALUE(Table1[[#This Row],[School Days to Complete Initial Evaluation (U08)]])</f>
        <v>0</v>
      </c>
      <c r="Z1594" t="str">
        <f>IF(Table1[[#This Row],[School Days to Complete Initial Evaluation Converted]]&lt;36,"OnTime",IF(Table1[[#This Row],[School Days to Complete Initial Evaluation Converted]]&gt;50,"16+ Sch Days","1-15 Sch Days"))</f>
        <v>OnTime</v>
      </c>
    </row>
    <row r="1595" spans="1:26">
      <c r="A1595" s="26"/>
      <c r="B1595" s="26"/>
      <c r="C1595" s="26"/>
      <c r="D1595" s="26"/>
      <c r="E1595" s="26"/>
      <c r="F1595" s="26"/>
      <c r="G1595" s="26"/>
      <c r="H1595" s="26"/>
      <c r="I1595" s="26"/>
      <c r="J1595" s="26"/>
      <c r="K1595" s="26"/>
      <c r="L1595" s="26"/>
      <c r="M1595" s="26"/>
      <c r="N1595" s="26"/>
      <c r="O1595" s="26"/>
      <c r="P1595" s="26"/>
      <c r="Q1595" s="26"/>
      <c r="R1595" s="26"/>
      <c r="S1595" s="26"/>
      <c r="T1595" s="26"/>
      <c r="U1595" s="26"/>
      <c r="V1595" s="36">
        <f t="shared" si="24"/>
        <v>1096</v>
      </c>
      <c r="W159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95" t="str">
        <f>IF(Table1[[#This Row],[Days Past 3rd Birthday Calculated]]&lt;1,"OnTime",IF(Table1[[#This Row],[Days Past 3rd Birthday Calculated]]&lt;16,"1-15 Cal Days",IF(Table1[[#This Row],[Days Past 3rd Birthday Calculated]]&gt;29,"30+ Cal Days","16-29 Cal Days")))</f>
        <v>OnTime</v>
      </c>
      <c r="Y1595" s="37">
        <f>_xlfn.NUMBERVALUE(Table1[[#This Row],[School Days to Complete Initial Evaluation (U08)]])</f>
        <v>0</v>
      </c>
      <c r="Z1595" t="str">
        <f>IF(Table1[[#This Row],[School Days to Complete Initial Evaluation Converted]]&lt;36,"OnTime",IF(Table1[[#This Row],[School Days to Complete Initial Evaluation Converted]]&gt;50,"16+ Sch Days","1-15 Sch Days"))</f>
        <v>OnTime</v>
      </c>
    </row>
    <row r="1596" spans="1:26">
      <c r="A1596" s="26"/>
      <c r="B1596" s="26"/>
      <c r="C1596" s="26"/>
      <c r="D1596" s="26"/>
      <c r="E1596" s="26"/>
      <c r="F1596" s="26"/>
      <c r="G1596" s="26"/>
      <c r="H1596" s="26"/>
      <c r="I1596" s="26"/>
      <c r="J1596" s="26"/>
      <c r="K1596" s="26"/>
      <c r="L1596" s="26"/>
      <c r="M1596" s="26"/>
      <c r="N1596" s="26"/>
      <c r="O1596" s="26"/>
      <c r="P1596" s="26"/>
      <c r="Q1596" s="26"/>
      <c r="R1596" s="26"/>
      <c r="S1596" s="26"/>
      <c r="T1596" s="26"/>
      <c r="U1596" s="26"/>
      <c r="V1596" s="36">
        <f t="shared" si="24"/>
        <v>1096</v>
      </c>
      <c r="W159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96" t="str">
        <f>IF(Table1[[#This Row],[Days Past 3rd Birthday Calculated]]&lt;1,"OnTime",IF(Table1[[#This Row],[Days Past 3rd Birthday Calculated]]&lt;16,"1-15 Cal Days",IF(Table1[[#This Row],[Days Past 3rd Birthday Calculated]]&gt;29,"30+ Cal Days","16-29 Cal Days")))</f>
        <v>OnTime</v>
      </c>
      <c r="Y1596" s="37">
        <f>_xlfn.NUMBERVALUE(Table1[[#This Row],[School Days to Complete Initial Evaluation (U08)]])</f>
        <v>0</v>
      </c>
      <c r="Z1596" t="str">
        <f>IF(Table1[[#This Row],[School Days to Complete Initial Evaluation Converted]]&lt;36,"OnTime",IF(Table1[[#This Row],[School Days to Complete Initial Evaluation Converted]]&gt;50,"16+ Sch Days","1-15 Sch Days"))</f>
        <v>OnTime</v>
      </c>
    </row>
    <row r="1597" spans="1:26">
      <c r="A1597" s="26"/>
      <c r="B1597" s="26"/>
      <c r="C1597" s="26"/>
      <c r="D1597" s="26"/>
      <c r="E1597" s="26"/>
      <c r="F1597" s="26"/>
      <c r="G1597" s="26"/>
      <c r="H1597" s="26"/>
      <c r="I1597" s="26"/>
      <c r="J1597" s="26"/>
      <c r="K1597" s="26"/>
      <c r="L1597" s="26"/>
      <c r="M1597" s="26"/>
      <c r="N1597" s="26"/>
      <c r="O1597" s="26"/>
      <c r="P1597" s="26"/>
      <c r="Q1597" s="26"/>
      <c r="R1597" s="26"/>
      <c r="S1597" s="26"/>
      <c r="T1597" s="26"/>
      <c r="U1597" s="26"/>
      <c r="V1597" s="36">
        <f t="shared" si="24"/>
        <v>1096</v>
      </c>
      <c r="W159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97" t="str">
        <f>IF(Table1[[#This Row],[Days Past 3rd Birthday Calculated]]&lt;1,"OnTime",IF(Table1[[#This Row],[Days Past 3rd Birthday Calculated]]&lt;16,"1-15 Cal Days",IF(Table1[[#This Row],[Days Past 3rd Birthday Calculated]]&gt;29,"30+ Cal Days","16-29 Cal Days")))</f>
        <v>OnTime</v>
      </c>
      <c r="Y1597" s="37">
        <f>_xlfn.NUMBERVALUE(Table1[[#This Row],[School Days to Complete Initial Evaluation (U08)]])</f>
        <v>0</v>
      </c>
      <c r="Z1597" t="str">
        <f>IF(Table1[[#This Row],[School Days to Complete Initial Evaluation Converted]]&lt;36,"OnTime",IF(Table1[[#This Row],[School Days to Complete Initial Evaluation Converted]]&gt;50,"16+ Sch Days","1-15 Sch Days"))</f>
        <v>OnTime</v>
      </c>
    </row>
    <row r="1598" spans="1:26">
      <c r="A1598" s="26"/>
      <c r="B1598" s="26"/>
      <c r="C1598" s="26"/>
      <c r="D1598" s="26"/>
      <c r="E1598" s="26"/>
      <c r="F1598" s="26"/>
      <c r="G1598" s="26"/>
      <c r="H1598" s="26"/>
      <c r="I1598" s="26"/>
      <c r="J1598" s="26"/>
      <c r="K1598" s="26"/>
      <c r="L1598" s="26"/>
      <c r="M1598" s="26"/>
      <c r="N1598" s="26"/>
      <c r="O1598" s="26"/>
      <c r="P1598" s="26"/>
      <c r="Q1598" s="26"/>
      <c r="R1598" s="26"/>
      <c r="S1598" s="26"/>
      <c r="T1598" s="26"/>
      <c r="U1598" s="26"/>
      <c r="V1598" s="36">
        <f t="shared" si="24"/>
        <v>1096</v>
      </c>
      <c r="W159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98" t="str">
        <f>IF(Table1[[#This Row],[Days Past 3rd Birthday Calculated]]&lt;1,"OnTime",IF(Table1[[#This Row],[Days Past 3rd Birthday Calculated]]&lt;16,"1-15 Cal Days",IF(Table1[[#This Row],[Days Past 3rd Birthday Calculated]]&gt;29,"30+ Cal Days","16-29 Cal Days")))</f>
        <v>OnTime</v>
      </c>
      <c r="Y1598" s="37">
        <f>_xlfn.NUMBERVALUE(Table1[[#This Row],[School Days to Complete Initial Evaluation (U08)]])</f>
        <v>0</v>
      </c>
      <c r="Z1598" t="str">
        <f>IF(Table1[[#This Row],[School Days to Complete Initial Evaluation Converted]]&lt;36,"OnTime",IF(Table1[[#This Row],[School Days to Complete Initial Evaluation Converted]]&gt;50,"16+ Sch Days","1-15 Sch Days"))</f>
        <v>OnTime</v>
      </c>
    </row>
    <row r="1599" spans="1:26">
      <c r="A1599" s="26"/>
      <c r="B1599" s="26"/>
      <c r="C1599" s="26"/>
      <c r="D1599" s="26"/>
      <c r="E1599" s="26"/>
      <c r="F1599" s="26"/>
      <c r="G1599" s="26"/>
      <c r="H1599" s="26"/>
      <c r="I1599" s="26"/>
      <c r="J1599" s="26"/>
      <c r="K1599" s="26"/>
      <c r="L1599" s="26"/>
      <c r="M1599" s="26"/>
      <c r="N1599" s="26"/>
      <c r="O1599" s="26"/>
      <c r="P1599" s="26"/>
      <c r="Q1599" s="26"/>
      <c r="R1599" s="26"/>
      <c r="S1599" s="26"/>
      <c r="T1599" s="26"/>
      <c r="U1599" s="26"/>
      <c r="V1599" s="36">
        <f t="shared" si="24"/>
        <v>1096</v>
      </c>
      <c r="W159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599" t="str">
        <f>IF(Table1[[#This Row],[Days Past 3rd Birthday Calculated]]&lt;1,"OnTime",IF(Table1[[#This Row],[Days Past 3rd Birthday Calculated]]&lt;16,"1-15 Cal Days",IF(Table1[[#This Row],[Days Past 3rd Birthday Calculated]]&gt;29,"30+ Cal Days","16-29 Cal Days")))</f>
        <v>OnTime</v>
      </c>
      <c r="Y1599" s="37">
        <f>_xlfn.NUMBERVALUE(Table1[[#This Row],[School Days to Complete Initial Evaluation (U08)]])</f>
        <v>0</v>
      </c>
      <c r="Z1599" t="str">
        <f>IF(Table1[[#This Row],[School Days to Complete Initial Evaluation Converted]]&lt;36,"OnTime",IF(Table1[[#This Row],[School Days to Complete Initial Evaluation Converted]]&gt;50,"16+ Sch Days","1-15 Sch Days"))</f>
        <v>OnTime</v>
      </c>
    </row>
    <row r="1600" spans="1:26">
      <c r="A1600" s="26"/>
      <c r="B1600" s="26"/>
      <c r="C1600" s="26"/>
      <c r="D1600" s="26"/>
      <c r="E1600" s="26"/>
      <c r="F1600" s="26"/>
      <c r="G1600" s="26"/>
      <c r="H1600" s="26"/>
      <c r="I1600" s="26"/>
      <c r="J1600" s="26"/>
      <c r="K1600" s="26"/>
      <c r="L1600" s="26"/>
      <c r="M1600" s="26"/>
      <c r="N1600" s="26"/>
      <c r="O1600" s="26"/>
      <c r="P1600" s="26"/>
      <c r="Q1600" s="26"/>
      <c r="R1600" s="26"/>
      <c r="S1600" s="26"/>
      <c r="T1600" s="26"/>
      <c r="U1600" s="26"/>
      <c r="V1600" s="36">
        <f t="shared" si="24"/>
        <v>1096</v>
      </c>
      <c r="W160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00" t="str">
        <f>IF(Table1[[#This Row],[Days Past 3rd Birthday Calculated]]&lt;1,"OnTime",IF(Table1[[#This Row],[Days Past 3rd Birthday Calculated]]&lt;16,"1-15 Cal Days",IF(Table1[[#This Row],[Days Past 3rd Birthday Calculated]]&gt;29,"30+ Cal Days","16-29 Cal Days")))</f>
        <v>OnTime</v>
      </c>
      <c r="Y1600" s="37">
        <f>_xlfn.NUMBERVALUE(Table1[[#This Row],[School Days to Complete Initial Evaluation (U08)]])</f>
        <v>0</v>
      </c>
      <c r="Z1600" t="str">
        <f>IF(Table1[[#This Row],[School Days to Complete Initial Evaluation Converted]]&lt;36,"OnTime",IF(Table1[[#This Row],[School Days to Complete Initial Evaluation Converted]]&gt;50,"16+ Sch Days","1-15 Sch Days"))</f>
        <v>OnTime</v>
      </c>
    </row>
    <row r="1601" spans="1:26">
      <c r="A1601" s="26"/>
      <c r="B1601" s="26"/>
      <c r="C1601" s="26"/>
      <c r="D1601" s="26"/>
      <c r="E1601" s="26"/>
      <c r="F1601" s="26"/>
      <c r="G1601" s="26"/>
      <c r="H1601" s="26"/>
      <c r="I1601" s="26"/>
      <c r="J1601" s="26"/>
      <c r="K1601" s="26"/>
      <c r="L1601" s="26"/>
      <c r="M1601" s="26"/>
      <c r="N1601" s="26"/>
      <c r="O1601" s="26"/>
      <c r="P1601" s="26"/>
      <c r="Q1601" s="26"/>
      <c r="R1601" s="26"/>
      <c r="S1601" s="26"/>
      <c r="T1601" s="26"/>
      <c r="U1601" s="26"/>
      <c r="V1601" s="36">
        <f t="shared" si="24"/>
        <v>1096</v>
      </c>
      <c r="W160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01" t="str">
        <f>IF(Table1[[#This Row],[Days Past 3rd Birthday Calculated]]&lt;1,"OnTime",IF(Table1[[#This Row],[Days Past 3rd Birthday Calculated]]&lt;16,"1-15 Cal Days",IF(Table1[[#This Row],[Days Past 3rd Birthday Calculated]]&gt;29,"30+ Cal Days","16-29 Cal Days")))</f>
        <v>OnTime</v>
      </c>
      <c r="Y1601" s="37">
        <f>_xlfn.NUMBERVALUE(Table1[[#This Row],[School Days to Complete Initial Evaluation (U08)]])</f>
        <v>0</v>
      </c>
      <c r="Z1601" t="str">
        <f>IF(Table1[[#This Row],[School Days to Complete Initial Evaluation Converted]]&lt;36,"OnTime",IF(Table1[[#This Row],[School Days to Complete Initial Evaluation Converted]]&gt;50,"16+ Sch Days","1-15 Sch Days"))</f>
        <v>OnTime</v>
      </c>
    </row>
    <row r="1602" spans="1:26">
      <c r="A1602" s="26"/>
      <c r="B1602" s="26"/>
      <c r="C1602" s="26"/>
      <c r="D1602" s="26"/>
      <c r="E1602" s="26"/>
      <c r="F1602" s="26"/>
      <c r="G1602" s="26"/>
      <c r="H1602" s="26"/>
      <c r="I1602" s="26"/>
      <c r="J1602" s="26"/>
      <c r="K1602" s="26"/>
      <c r="L1602" s="26"/>
      <c r="M1602" s="26"/>
      <c r="N1602" s="26"/>
      <c r="O1602" s="26"/>
      <c r="P1602" s="26"/>
      <c r="Q1602" s="26"/>
      <c r="R1602" s="26"/>
      <c r="S1602" s="26"/>
      <c r="T1602" s="26"/>
      <c r="U1602" s="26"/>
      <c r="V1602" s="36">
        <f t="shared" ref="V1602:V1665" si="25">EDATE(Q1602,36)</f>
        <v>1096</v>
      </c>
      <c r="W160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02" t="str">
        <f>IF(Table1[[#This Row],[Days Past 3rd Birthday Calculated]]&lt;1,"OnTime",IF(Table1[[#This Row],[Days Past 3rd Birthday Calculated]]&lt;16,"1-15 Cal Days",IF(Table1[[#This Row],[Days Past 3rd Birthday Calculated]]&gt;29,"30+ Cal Days","16-29 Cal Days")))</f>
        <v>OnTime</v>
      </c>
      <c r="Y1602" s="37">
        <f>_xlfn.NUMBERVALUE(Table1[[#This Row],[School Days to Complete Initial Evaluation (U08)]])</f>
        <v>0</v>
      </c>
      <c r="Z1602" t="str">
        <f>IF(Table1[[#This Row],[School Days to Complete Initial Evaluation Converted]]&lt;36,"OnTime",IF(Table1[[#This Row],[School Days to Complete Initial Evaluation Converted]]&gt;50,"16+ Sch Days","1-15 Sch Days"))</f>
        <v>OnTime</v>
      </c>
    </row>
    <row r="1603" spans="1:26">
      <c r="A1603" s="26"/>
      <c r="B1603" s="26"/>
      <c r="C1603" s="26"/>
      <c r="D1603" s="26"/>
      <c r="E1603" s="26"/>
      <c r="F1603" s="26"/>
      <c r="G1603" s="26"/>
      <c r="H1603" s="26"/>
      <c r="I1603" s="26"/>
      <c r="J1603" s="26"/>
      <c r="K1603" s="26"/>
      <c r="L1603" s="26"/>
      <c r="M1603" s="26"/>
      <c r="N1603" s="26"/>
      <c r="O1603" s="26"/>
      <c r="P1603" s="26"/>
      <c r="Q1603" s="26"/>
      <c r="R1603" s="26"/>
      <c r="S1603" s="26"/>
      <c r="T1603" s="26"/>
      <c r="U1603" s="26"/>
      <c r="V1603" s="36">
        <f t="shared" si="25"/>
        <v>1096</v>
      </c>
      <c r="W160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03" t="str">
        <f>IF(Table1[[#This Row],[Days Past 3rd Birthday Calculated]]&lt;1,"OnTime",IF(Table1[[#This Row],[Days Past 3rd Birthday Calculated]]&lt;16,"1-15 Cal Days",IF(Table1[[#This Row],[Days Past 3rd Birthday Calculated]]&gt;29,"30+ Cal Days","16-29 Cal Days")))</f>
        <v>OnTime</v>
      </c>
      <c r="Y1603" s="37">
        <f>_xlfn.NUMBERVALUE(Table1[[#This Row],[School Days to Complete Initial Evaluation (U08)]])</f>
        <v>0</v>
      </c>
      <c r="Z1603" t="str">
        <f>IF(Table1[[#This Row],[School Days to Complete Initial Evaluation Converted]]&lt;36,"OnTime",IF(Table1[[#This Row],[School Days to Complete Initial Evaluation Converted]]&gt;50,"16+ Sch Days","1-15 Sch Days"))</f>
        <v>OnTime</v>
      </c>
    </row>
    <row r="1604" spans="1:26">
      <c r="A1604" s="26"/>
      <c r="B1604" s="26"/>
      <c r="C1604" s="26"/>
      <c r="D1604" s="26"/>
      <c r="E1604" s="26"/>
      <c r="F1604" s="26"/>
      <c r="G1604" s="26"/>
      <c r="H1604" s="26"/>
      <c r="I1604" s="26"/>
      <c r="J1604" s="26"/>
      <c r="K1604" s="26"/>
      <c r="L1604" s="26"/>
      <c r="M1604" s="26"/>
      <c r="N1604" s="26"/>
      <c r="O1604" s="26"/>
      <c r="P1604" s="26"/>
      <c r="Q1604" s="26"/>
      <c r="R1604" s="26"/>
      <c r="S1604" s="26"/>
      <c r="T1604" s="26"/>
      <c r="U1604" s="26"/>
      <c r="V1604" s="36">
        <f t="shared" si="25"/>
        <v>1096</v>
      </c>
      <c r="W160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04" t="str">
        <f>IF(Table1[[#This Row],[Days Past 3rd Birthday Calculated]]&lt;1,"OnTime",IF(Table1[[#This Row],[Days Past 3rd Birthday Calculated]]&lt;16,"1-15 Cal Days",IF(Table1[[#This Row],[Days Past 3rd Birthday Calculated]]&gt;29,"30+ Cal Days","16-29 Cal Days")))</f>
        <v>OnTime</v>
      </c>
      <c r="Y1604" s="37">
        <f>_xlfn.NUMBERVALUE(Table1[[#This Row],[School Days to Complete Initial Evaluation (U08)]])</f>
        <v>0</v>
      </c>
      <c r="Z1604" t="str">
        <f>IF(Table1[[#This Row],[School Days to Complete Initial Evaluation Converted]]&lt;36,"OnTime",IF(Table1[[#This Row],[School Days to Complete Initial Evaluation Converted]]&gt;50,"16+ Sch Days","1-15 Sch Days"))</f>
        <v>OnTime</v>
      </c>
    </row>
    <row r="1605" spans="1:26">
      <c r="A1605" s="26"/>
      <c r="B1605" s="26"/>
      <c r="C1605" s="26"/>
      <c r="D1605" s="26"/>
      <c r="E1605" s="26"/>
      <c r="F1605" s="26"/>
      <c r="G1605" s="26"/>
      <c r="H1605" s="26"/>
      <c r="I1605" s="26"/>
      <c r="J1605" s="26"/>
      <c r="K1605" s="26"/>
      <c r="L1605" s="26"/>
      <c r="M1605" s="26"/>
      <c r="N1605" s="26"/>
      <c r="O1605" s="26"/>
      <c r="P1605" s="26"/>
      <c r="Q1605" s="26"/>
      <c r="R1605" s="26"/>
      <c r="S1605" s="26"/>
      <c r="T1605" s="26"/>
      <c r="U1605" s="26"/>
      <c r="V1605" s="36">
        <f t="shared" si="25"/>
        <v>1096</v>
      </c>
      <c r="W160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05" t="str">
        <f>IF(Table1[[#This Row],[Days Past 3rd Birthday Calculated]]&lt;1,"OnTime",IF(Table1[[#This Row],[Days Past 3rd Birthday Calculated]]&lt;16,"1-15 Cal Days",IF(Table1[[#This Row],[Days Past 3rd Birthday Calculated]]&gt;29,"30+ Cal Days","16-29 Cal Days")))</f>
        <v>OnTime</v>
      </c>
      <c r="Y1605" s="37">
        <f>_xlfn.NUMBERVALUE(Table1[[#This Row],[School Days to Complete Initial Evaluation (U08)]])</f>
        <v>0</v>
      </c>
      <c r="Z1605" t="str">
        <f>IF(Table1[[#This Row],[School Days to Complete Initial Evaluation Converted]]&lt;36,"OnTime",IF(Table1[[#This Row],[School Days to Complete Initial Evaluation Converted]]&gt;50,"16+ Sch Days","1-15 Sch Days"))</f>
        <v>OnTime</v>
      </c>
    </row>
    <row r="1606" spans="1:26">
      <c r="A1606" s="26"/>
      <c r="B1606" s="26"/>
      <c r="C1606" s="26"/>
      <c r="D1606" s="26"/>
      <c r="E1606" s="26"/>
      <c r="F1606" s="26"/>
      <c r="G1606" s="26"/>
      <c r="H1606" s="26"/>
      <c r="I1606" s="26"/>
      <c r="J1606" s="26"/>
      <c r="K1606" s="26"/>
      <c r="L1606" s="26"/>
      <c r="M1606" s="26"/>
      <c r="N1606" s="26"/>
      <c r="O1606" s="26"/>
      <c r="P1606" s="26"/>
      <c r="Q1606" s="26"/>
      <c r="R1606" s="26"/>
      <c r="S1606" s="26"/>
      <c r="T1606" s="26"/>
      <c r="U1606" s="26"/>
      <c r="V1606" s="36">
        <f t="shared" si="25"/>
        <v>1096</v>
      </c>
      <c r="W160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06" t="str">
        <f>IF(Table1[[#This Row],[Days Past 3rd Birthday Calculated]]&lt;1,"OnTime",IF(Table1[[#This Row],[Days Past 3rd Birthday Calculated]]&lt;16,"1-15 Cal Days",IF(Table1[[#This Row],[Days Past 3rd Birthday Calculated]]&gt;29,"30+ Cal Days","16-29 Cal Days")))</f>
        <v>OnTime</v>
      </c>
      <c r="Y1606" s="37">
        <f>_xlfn.NUMBERVALUE(Table1[[#This Row],[School Days to Complete Initial Evaluation (U08)]])</f>
        <v>0</v>
      </c>
      <c r="Z1606" t="str">
        <f>IF(Table1[[#This Row],[School Days to Complete Initial Evaluation Converted]]&lt;36,"OnTime",IF(Table1[[#This Row],[School Days to Complete Initial Evaluation Converted]]&gt;50,"16+ Sch Days","1-15 Sch Days"))</f>
        <v>OnTime</v>
      </c>
    </row>
    <row r="1607" spans="1:26">
      <c r="A1607" s="26"/>
      <c r="B1607" s="26"/>
      <c r="C1607" s="26"/>
      <c r="D1607" s="26"/>
      <c r="E1607" s="26"/>
      <c r="F1607" s="26"/>
      <c r="G1607" s="26"/>
      <c r="H1607" s="26"/>
      <c r="I1607" s="26"/>
      <c r="J1607" s="26"/>
      <c r="K1607" s="26"/>
      <c r="L1607" s="26"/>
      <c r="M1607" s="26"/>
      <c r="N1607" s="26"/>
      <c r="O1607" s="26"/>
      <c r="P1607" s="26"/>
      <c r="Q1607" s="26"/>
      <c r="R1607" s="26"/>
      <c r="S1607" s="26"/>
      <c r="T1607" s="26"/>
      <c r="U1607" s="26"/>
      <c r="V1607" s="36">
        <f t="shared" si="25"/>
        <v>1096</v>
      </c>
      <c r="W160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07" t="str">
        <f>IF(Table1[[#This Row],[Days Past 3rd Birthday Calculated]]&lt;1,"OnTime",IF(Table1[[#This Row],[Days Past 3rd Birthday Calculated]]&lt;16,"1-15 Cal Days",IF(Table1[[#This Row],[Days Past 3rd Birthday Calculated]]&gt;29,"30+ Cal Days","16-29 Cal Days")))</f>
        <v>OnTime</v>
      </c>
      <c r="Y1607" s="37">
        <f>_xlfn.NUMBERVALUE(Table1[[#This Row],[School Days to Complete Initial Evaluation (U08)]])</f>
        <v>0</v>
      </c>
      <c r="Z1607" t="str">
        <f>IF(Table1[[#This Row],[School Days to Complete Initial Evaluation Converted]]&lt;36,"OnTime",IF(Table1[[#This Row],[School Days to Complete Initial Evaluation Converted]]&gt;50,"16+ Sch Days","1-15 Sch Days"))</f>
        <v>OnTime</v>
      </c>
    </row>
    <row r="1608" spans="1:26">
      <c r="A1608" s="26"/>
      <c r="B1608" s="26"/>
      <c r="C1608" s="26"/>
      <c r="D1608" s="26"/>
      <c r="E1608" s="26"/>
      <c r="F1608" s="26"/>
      <c r="G1608" s="26"/>
      <c r="H1608" s="26"/>
      <c r="I1608" s="26"/>
      <c r="J1608" s="26"/>
      <c r="K1608" s="26"/>
      <c r="L1608" s="26"/>
      <c r="M1608" s="26"/>
      <c r="N1608" s="26"/>
      <c r="O1608" s="26"/>
      <c r="P1608" s="26"/>
      <c r="Q1608" s="26"/>
      <c r="R1608" s="26"/>
      <c r="S1608" s="26"/>
      <c r="T1608" s="26"/>
      <c r="U1608" s="26"/>
      <c r="V1608" s="36">
        <f t="shared" si="25"/>
        <v>1096</v>
      </c>
      <c r="W160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08" t="str">
        <f>IF(Table1[[#This Row],[Days Past 3rd Birthday Calculated]]&lt;1,"OnTime",IF(Table1[[#This Row],[Days Past 3rd Birthday Calculated]]&lt;16,"1-15 Cal Days",IF(Table1[[#This Row],[Days Past 3rd Birthday Calculated]]&gt;29,"30+ Cal Days","16-29 Cal Days")))</f>
        <v>OnTime</v>
      </c>
      <c r="Y1608" s="37">
        <f>_xlfn.NUMBERVALUE(Table1[[#This Row],[School Days to Complete Initial Evaluation (U08)]])</f>
        <v>0</v>
      </c>
      <c r="Z1608" t="str">
        <f>IF(Table1[[#This Row],[School Days to Complete Initial Evaluation Converted]]&lt;36,"OnTime",IF(Table1[[#This Row],[School Days to Complete Initial Evaluation Converted]]&gt;50,"16+ Sch Days","1-15 Sch Days"))</f>
        <v>OnTime</v>
      </c>
    </row>
    <row r="1609" spans="1:26">
      <c r="A1609" s="26"/>
      <c r="B1609" s="26"/>
      <c r="C1609" s="26"/>
      <c r="D1609" s="26"/>
      <c r="E1609" s="26"/>
      <c r="F1609" s="26"/>
      <c r="G1609" s="26"/>
      <c r="H1609" s="26"/>
      <c r="I1609" s="26"/>
      <c r="J1609" s="26"/>
      <c r="K1609" s="26"/>
      <c r="L1609" s="26"/>
      <c r="M1609" s="26"/>
      <c r="N1609" s="26"/>
      <c r="O1609" s="26"/>
      <c r="P1609" s="26"/>
      <c r="Q1609" s="26"/>
      <c r="R1609" s="26"/>
      <c r="S1609" s="26"/>
      <c r="T1609" s="26"/>
      <c r="U1609" s="26"/>
      <c r="V1609" s="36">
        <f t="shared" si="25"/>
        <v>1096</v>
      </c>
      <c r="W160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09" t="str">
        <f>IF(Table1[[#This Row],[Days Past 3rd Birthday Calculated]]&lt;1,"OnTime",IF(Table1[[#This Row],[Days Past 3rd Birthday Calculated]]&lt;16,"1-15 Cal Days",IF(Table1[[#This Row],[Days Past 3rd Birthday Calculated]]&gt;29,"30+ Cal Days","16-29 Cal Days")))</f>
        <v>OnTime</v>
      </c>
      <c r="Y1609" s="37">
        <f>_xlfn.NUMBERVALUE(Table1[[#This Row],[School Days to Complete Initial Evaluation (U08)]])</f>
        <v>0</v>
      </c>
      <c r="Z1609" t="str">
        <f>IF(Table1[[#This Row],[School Days to Complete Initial Evaluation Converted]]&lt;36,"OnTime",IF(Table1[[#This Row],[School Days to Complete Initial Evaluation Converted]]&gt;50,"16+ Sch Days","1-15 Sch Days"))</f>
        <v>OnTime</v>
      </c>
    </row>
    <row r="1610" spans="1:26">
      <c r="A1610" s="26"/>
      <c r="B1610" s="26"/>
      <c r="C1610" s="26"/>
      <c r="D1610" s="26"/>
      <c r="E1610" s="26"/>
      <c r="F1610" s="26"/>
      <c r="G1610" s="26"/>
      <c r="H1610" s="26"/>
      <c r="I1610" s="26"/>
      <c r="J1610" s="26"/>
      <c r="K1610" s="26"/>
      <c r="L1610" s="26"/>
      <c r="M1610" s="26"/>
      <c r="N1610" s="26"/>
      <c r="O1610" s="26"/>
      <c r="P1610" s="26"/>
      <c r="Q1610" s="26"/>
      <c r="R1610" s="26"/>
      <c r="S1610" s="26"/>
      <c r="T1610" s="26"/>
      <c r="U1610" s="26"/>
      <c r="V1610" s="36">
        <f t="shared" si="25"/>
        <v>1096</v>
      </c>
      <c r="W161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10" t="str">
        <f>IF(Table1[[#This Row],[Days Past 3rd Birthday Calculated]]&lt;1,"OnTime",IF(Table1[[#This Row],[Days Past 3rd Birthday Calculated]]&lt;16,"1-15 Cal Days",IF(Table1[[#This Row],[Days Past 3rd Birthday Calculated]]&gt;29,"30+ Cal Days","16-29 Cal Days")))</f>
        <v>OnTime</v>
      </c>
      <c r="Y1610" s="37">
        <f>_xlfn.NUMBERVALUE(Table1[[#This Row],[School Days to Complete Initial Evaluation (U08)]])</f>
        <v>0</v>
      </c>
      <c r="Z1610" t="str">
        <f>IF(Table1[[#This Row],[School Days to Complete Initial Evaluation Converted]]&lt;36,"OnTime",IF(Table1[[#This Row],[School Days to Complete Initial Evaluation Converted]]&gt;50,"16+ Sch Days","1-15 Sch Days"))</f>
        <v>OnTime</v>
      </c>
    </row>
    <row r="1611" spans="1:26">
      <c r="A1611" s="26"/>
      <c r="B1611" s="26"/>
      <c r="C1611" s="26"/>
      <c r="D1611" s="26"/>
      <c r="E1611" s="26"/>
      <c r="F1611" s="26"/>
      <c r="G1611" s="26"/>
      <c r="H1611" s="26"/>
      <c r="I1611" s="26"/>
      <c r="J1611" s="26"/>
      <c r="K1611" s="26"/>
      <c r="L1611" s="26"/>
      <c r="M1611" s="26"/>
      <c r="N1611" s="26"/>
      <c r="O1611" s="26"/>
      <c r="P1611" s="26"/>
      <c r="Q1611" s="26"/>
      <c r="R1611" s="26"/>
      <c r="S1611" s="26"/>
      <c r="T1611" s="26"/>
      <c r="U1611" s="26"/>
      <c r="V1611" s="36">
        <f t="shared" si="25"/>
        <v>1096</v>
      </c>
      <c r="W161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11" t="str">
        <f>IF(Table1[[#This Row],[Days Past 3rd Birthday Calculated]]&lt;1,"OnTime",IF(Table1[[#This Row],[Days Past 3rd Birthday Calculated]]&lt;16,"1-15 Cal Days",IF(Table1[[#This Row],[Days Past 3rd Birthday Calculated]]&gt;29,"30+ Cal Days","16-29 Cal Days")))</f>
        <v>OnTime</v>
      </c>
      <c r="Y1611" s="37">
        <f>_xlfn.NUMBERVALUE(Table1[[#This Row],[School Days to Complete Initial Evaluation (U08)]])</f>
        <v>0</v>
      </c>
      <c r="Z1611" t="str">
        <f>IF(Table1[[#This Row],[School Days to Complete Initial Evaluation Converted]]&lt;36,"OnTime",IF(Table1[[#This Row],[School Days to Complete Initial Evaluation Converted]]&gt;50,"16+ Sch Days","1-15 Sch Days"))</f>
        <v>OnTime</v>
      </c>
    </row>
    <row r="1612" spans="1:26">
      <c r="A1612" s="26"/>
      <c r="B1612" s="26"/>
      <c r="C1612" s="26"/>
      <c r="D1612" s="26"/>
      <c r="E1612" s="26"/>
      <c r="F1612" s="26"/>
      <c r="G1612" s="26"/>
      <c r="H1612" s="26"/>
      <c r="I1612" s="26"/>
      <c r="J1612" s="26"/>
      <c r="K1612" s="26"/>
      <c r="L1612" s="26"/>
      <c r="M1612" s="26"/>
      <c r="N1612" s="26"/>
      <c r="O1612" s="26"/>
      <c r="P1612" s="26"/>
      <c r="Q1612" s="26"/>
      <c r="R1612" s="26"/>
      <c r="S1612" s="26"/>
      <c r="T1612" s="26"/>
      <c r="U1612" s="26"/>
      <c r="V1612" s="36">
        <f t="shared" si="25"/>
        <v>1096</v>
      </c>
      <c r="W161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12" t="str">
        <f>IF(Table1[[#This Row],[Days Past 3rd Birthday Calculated]]&lt;1,"OnTime",IF(Table1[[#This Row],[Days Past 3rd Birthday Calculated]]&lt;16,"1-15 Cal Days",IF(Table1[[#This Row],[Days Past 3rd Birthday Calculated]]&gt;29,"30+ Cal Days","16-29 Cal Days")))</f>
        <v>OnTime</v>
      </c>
      <c r="Y1612" s="37">
        <f>_xlfn.NUMBERVALUE(Table1[[#This Row],[School Days to Complete Initial Evaluation (U08)]])</f>
        <v>0</v>
      </c>
      <c r="Z1612" t="str">
        <f>IF(Table1[[#This Row],[School Days to Complete Initial Evaluation Converted]]&lt;36,"OnTime",IF(Table1[[#This Row],[School Days to Complete Initial Evaluation Converted]]&gt;50,"16+ Sch Days","1-15 Sch Days"))</f>
        <v>OnTime</v>
      </c>
    </row>
    <row r="1613" spans="1:26">
      <c r="A1613" s="26"/>
      <c r="B1613" s="26"/>
      <c r="C1613" s="26"/>
      <c r="D1613" s="26"/>
      <c r="E1613" s="26"/>
      <c r="F1613" s="26"/>
      <c r="G1613" s="26"/>
      <c r="H1613" s="26"/>
      <c r="I1613" s="26"/>
      <c r="J1613" s="26"/>
      <c r="K1613" s="26"/>
      <c r="L1613" s="26"/>
      <c r="M1613" s="26"/>
      <c r="N1613" s="26"/>
      <c r="O1613" s="26"/>
      <c r="P1613" s="26"/>
      <c r="Q1613" s="26"/>
      <c r="R1613" s="26"/>
      <c r="S1613" s="26"/>
      <c r="T1613" s="26"/>
      <c r="U1613" s="26"/>
      <c r="V1613" s="36">
        <f t="shared" si="25"/>
        <v>1096</v>
      </c>
      <c r="W161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13" t="str">
        <f>IF(Table1[[#This Row],[Days Past 3rd Birthday Calculated]]&lt;1,"OnTime",IF(Table1[[#This Row],[Days Past 3rd Birthday Calculated]]&lt;16,"1-15 Cal Days",IF(Table1[[#This Row],[Days Past 3rd Birthday Calculated]]&gt;29,"30+ Cal Days","16-29 Cal Days")))</f>
        <v>OnTime</v>
      </c>
      <c r="Y1613" s="37">
        <f>_xlfn.NUMBERVALUE(Table1[[#This Row],[School Days to Complete Initial Evaluation (U08)]])</f>
        <v>0</v>
      </c>
      <c r="Z1613" t="str">
        <f>IF(Table1[[#This Row],[School Days to Complete Initial Evaluation Converted]]&lt;36,"OnTime",IF(Table1[[#This Row],[School Days to Complete Initial Evaluation Converted]]&gt;50,"16+ Sch Days","1-15 Sch Days"))</f>
        <v>OnTime</v>
      </c>
    </row>
    <row r="1614" spans="1:26">
      <c r="A1614" s="26"/>
      <c r="B1614" s="26"/>
      <c r="C1614" s="26"/>
      <c r="D1614" s="26"/>
      <c r="E1614" s="26"/>
      <c r="F1614" s="26"/>
      <c r="G1614" s="26"/>
      <c r="H1614" s="26"/>
      <c r="I1614" s="26"/>
      <c r="J1614" s="26"/>
      <c r="K1614" s="26"/>
      <c r="L1614" s="26"/>
      <c r="M1614" s="26"/>
      <c r="N1614" s="26"/>
      <c r="O1614" s="26"/>
      <c r="P1614" s="26"/>
      <c r="Q1614" s="26"/>
      <c r="R1614" s="26"/>
      <c r="S1614" s="26"/>
      <c r="T1614" s="26"/>
      <c r="U1614" s="26"/>
      <c r="V1614" s="36">
        <f t="shared" si="25"/>
        <v>1096</v>
      </c>
      <c r="W161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14" t="str">
        <f>IF(Table1[[#This Row],[Days Past 3rd Birthday Calculated]]&lt;1,"OnTime",IF(Table1[[#This Row],[Days Past 3rd Birthday Calculated]]&lt;16,"1-15 Cal Days",IF(Table1[[#This Row],[Days Past 3rd Birthday Calculated]]&gt;29,"30+ Cal Days","16-29 Cal Days")))</f>
        <v>OnTime</v>
      </c>
      <c r="Y1614" s="37">
        <f>_xlfn.NUMBERVALUE(Table1[[#This Row],[School Days to Complete Initial Evaluation (U08)]])</f>
        <v>0</v>
      </c>
      <c r="Z1614" t="str">
        <f>IF(Table1[[#This Row],[School Days to Complete Initial Evaluation Converted]]&lt;36,"OnTime",IF(Table1[[#This Row],[School Days to Complete Initial Evaluation Converted]]&gt;50,"16+ Sch Days","1-15 Sch Days"))</f>
        <v>OnTime</v>
      </c>
    </row>
    <row r="1615" spans="1:26">
      <c r="A1615" s="26"/>
      <c r="B1615" s="26"/>
      <c r="C1615" s="26"/>
      <c r="D1615" s="26"/>
      <c r="E1615" s="26"/>
      <c r="F1615" s="26"/>
      <c r="G1615" s="26"/>
      <c r="H1615" s="26"/>
      <c r="I1615" s="26"/>
      <c r="J1615" s="26"/>
      <c r="K1615" s="26"/>
      <c r="L1615" s="26"/>
      <c r="M1615" s="26"/>
      <c r="N1615" s="26"/>
      <c r="O1615" s="26"/>
      <c r="P1615" s="26"/>
      <c r="Q1615" s="26"/>
      <c r="R1615" s="26"/>
      <c r="S1615" s="26"/>
      <c r="T1615" s="26"/>
      <c r="U1615" s="26"/>
      <c r="V1615" s="36">
        <f t="shared" si="25"/>
        <v>1096</v>
      </c>
      <c r="W161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15" t="str">
        <f>IF(Table1[[#This Row],[Days Past 3rd Birthday Calculated]]&lt;1,"OnTime",IF(Table1[[#This Row],[Days Past 3rd Birthday Calculated]]&lt;16,"1-15 Cal Days",IF(Table1[[#This Row],[Days Past 3rd Birthday Calculated]]&gt;29,"30+ Cal Days","16-29 Cal Days")))</f>
        <v>OnTime</v>
      </c>
      <c r="Y1615" s="37">
        <f>_xlfn.NUMBERVALUE(Table1[[#This Row],[School Days to Complete Initial Evaluation (U08)]])</f>
        <v>0</v>
      </c>
      <c r="Z1615" t="str">
        <f>IF(Table1[[#This Row],[School Days to Complete Initial Evaluation Converted]]&lt;36,"OnTime",IF(Table1[[#This Row],[School Days to Complete Initial Evaluation Converted]]&gt;50,"16+ Sch Days","1-15 Sch Days"))</f>
        <v>OnTime</v>
      </c>
    </row>
    <row r="1616" spans="1:26">
      <c r="A1616" s="26"/>
      <c r="B1616" s="26"/>
      <c r="C1616" s="26"/>
      <c r="D1616" s="26"/>
      <c r="E1616" s="26"/>
      <c r="F1616" s="26"/>
      <c r="G1616" s="26"/>
      <c r="H1616" s="26"/>
      <c r="I1616" s="26"/>
      <c r="J1616" s="26"/>
      <c r="K1616" s="26"/>
      <c r="L1616" s="26"/>
      <c r="M1616" s="26"/>
      <c r="N1616" s="26"/>
      <c r="O1616" s="26"/>
      <c r="P1616" s="26"/>
      <c r="Q1616" s="26"/>
      <c r="R1616" s="26"/>
      <c r="S1616" s="26"/>
      <c r="T1616" s="26"/>
      <c r="U1616" s="26"/>
      <c r="V1616" s="36">
        <f t="shared" si="25"/>
        <v>1096</v>
      </c>
      <c r="W161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16" t="str">
        <f>IF(Table1[[#This Row],[Days Past 3rd Birthday Calculated]]&lt;1,"OnTime",IF(Table1[[#This Row],[Days Past 3rd Birthday Calculated]]&lt;16,"1-15 Cal Days",IF(Table1[[#This Row],[Days Past 3rd Birthday Calculated]]&gt;29,"30+ Cal Days","16-29 Cal Days")))</f>
        <v>OnTime</v>
      </c>
      <c r="Y1616" s="37">
        <f>_xlfn.NUMBERVALUE(Table1[[#This Row],[School Days to Complete Initial Evaluation (U08)]])</f>
        <v>0</v>
      </c>
      <c r="Z1616" t="str">
        <f>IF(Table1[[#This Row],[School Days to Complete Initial Evaluation Converted]]&lt;36,"OnTime",IF(Table1[[#This Row],[School Days to Complete Initial Evaluation Converted]]&gt;50,"16+ Sch Days","1-15 Sch Days"))</f>
        <v>OnTime</v>
      </c>
    </row>
    <row r="1617" spans="1:26">
      <c r="A1617" s="26"/>
      <c r="B1617" s="26"/>
      <c r="C1617" s="26"/>
      <c r="D1617" s="26"/>
      <c r="E1617" s="26"/>
      <c r="F1617" s="26"/>
      <c r="G1617" s="26"/>
      <c r="H1617" s="26"/>
      <c r="I1617" s="26"/>
      <c r="J1617" s="26"/>
      <c r="K1617" s="26"/>
      <c r="L1617" s="26"/>
      <c r="M1617" s="26"/>
      <c r="N1617" s="26"/>
      <c r="O1617" s="26"/>
      <c r="P1617" s="26"/>
      <c r="Q1617" s="26"/>
      <c r="R1617" s="26"/>
      <c r="S1617" s="26"/>
      <c r="T1617" s="26"/>
      <c r="U1617" s="26"/>
      <c r="V1617" s="36">
        <f t="shared" si="25"/>
        <v>1096</v>
      </c>
      <c r="W161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17" t="str">
        <f>IF(Table1[[#This Row],[Days Past 3rd Birthday Calculated]]&lt;1,"OnTime",IF(Table1[[#This Row],[Days Past 3rd Birthday Calculated]]&lt;16,"1-15 Cal Days",IF(Table1[[#This Row],[Days Past 3rd Birthday Calculated]]&gt;29,"30+ Cal Days","16-29 Cal Days")))</f>
        <v>OnTime</v>
      </c>
      <c r="Y1617" s="37">
        <f>_xlfn.NUMBERVALUE(Table1[[#This Row],[School Days to Complete Initial Evaluation (U08)]])</f>
        <v>0</v>
      </c>
      <c r="Z1617" t="str">
        <f>IF(Table1[[#This Row],[School Days to Complete Initial Evaluation Converted]]&lt;36,"OnTime",IF(Table1[[#This Row],[School Days to Complete Initial Evaluation Converted]]&gt;50,"16+ Sch Days","1-15 Sch Days"))</f>
        <v>OnTime</v>
      </c>
    </row>
    <row r="1618" spans="1:26">
      <c r="A1618" s="26"/>
      <c r="B1618" s="26"/>
      <c r="C1618" s="26"/>
      <c r="D1618" s="26"/>
      <c r="E1618" s="26"/>
      <c r="F1618" s="26"/>
      <c r="G1618" s="26"/>
      <c r="H1618" s="26"/>
      <c r="I1618" s="26"/>
      <c r="J1618" s="26"/>
      <c r="K1618" s="26"/>
      <c r="L1618" s="26"/>
      <c r="M1618" s="26"/>
      <c r="N1618" s="26"/>
      <c r="O1618" s="26"/>
      <c r="P1618" s="26"/>
      <c r="Q1618" s="26"/>
      <c r="R1618" s="26"/>
      <c r="S1618" s="26"/>
      <c r="T1618" s="26"/>
      <c r="U1618" s="26"/>
      <c r="V1618" s="36">
        <f t="shared" si="25"/>
        <v>1096</v>
      </c>
      <c r="W161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18" t="str">
        <f>IF(Table1[[#This Row],[Days Past 3rd Birthday Calculated]]&lt;1,"OnTime",IF(Table1[[#This Row],[Days Past 3rd Birthday Calculated]]&lt;16,"1-15 Cal Days",IF(Table1[[#This Row],[Days Past 3rd Birthday Calculated]]&gt;29,"30+ Cal Days","16-29 Cal Days")))</f>
        <v>OnTime</v>
      </c>
      <c r="Y1618" s="37">
        <f>_xlfn.NUMBERVALUE(Table1[[#This Row],[School Days to Complete Initial Evaluation (U08)]])</f>
        <v>0</v>
      </c>
      <c r="Z1618" t="str">
        <f>IF(Table1[[#This Row],[School Days to Complete Initial Evaluation Converted]]&lt;36,"OnTime",IF(Table1[[#This Row],[School Days to Complete Initial Evaluation Converted]]&gt;50,"16+ Sch Days","1-15 Sch Days"))</f>
        <v>OnTime</v>
      </c>
    </row>
    <row r="1619" spans="1:26">
      <c r="A1619" s="26"/>
      <c r="B1619" s="26"/>
      <c r="C1619" s="26"/>
      <c r="D1619" s="26"/>
      <c r="E1619" s="26"/>
      <c r="F1619" s="26"/>
      <c r="G1619" s="26"/>
      <c r="H1619" s="26"/>
      <c r="I1619" s="26"/>
      <c r="J1619" s="26"/>
      <c r="K1619" s="26"/>
      <c r="L1619" s="26"/>
      <c r="M1619" s="26"/>
      <c r="N1619" s="26"/>
      <c r="O1619" s="26"/>
      <c r="P1619" s="26"/>
      <c r="Q1619" s="26"/>
      <c r="R1619" s="26"/>
      <c r="S1619" s="26"/>
      <c r="T1619" s="26"/>
      <c r="U1619" s="26"/>
      <c r="V1619" s="36">
        <f t="shared" si="25"/>
        <v>1096</v>
      </c>
      <c r="W161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19" t="str">
        <f>IF(Table1[[#This Row],[Days Past 3rd Birthday Calculated]]&lt;1,"OnTime",IF(Table1[[#This Row],[Days Past 3rd Birthday Calculated]]&lt;16,"1-15 Cal Days",IF(Table1[[#This Row],[Days Past 3rd Birthday Calculated]]&gt;29,"30+ Cal Days","16-29 Cal Days")))</f>
        <v>OnTime</v>
      </c>
      <c r="Y1619" s="37">
        <f>_xlfn.NUMBERVALUE(Table1[[#This Row],[School Days to Complete Initial Evaluation (U08)]])</f>
        <v>0</v>
      </c>
      <c r="Z1619" t="str">
        <f>IF(Table1[[#This Row],[School Days to Complete Initial Evaluation Converted]]&lt;36,"OnTime",IF(Table1[[#This Row],[School Days to Complete Initial Evaluation Converted]]&gt;50,"16+ Sch Days","1-15 Sch Days"))</f>
        <v>OnTime</v>
      </c>
    </row>
    <row r="1620" spans="1:26">
      <c r="A1620" s="26"/>
      <c r="B1620" s="26"/>
      <c r="C1620" s="26"/>
      <c r="D1620" s="26"/>
      <c r="E1620" s="26"/>
      <c r="F1620" s="26"/>
      <c r="G1620" s="26"/>
      <c r="H1620" s="26"/>
      <c r="I1620" s="26"/>
      <c r="J1620" s="26"/>
      <c r="K1620" s="26"/>
      <c r="L1620" s="26"/>
      <c r="M1620" s="26"/>
      <c r="N1620" s="26"/>
      <c r="O1620" s="26"/>
      <c r="P1620" s="26"/>
      <c r="Q1620" s="26"/>
      <c r="R1620" s="26"/>
      <c r="S1620" s="26"/>
      <c r="T1620" s="26"/>
      <c r="U1620" s="26"/>
      <c r="V1620" s="36">
        <f t="shared" si="25"/>
        <v>1096</v>
      </c>
      <c r="W162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20" t="str">
        <f>IF(Table1[[#This Row],[Days Past 3rd Birthday Calculated]]&lt;1,"OnTime",IF(Table1[[#This Row],[Days Past 3rd Birthday Calculated]]&lt;16,"1-15 Cal Days",IF(Table1[[#This Row],[Days Past 3rd Birthday Calculated]]&gt;29,"30+ Cal Days","16-29 Cal Days")))</f>
        <v>OnTime</v>
      </c>
      <c r="Y1620" s="37">
        <f>_xlfn.NUMBERVALUE(Table1[[#This Row],[School Days to Complete Initial Evaluation (U08)]])</f>
        <v>0</v>
      </c>
      <c r="Z1620" t="str">
        <f>IF(Table1[[#This Row],[School Days to Complete Initial Evaluation Converted]]&lt;36,"OnTime",IF(Table1[[#This Row],[School Days to Complete Initial Evaluation Converted]]&gt;50,"16+ Sch Days","1-15 Sch Days"))</f>
        <v>OnTime</v>
      </c>
    </row>
    <row r="1621" spans="1:26">
      <c r="A1621" s="26"/>
      <c r="B1621" s="26"/>
      <c r="C1621" s="26"/>
      <c r="D1621" s="26"/>
      <c r="E1621" s="26"/>
      <c r="F1621" s="26"/>
      <c r="G1621" s="26"/>
      <c r="H1621" s="26"/>
      <c r="I1621" s="26"/>
      <c r="J1621" s="26"/>
      <c r="K1621" s="26"/>
      <c r="L1621" s="26"/>
      <c r="M1621" s="26"/>
      <c r="N1621" s="26"/>
      <c r="O1621" s="26"/>
      <c r="P1621" s="26"/>
      <c r="Q1621" s="26"/>
      <c r="R1621" s="26"/>
      <c r="S1621" s="26"/>
      <c r="T1621" s="26"/>
      <c r="U1621" s="26"/>
      <c r="V1621" s="36">
        <f t="shared" si="25"/>
        <v>1096</v>
      </c>
      <c r="W162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21" t="str">
        <f>IF(Table1[[#This Row],[Days Past 3rd Birthday Calculated]]&lt;1,"OnTime",IF(Table1[[#This Row],[Days Past 3rd Birthday Calculated]]&lt;16,"1-15 Cal Days",IF(Table1[[#This Row],[Days Past 3rd Birthday Calculated]]&gt;29,"30+ Cal Days","16-29 Cal Days")))</f>
        <v>OnTime</v>
      </c>
      <c r="Y1621" s="37">
        <f>_xlfn.NUMBERVALUE(Table1[[#This Row],[School Days to Complete Initial Evaluation (U08)]])</f>
        <v>0</v>
      </c>
      <c r="Z1621" t="str">
        <f>IF(Table1[[#This Row],[School Days to Complete Initial Evaluation Converted]]&lt;36,"OnTime",IF(Table1[[#This Row],[School Days to Complete Initial Evaluation Converted]]&gt;50,"16+ Sch Days","1-15 Sch Days"))</f>
        <v>OnTime</v>
      </c>
    </row>
    <row r="1622" spans="1:26">
      <c r="A1622" s="26"/>
      <c r="B1622" s="26"/>
      <c r="C1622" s="26"/>
      <c r="D1622" s="26"/>
      <c r="E1622" s="26"/>
      <c r="F1622" s="26"/>
      <c r="G1622" s="26"/>
      <c r="H1622" s="26"/>
      <c r="I1622" s="26"/>
      <c r="J1622" s="26"/>
      <c r="K1622" s="26"/>
      <c r="L1622" s="26"/>
      <c r="M1622" s="26"/>
      <c r="N1622" s="26"/>
      <c r="O1622" s="26"/>
      <c r="P1622" s="26"/>
      <c r="Q1622" s="26"/>
      <c r="R1622" s="26"/>
      <c r="S1622" s="26"/>
      <c r="T1622" s="26"/>
      <c r="U1622" s="26"/>
      <c r="V1622" s="36">
        <f t="shared" si="25"/>
        <v>1096</v>
      </c>
      <c r="W162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22" t="str">
        <f>IF(Table1[[#This Row],[Days Past 3rd Birthday Calculated]]&lt;1,"OnTime",IF(Table1[[#This Row],[Days Past 3rd Birthday Calculated]]&lt;16,"1-15 Cal Days",IF(Table1[[#This Row],[Days Past 3rd Birthday Calculated]]&gt;29,"30+ Cal Days","16-29 Cal Days")))</f>
        <v>OnTime</v>
      </c>
      <c r="Y1622" s="37">
        <f>_xlfn.NUMBERVALUE(Table1[[#This Row],[School Days to Complete Initial Evaluation (U08)]])</f>
        <v>0</v>
      </c>
      <c r="Z1622" t="str">
        <f>IF(Table1[[#This Row],[School Days to Complete Initial Evaluation Converted]]&lt;36,"OnTime",IF(Table1[[#This Row],[School Days to Complete Initial Evaluation Converted]]&gt;50,"16+ Sch Days","1-15 Sch Days"))</f>
        <v>OnTime</v>
      </c>
    </row>
    <row r="1623" spans="1:26">
      <c r="A1623" s="26"/>
      <c r="B1623" s="26"/>
      <c r="C1623" s="26"/>
      <c r="D1623" s="26"/>
      <c r="E1623" s="26"/>
      <c r="F1623" s="26"/>
      <c r="G1623" s="26"/>
      <c r="H1623" s="26"/>
      <c r="I1623" s="26"/>
      <c r="J1623" s="26"/>
      <c r="K1623" s="26"/>
      <c r="L1623" s="26"/>
      <c r="M1623" s="26"/>
      <c r="N1623" s="26"/>
      <c r="O1623" s="26"/>
      <c r="P1623" s="26"/>
      <c r="Q1623" s="26"/>
      <c r="R1623" s="26"/>
      <c r="S1623" s="26"/>
      <c r="T1623" s="26"/>
      <c r="U1623" s="26"/>
      <c r="V1623" s="36">
        <f t="shared" si="25"/>
        <v>1096</v>
      </c>
      <c r="W162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23" t="str">
        <f>IF(Table1[[#This Row],[Days Past 3rd Birthday Calculated]]&lt;1,"OnTime",IF(Table1[[#This Row],[Days Past 3rd Birthday Calculated]]&lt;16,"1-15 Cal Days",IF(Table1[[#This Row],[Days Past 3rd Birthday Calculated]]&gt;29,"30+ Cal Days","16-29 Cal Days")))</f>
        <v>OnTime</v>
      </c>
      <c r="Y1623" s="37">
        <f>_xlfn.NUMBERVALUE(Table1[[#This Row],[School Days to Complete Initial Evaluation (U08)]])</f>
        <v>0</v>
      </c>
      <c r="Z1623" t="str">
        <f>IF(Table1[[#This Row],[School Days to Complete Initial Evaluation Converted]]&lt;36,"OnTime",IF(Table1[[#This Row],[School Days to Complete Initial Evaluation Converted]]&gt;50,"16+ Sch Days","1-15 Sch Days"))</f>
        <v>OnTime</v>
      </c>
    </row>
    <row r="1624" spans="1:26">
      <c r="A1624" s="26"/>
      <c r="B1624" s="26"/>
      <c r="C1624" s="26"/>
      <c r="D1624" s="26"/>
      <c r="E1624" s="26"/>
      <c r="F1624" s="26"/>
      <c r="G1624" s="26"/>
      <c r="H1624" s="26"/>
      <c r="I1624" s="26"/>
      <c r="J1624" s="26"/>
      <c r="K1624" s="26"/>
      <c r="L1624" s="26"/>
      <c r="M1624" s="26"/>
      <c r="N1624" s="26"/>
      <c r="O1624" s="26"/>
      <c r="P1624" s="26"/>
      <c r="Q1624" s="26"/>
      <c r="R1624" s="26"/>
      <c r="S1624" s="26"/>
      <c r="T1624" s="26"/>
      <c r="U1624" s="26"/>
      <c r="V1624" s="36">
        <f t="shared" si="25"/>
        <v>1096</v>
      </c>
      <c r="W162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24" t="str">
        <f>IF(Table1[[#This Row],[Days Past 3rd Birthday Calculated]]&lt;1,"OnTime",IF(Table1[[#This Row],[Days Past 3rd Birthday Calculated]]&lt;16,"1-15 Cal Days",IF(Table1[[#This Row],[Days Past 3rd Birthday Calculated]]&gt;29,"30+ Cal Days","16-29 Cal Days")))</f>
        <v>OnTime</v>
      </c>
      <c r="Y1624" s="37">
        <f>_xlfn.NUMBERVALUE(Table1[[#This Row],[School Days to Complete Initial Evaluation (U08)]])</f>
        <v>0</v>
      </c>
      <c r="Z1624" t="str">
        <f>IF(Table1[[#This Row],[School Days to Complete Initial Evaluation Converted]]&lt;36,"OnTime",IF(Table1[[#This Row],[School Days to Complete Initial Evaluation Converted]]&gt;50,"16+ Sch Days","1-15 Sch Days"))</f>
        <v>OnTime</v>
      </c>
    </row>
    <row r="1625" spans="1:26">
      <c r="A1625" s="26"/>
      <c r="B1625" s="26"/>
      <c r="C1625" s="26"/>
      <c r="D1625" s="26"/>
      <c r="E1625" s="26"/>
      <c r="F1625" s="26"/>
      <c r="G1625" s="26"/>
      <c r="H1625" s="26"/>
      <c r="I1625" s="26"/>
      <c r="J1625" s="26"/>
      <c r="K1625" s="26"/>
      <c r="L1625" s="26"/>
      <c r="M1625" s="26"/>
      <c r="N1625" s="26"/>
      <c r="O1625" s="26"/>
      <c r="P1625" s="26"/>
      <c r="Q1625" s="26"/>
      <c r="R1625" s="26"/>
      <c r="S1625" s="26"/>
      <c r="T1625" s="26"/>
      <c r="U1625" s="26"/>
      <c r="V1625" s="36">
        <f t="shared" si="25"/>
        <v>1096</v>
      </c>
      <c r="W162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25" t="str">
        <f>IF(Table1[[#This Row],[Days Past 3rd Birthday Calculated]]&lt;1,"OnTime",IF(Table1[[#This Row],[Days Past 3rd Birthday Calculated]]&lt;16,"1-15 Cal Days",IF(Table1[[#This Row],[Days Past 3rd Birthday Calculated]]&gt;29,"30+ Cal Days","16-29 Cal Days")))</f>
        <v>OnTime</v>
      </c>
      <c r="Y1625" s="37">
        <f>_xlfn.NUMBERVALUE(Table1[[#This Row],[School Days to Complete Initial Evaluation (U08)]])</f>
        <v>0</v>
      </c>
      <c r="Z1625" t="str">
        <f>IF(Table1[[#This Row],[School Days to Complete Initial Evaluation Converted]]&lt;36,"OnTime",IF(Table1[[#This Row],[School Days to Complete Initial Evaluation Converted]]&gt;50,"16+ Sch Days","1-15 Sch Days"))</f>
        <v>OnTime</v>
      </c>
    </row>
    <row r="1626" spans="1:26">
      <c r="A1626" s="26"/>
      <c r="B1626" s="26"/>
      <c r="C1626" s="26"/>
      <c r="D1626" s="26"/>
      <c r="E1626" s="26"/>
      <c r="F1626" s="26"/>
      <c r="G1626" s="26"/>
      <c r="H1626" s="26"/>
      <c r="I1626" s="26"/>
      <c r="J1626" s="26"/>
      <c r="K1626" s="26"/>
      <c r="L1626" s="26"/>
      <c r="M1626" s="26"/>
      <c r="N1626" s="26"/>
      <c r="O1626" s="26"/>
      <c r="P1626" s="26"/>
      <c r="Q1626" s="26"/>
      <c r="R1626" s="26"/>
      <c r="S1626" s="26"/>
      <c r="T1626" s="26"/>
      <c r="U1626" s="26"/>
      <c r="V1626" s="36">
        <f t="shared" si="25"/>
        <v>1096</v>
      </c>
      <c r="W162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26" t="str">
        <f>IF(Table1[[#This Row],[Days Past 3rd Birthday Calculated]]&lt;1,"OnTime",IF(Table1[[#This Row],[Days Past 3rd Birthday Calculated]]&lt;16,"1-15 Cal Days",IF(Table1[[#This Row],[Days Past 3rd Birthday Calculated]]&gt;29,"30+ Cal Days","16-29 Cal Days")))</f>
        <v>OnTime</v>
      </c>
      <c r="Y1626" s="37">
        <f>_xlfn.NUMBERVALUE(Table1[[#This Row],[School Days to Complete Initial Evaluation (U08)]])</f>
        <v>0</v>
      </c>
      <c r="Z1626" t="str">
        <f>IF(Table1[[#This Row],[School Days to Complete Initial Evaluation Converted]]&lt;36,"OnTime",IF(Table1[[#This Row],[School Days to Complete Initial Evaluation Converted]]&gt;50,"16+ Sch Days","1-15 Sch Days"))</f>
        <v>OnTime</v>
      </c>
    </row>
    <row r="1627" spans="1:26">
      <c r="A1627" s="26"/>
      <c r="B1627" s="26"/>
      <c r="C1627" s="26"/>
      <c r="D1627" s="26"/>
      <c r="E1627" s="26"/>
      <c r="F1627" s="26"/>
      <c r="G1627" s="26"/>
      <c r="H1627" s="26"/>
      <c r="I1627" s="26"/>
      <c r="J1627" s="26"/>
      <c r="K1627" s="26"/>
      <c r="L1627" s="26"/>
      <c r="M1627" s="26"/>
      <c r="N1627" s="26"/>
      <c r="O1627" s="26"/>
      <c r="P1627" s="26"/>
      <c r="Q1627" s="26"/>
      <c r="R1627" s="26"/>
      <c r="S1627" s="26"/>
      <c r="T1627" s="26"/>
      <c r="U1627" s="26"/>
      <c r="V1627" s="36">
        <f t="shared" si="25"/>
        <v>1096</v>
      </c>
      <c r="W162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27" t="str">
        <f>IF(Table1[[#This Row],[Days Past 3rd Birthday Calculated]]&lt;1,"OnTime",IF(Table1[[#This Row],[Days Past 3rd Birthday Calculated]]&lt;16,"1-15 Cal Days",IF(Table1[[#This Row],[Days Past 3rd Birthday Calculated]]&gt;29,"30+ Cal Days","16-29 Cal Days")))</f>
        <v>OnTime</v>
      </c>
      <c r="Y1627" s="37">
        <f>_xlfn.NUMBERVALUE(Table1[[#This Row],[School Days to Complete Initial Evaluation (U08)]])</f>
        <v>0</v>
      </c>
      <c r="Z1627" t="str">
        <f>IF(Table1[[#This Row],[School Days to Complete Initial Evaluation Converted]]&lt;36,"OnTime",IF(Table1[[#This Row],[School Days to Complete Initial Evaluation Converted]]&gt;50,"16+ Sch Days","1-15 Sch Days"))</f>
        <v>OnTime</v>
      </c>
    </row>
    <row r="1628" spans="1:26">
      <c r="A1628" s="26"/>
      <c r="B1628" s="26"/>
      <c r="C1628" s="26"/>
      <c r="D1628" s="26"/>
      <c r="E1628" s="26"/>
      <c r="F1628" s="26"/>
      <c r="G1628" s="26"/>
      <c r="H1628" s="26"/>
      <c r="I1628" s="26"/>
      <c r="J1628" s="26"/>
      <c r="K1628" s="26"/>
      <c r="L1628" s="26"/>
      <c r="M1628" s="26"/>
      <c r="N1628" s="26"/>
      <c r="O1628" s="26"/>
      <c r="P1628" s="26"/>
      <c r="Q1628" s="26"/>
      <c r="R1628" s="26"/>
      <c r="S1628" s="26"/>
      <c r="T1628" s="26"/>
      <c r="U1628" s="26"/>
      <c r="V1628" s="36">
        <f t="shared" si="25"/>
        <v>1096</v>
      </c>
      <c r="W162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28" t="str">
        <f>IF(Table1[[#This Row],[Days Past 3rd Birthday Calculated]]&lt;1,"OnTime",IF(Table1[[#This Row],[Days Past 3rd Birthday Calculated]]&lt;16,"1-15 Cal Days",IF(Table1[[#This Row],[Days Past 3rd Birthday Calculated]]&gt;29,"30+ Cal Days","16-29 Cal Days")))</f>
        <v>OnTime</v>
      </c>
      <c r="Y1628" s="37">
        <f>_xlfn.NUMBERVALUE(Table1[[#This Row],[School Days to Complete Initial Evaluation (U08)]])</f>
        <v>0</v>
      </c>
      <c r="Z1628" t="str">
        <f>IF(Table1[[#This Row],[School Days to Complete Initial Evaluation Converted]]&lt;36,"OnTime",IF(Table1[[#This Row],[School Days to Complete Initial Evaluation Converted]]&gt;50,"16+ Sch Days","1-15 Sch Days"))</f>
        <v>OnTime</v>
      </c>
    </row>
    <row r="1629" spans="1:26">
      <c r="A1629" s="26"/>
      <c r="B1629" s="26"/>
      <c r="C1629" s="26"/>
      <c r="D1629" s="26"/>
      <c r="E1629" s="26"/>
      <c r="F1629" s="26"/>
      <c r="G1629" s="26"/>
      <c r="H1629" s="26"/>
      <c r="I1629" s="26"/>
      <c r="J1629" s="26"/>
      <c r="K1629" s="26"/>
      <c r="L1629" s="26"/>
      <c r="M1629" s="26"/>
      <c r="N1629" s="26"/>
      <c r="O1629" s="26"/>
      <c r="P1629" s="26"/>
      <c r="Q1629" s="26"/>
      <c r="R1629" s="26"/>
      <c r="S1629" s="26"/>
      <c r="T1629" s="26"/>
      <c r="U1629" s="26"/>
      <c r="V1629" s="36">
        <f t="shared" si="25"/>
        <v>1096</v>
      </c>
      <c r="W162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29" t="str">
        <f>IF(Table1[[#This Row],[Days Past 3rd Birthday Calculated]]&lt;1,"OnTime",IF(Table1[[#This Row],[Days Past 3rd Birthday Calculated]]&lt;16,"1-15 Cal Days",IF(Table1[[#This Row],[Days Past 3rd Birthday Calculated]]&gt;29,"30+ Cal Days","16-29 Cal Days")))</f>
        <v>OnTime</v>
      </c>
      <c r="Y1629" s="37">
        <f>_xlfn.NUMBERVALUE(Table1[[#This Row],[School Days to Complete Initial Evaluation (U08)]])</f>
        <v>0</v>
      </c>
      <c r="Z1629" t="str">
        <f>IF(Table1[[#This Row],[School Days to Complete Initial Evaluation Converted]]&lt;36,"OnTime",IF(Table1[[#This Row],[School Days to Complete Initial Evaluation Converted]]&gt;50,"16+ Sch Days","1-15 Sch Days"))</f>
        <v>OnTime</v>
      </c>
    </row>
    <row r="1630" spans="1:26">
      <c r="A1630" s="26"/>
      <c r="B1630" s="26"/>
      <c r="C1630" s="26"/>
      <c r="D1630" s="26"/>
      <c r="E1630" s="26"/>
      <c r="F1630" s="26"/>
      <c r="G1630" s="26"/>
      <c r="H1630" s="26"/>
      <c r="I1630" s="26"/>
      <c r="J1630" s="26"/>
      <c r="K1630" s="26"/>
      <c r="L1630" s="26"/>
      <c r="M1630" s="26"/>
      <c r="N1630" s="26"/>
      <c r="O1630" s="26"/>
      <c r="P1630" s="26"/>
      <c r="Q1630" s="26"/>
      <c r="R1630" s="26"/>
      <c r="S1630" s="26"/>
      <c r="T1630" s="26"/>
      <c r="U1630" s="26"/>
      <c r="V1630" s="36">
        <f t="shared" si="25"/>
        <v>1096</v>
      </c>
      <c r="W163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30" t="str">
        <f>IF(Table1[[#This Row],[Days Past 3rd Birthday Calculated]]&lt;1,"OnTime",IF(Table1[[#This Row],[Days Past 3rd Birthday Calculated]]&lt;16,"1-15 Cal Days",IF(Table1[[#This Row],[Days Past 3rd Birthday Calculated]]&gt;29,"30+ Cal Days","16-29 Cal Days")))</f>
        <v>OnTime</v>
      </c>
      <c r="Y1630" s="37">
        <f>_xlfn.NUMBERVALUE(Table1[[#This Row],[School Days to Complete Initial Evaluation (U08)]])</f>
        <v>0</v>
      </c>
      <c r="Z1630" t="str">
        <f>IF(Table1[[#This Row],[School Days to Complete Initial Evaluation Converted]]&lt;36,"OnTime",IF(Table1[[#This Row],[School Days to Complete Initial Evaluation Converted]]&gt;50,"16+ Sch Days","1-15 Sch Days"))</f>
        <v>OnTime</v>
      </c>
    </row>
    <row r="1631" spans="1:26">
      <c r="A1631" s="26"/>
      <c r="B1631" s="26"/>
      <c r="C1631" s="26"/>
      <c r="D1631" s="26"/>
      <c r="E1631" s="26"/>
      <c r="F1631" s="26"/>
      <c r="G1631" s="26"/>
      <c r="H1631" s="26"/>
      <c r="I1631" s="26"/>
      <c r="J1631" s="26"/>
      <c r="K1631" s="26"/>
      <c r="L1631" s="26"/>
      <c r="M1631" s="26"/>
      <c r="N1631" s="26"/>
      <c r="O1631" s="26"/>
      <c r="P1631" s="26"/>
      <c r="Q1631" s="26"/>
      <c r="R1631" s="26"/>
      <c r="S1631" s="26"/>
      <c r="T1631" s="26"/>
      <c r="U1631" s="26"/>
      <c r="V1631" s="36">
        <f t="shared" si="25"/>
        <v>1096</v>
      </c>
      <c r="W163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31" t="str">
        <f>IF(Table1[[#This Row],[Days Past 3rd Birthday Calculated]]&lt;1,"OnTime",IF(Table1[[#This Row],[Days Past 3rd Birthday Calculated]]&lt;16,"1-15 Cal Days",IF(Table1[[#This Row],[Days Past 3rd Birthday Calculated]]&gt;29,"30+ Cal Days","16-29 Cal Days")))</f>
        <v>OnTime</v>
      </c>
      <c r="Y1631" s="37">
        <f>_xlfn.NUMBERVALUE(Table1[[#This Row],[School Days to Complete Initial Evaluation (U08)]])</f>
        <v>0</v>
      </c>
      <c r="Z1631" t="str">
        <f>IF(Table1[[#This Row],[School Days to Complete Initial Evaluation Converted]]&lt;36,"OnTime",IF(Table1[[#This Row],[School Days to Complete Initial Evaluation Converted]]&gt;50,"16+ Sch Days","1-15 Sch Days"))</f>
        <v>OnTime</v>
      </c>
    </row>
    <row r="1632" spans="1:26">
      <c r="A1632" s="26"/>
      <c r="B1632" s="26"/>
      <c r="C1632" s="26"/>
      <c r="D1632" s="26"/>
      <c r="E1632" s="26"/>
      <c r="F1632" s="26"/>
      <c r="G1632" s="26"/>
      <c r="H1632" s="26"/>
      <c r="I1632" s="26"/>
      <c r="J1632" s="26"/>
      <c r="K1632" s="26"/>
      <c r="L1632" s="26"/>
      <c r="M1632" s="26"/>
      <c r="N1632" s="26"/>
      <c r="O1632" s="26"/>
      <c r="P1632" s="26"/>
      <c r="Q1632" s="26"/>
      <c r="R1632" s="26"/>
      <c r="S1632" s="26"/>
      <c r="T1632" s="26"/>
      <c r="U1632" s="26"/>
      <c r="V1632" s="36">
        <f t="shared" si="25"/>
        <v>1096</v>
      </c>
      <c r="W163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32" t="str">
        <f>IF(Table1[[#This Row],[Days Past 3rd Birthday Calculated]]&lt;1,"OnTime",IF(Table1[[#This Row],[Days Past 3rd Birthday Calculated]]&lt;16,"1-15 Cal Days",IF(Table1[[#This Row],[Days Past 3rd Birthday Calculated]]&gt;29,"30+ Cal Days","16-29 Cal Days")))</f>
        <v>OnTime</v>
      </c>
      <c r="Y1632" s="37">
        <f>_xlfn.NUMBERVALUE(Table1[[#This Row],[School Days to Complete Initial Evaluation (U08)]])</f>
        <v>0</v>
      </c>
      <c r="Z1632" t="str">
        <f>IF(Table1[[#This Row],[School Days to Complete Initial Evaluation Converted]]&lt;36,"OnTime",IF(Table1[[#This Row],[School Days to Complete Initial Evaluation Converted]]&gt;50,"16+ Sch Days","1-15 Sch Days"))</f>
        <v>OnTime</v>
      </c>
    </row>
    <row r="1633" spans="1:26">
      <c r="A1633" s="26"/>
      <c r="B1633" s="26"/>
      <c r="C1633" s="26"/>
      <c r="D1633" s="26"/>
      <c r="E1633" s="26"/>
      <c r="F1633" s="26"/>
      <c r="G1633" s="26"/>
      <c r="H1633" s="26"/>
      <c r="I1633" s="26"/>
      <c r="J1633" s="26"/>
      <c r="K1633" s="26"/>
      <c r="L1633" s="26"/>
      <c r="M1633" s="26"/>
      <c r="N1633" s="26"/>
      <c r="O1633" s="26"/>
      <c r="P1633" s="26"/>
      <c r="Q1633" s="26"/>
      <c r="R1633" s="26"/>
      <c r="S1633" s="26"/>
      <c r="T1633" s="26"/>
      <c r="U1633" s="26"/>
      <c r="V1633" s="36">
        <f t="shared" si="25"/>
        <v>1096</v>
      </c>
      <c r="W163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33" t="str">
        <f>IF(Table1[[#This Row],[Days Past 3rd Birthday Calculated]]&lt;1,"OnTime",IF(Table1[[#This Row],[Days Past 3rd Birthday Calculated]]&lt;16,"1-15 Cal Days",IF(Table1[[#This Row],[Days Past 3rd Birthday Calculated]]&gt;29,"30+ Cal Days","16-29 Cal Days")))</f>
        <v>OnTime</v>
      </c>
      <c r="Y1633" s="37">
        <f>_xlfn.NUMBERVALUE(Table1[[#This Row],[School Days to Complete Initial Evaluation (U08)]])</f>
        <v>0</v>
      </c>
      <c r="Z1633" t="str">
        <f>IF(Table1[[#This Row],[School Days to Complete Initial Evaluation Converted]]&lt;36,"OnTime",IF(Table1[[#This Row],[School Days to Complete Initial Evaluation Converted]]&gt;50,"16+ Sch Days","1-15 Sch Days"))</f>
        <v>OnTime</v>
      </c>
    </row>
    <row r="1634" spans="1:26">
      <c r="A1634" s="26"/>
      <c r="B1634" s="26"/>
      <c r="C1634" s="26"/>
      <c r="D1634" s="26"/>
      <c r="E1634" s="26"/>
      <c r="F1634" s="26"/>
      <c r="G1634" s="26"/>
      <c r="H1634" s="26"/>
      <c r="I1634" s="26"/>
      <c r="J1634" s="26"/>
      <c r="K1634" s="26"/>
      <c r="L1634" s="26"/>
      <c r="M1634" s="26"/>
      <c r="N1634" s="26"/>
      <c r="O1634" s="26"/>
      <c r="P1634" s="26"/>
      <c r="Q1634" s="26"/>
      <c r="R1634" s="26"/>
      <c r="S1634" s="26"/>
      <c r="T1634" s="26"/>
      <c r="U1634" s="26"/>
      <c r="V1634" s="36">
        <f t="shared" si="25"/>
        <v>1096</v>
      </c>
      <c r="W163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34" t="str">
        <f>IF(Table1[[#This Row],[Days Past 3rd Birthday Calculated]]&lt;1,"OnTime",IF(Table1[[#This Row],[Days Past 3rd Birthday Calculated]]&lt;16,"1-15 Cal Days",IF(Table1[[#This Row],[Days Past 3rd Birthday Calculated]]&gt;29,"30+ Cal Days","16-29 Cal Days")))</f>
        <v>OnTime</v>
      </c>
      <c r="Y1634" s="37">
        <f>_xlfn.NUMBERVALUE(Table1[[#This Row],[School Days to Complete Initial Evaluation (U08)]])</f>
        <v>0</v>
      </c>
      <c r="Z1634" t="str">
        <f>IF(Table1[[#This Row],[School Days to Complete Initial Evaluation Converted]]&lt;36,"OnTime",IF(Table1[[#This Row],[School Days to Complete Initial Evaluation Converted]]&gt;50,"16+ Sch Days","1-15 Sch Days"))</f>
        <v>OnTime</v>
      </c>
    </row>
    <row r="1635" spans="1:26">
      <c r="A1635" s="26"/>
      <c r="B1635" s="26"/>
      <c r="C1635" s="26"/>
      <c r="D1635" s="26"/>
      <c r="E1635" s="26"/>
      <c r="F1635" s="26"/>
      <c r="G1635" s="26"/>
      <c r="H1635" s="26"/>
      <c r="I1635" s="26"/>
      <c r="J1635" s="26"/>
      <c r="K1635" s="26"/>
      <c r="L1635" s="26"/>
      <c r="M1635" s="26"/>
      <c r="N1635" s="26"/>
      <c r="O1635" s="26"/>
      <c r="P1635" s="26"/>
      <c r="Q1635" s="26"/>
      <c r="R1635" s="26"/>
      <c r="S1635" s="26"/>
      <c r="T1635" s="26"/>
      <c r="U1635" s="26"/>
      <c r="V1635" s="36">
        <f t="shared" si="25"/>
        <v>1096</v>
      </c>
      <c r="W163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35" t="str">
        <f>IF(Table1[[#This Row],[Days Past 3rd Birthday Calculated]]&lt;1,"OnTime",IF(Table1[[#This Row],[Days Past 3rd Birthday Calculated]]&lt;16,"1-15 Cal Days",IF(Table1[[#This Row],[Days Past 3rd Birthday Calculated]]&gt;29,"30+ Cal Days","16-29 Cal Days")))</f>
        <v>OnTime</v>
      </c>
      <c r="Y1635" s="37">
        <f>_xlfn.NUMBERVALUE(Table1[[#This Row],[School Days to Complete Initial Evaluation (U08)]])</f>
        <v>0</v>
      </c>
      <c r="Z1635" t="str">
        <f>IF(Table1[[#This Row],[School Days to Complete Initial Evaluation Converted]]&lt;36,"OnTime",IF(Table1[[#This Row],[School Days to Complete Initial Evaluation Converted]]&gt;50,"16+ Sch Days","1-15 Sch Days"))</f>
        <v>OnTime</v>
      </c>
    </row>
    <row r="1636" spans="1:26">
      <c r="A1636" s="26"/>
      <c r="B1636" s="26"/>
      <c r="C1636" s="26"/>
      <c r="D1636" s="26"/>
      <c r="E1636" s="26"/>
      <c r="F1636" s="26"/>
      <c r="G1636" s="26"/>
      <c r="H1636" s="26"/>
      <c r="I1636" s="26"/>
      <c r="J1636" s="26"/>
      <c r="K1636" s="26"/>
      <c r="L1636" s="26"/>
      <c r="M1636" s="26"/>
      <c r="N1636" s="26"/>
      <c r="O1636" s="26"/>
      <c r="P1636" s="26"/>
      <c r="Q1636" s="26"/>
      <c r="R1636" s="26"/>
      <c r="S1636" s="26"/>
      <c r="T1636" s="26"/>
      <c r="U1636" s="26"/>
      <c r="V1636" s="36">
        <f t="shared" si="25"/>
        <v>1096</v>
      </c>
      <c r="W163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36" t="str">
        <f>IF(Table1[[#This Row],[Days Past 3rd Birthday Calculated]]&lt;1,"OnTime",IF(Table1[[#This Row],[Days Past 3rd Birthday Calculated]]&lt;16,"1-15 Cal Days",IF(Table1[[#This Row],[Days Past 3rd Birthday Calculated]]&gt;29,"30+ Cal Days","16-29 Cal Days")))</f>
        <v>OnTime</v>
      </c>
      <c r="Y1636" s="37">
        <f>_xlfn.NUMBERVALUE(Table1[[#This Row],[School Days to Complete Initial Evaluation (U08)]])</f>
        <v>0</v>
      </c>
      <c r="Z1636" t="str">
        <f>IF(Table1[[#This Row],[School Days to Complete Initial Evaluation Converted]]&lt;36,"OnTime",IF(Table1[[#This Row],[School Days to Complete Initial Evaluation Converted]]&gt;50,"16+ Sch Days","1-15 Sch Days"))</f>
        <v>OnTime</v>
      </c>
    </row>
    <row r="1637" spans="1:26">
      <c r="A1637" s="26"/>
      <c r="B1637" s="26"/>
      <c r="C1637" s="26"/>
      <c r="D1637" s="26"/>
      <c r="E1637" s="26"/>
      <c r="F1637" s="26"/>
      <c r="G1637" s="26"/>
      <c r="H1637" s="26"/>
      <c r="I1637" s="26"/>
      <c r="J1637" s="26"/>
      <c r="K1637" s="26"/>
      <c r="L1637" s="26"/>
      <c r="M1637" s="26"/>
      <c r="N1637" s="26"/>
      <c r="O1637" s="26"/>
      <c r="P1637" s="26"/>
      <c r="Q1637" s="26"/>
      <c r="R1637" s="26"/>
      <c r="S1637" s="26"/>
      <c r="T1637" s="26"/>
      <c r="U1637" s="26"/>
      <c r="V1637" s="36">
        <f t="shared" si="25"/>
        <v>1096</v>
      </c>
      <c r="W163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37" t="str">
        <f>IF(Table1[[#This Row],[Days Past 3rd Birthday Calculated]]&lt;1,"OnTime",IF(Table1[[#This Row],[Days Past 3rd Birthday Calculated]]&lt;16,"1-15 Cal Days",IF(Table1[[#This Row],[Days Past 3rd Birthday Calculated]]&gt;29,"30+ Cal Days","16-29 Cal Days")))</f>
        <v>OnTime</v>
      </c>
      <c r="Y1637" s="37">
        <f>_xlfn.NUMBERVALUE(Table1[[#This Row],[School Days to Complete Initial Evaluation (U08)]])</f>
        <v>0</v>
      </c>
      <c r="Z1637" t="str">
        <f>IF(Table1[[#This Row],[School Days to Complete Initial Evaluation Converted]]&lt;36,"OnTime",IF(Table1[[#This Row],[School Days to Complete Initial Evaluation Converted]]&gt;50,"16+ Sch Days","1-15 Sch Days"))</f>
        <v>OnTime</v>
      </c>
    </row>
    <row r="1638" spans="1:26">
      <c r="A1638" s="26"/>
      <c r="B1638" s="26"/>
      <c r="C1638" s="26"/>
      <c r="D1638" s="26"/>
      <c r="E1638" s="26"/>
      <c r="F1638" s="26"/>
      <c r="G1638" s="26"/>
      <c r="H1638" s="26"/>
      <c r="I1638" s="26"/>
      <c r="J1638" s="26"/>
      <c r="K1638" s="26"/>
      <c r="L1638" s="26"/>
      <c r="M1638" s="26"/>
      <c r="N1638" s="26"/>
      <c r="O1638" s="26"/>
      <c r="P1638" s="26"/>
      <c r="Q1638" s="26"/>
      <c r="R1638" s="26"/>
      <c r="S1638" s="26"/>
      <c r="T1638" s="26"/>
      <c r="U1638" s="26"/>
      <c r="V1638" s="36">
        <f t="shared" si="25"/>
        <v>1096</v>
      </c>
      <c r="W163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38" t="str">
        <f>IF(Table1[[#This Row],[Days Past 3rd Birthday Calculated]]&lt;1,"OnTime",IF(Table1[[#This Row],[Days Past 3rd Birthday Calculated]]&lt;16,"1-15 Cal Days",IF(Table1[[#This Row],[Days Past 3rd Birthday Calculated]]&gt;29,"30+ Cal Days","16-29 Cal Days")))</f>
        <v>OnTime</v>
      </c>
      <c r="Y1638" s="37">
        <f>_xlfn.NUMBERVALUE(Table1[[#This Row],[School Days to Complete Initial Evaluation (U08)]])</f>
        <v>0</v>
      </c>
      <c r="Z1638" t="str">
        <f>IF(Table1[[#This Row],[School Days to Complete Initial Evaluation Converted]]&lt;36,"OnTime",IF(Table1[[#This Row],[School Days to Complete Initial Evaluation Converted]]&gt;50,"16+ Sch Days","1-15 Sch Days"))</f>
        <v>OnTime</v>
      </c>
    </row>
    <row r="1639" spans="1:26">
      <c r="A1639" s="26"/>
      <c r="B1639" s="26"/>
      <c r="C1639" s="26"/>
      <c r="D1639" s="26"/>
      <c r="E1639" s="26"/>
      <c r="F1639" s="26"/>
      <c r="G1639" s="26"/>
      <c r="H1639" s="26"/>
      <c r="I1639" s="26"/>
      <c r="J1639" s="26"/>
      <c r="K1639" s="26"/>
      <c r="L1639" s="26"/>
      <c r="M1639" s="26"/>
      <c r="N1639" s="26"/>
      <c r="O1639" s="26"/>
      <c r="P1639" s="26"/>
      <c r="Q1639" s="26"/>
      <c r="R1639" s="26"/>
      <c r="S1639" s="26"/>
      <c r="T1639" s="26"/>
      <c r="U1639" s="26"/>
      <c r="V1639" s="36">
        <f t="shared" si="25"/>
        <v>1096</v>
      </c>
      <c r="W163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39" t="str">
        <f>IF(Table1[[#This Row],[Days Past 3rd Birthday Calculated]]&lt;1,"OnTime",IF(Table1[[#This Row],[Days Past 3rd Birthday Calculated]]&lt;16,"1-15 Cal Days",IF(Table1[[#This Row],[Days Past 3rd Birthday Calculated]]&gt;29,"30+ Cal Days","16-29 Cal Days")))</f>
        <v>OnTime</v>
      </c>
      <c r="Y1639" s="37">
        <f>_xlfn.NUMBERVALUE(Table1[[#This Row],[School Days to Complete Initial Evaluation (U08)]])</f>
        <v>0</v>
      </c>
      <c r="Z1639" t="str">
        <f>IF(Table1[[#This Row],[School Days to Complete Initial Evaluation Converted]]&lt;36,"OnTime",IF(Table1[[#This Row],[School Days to Complete Initial Evaluation Converted]]&gt;50,"16+ Sch Days","1-15 Sch Days"))</f>
        <v>OnTime</v>
      </c>
    </row>
    <row r="1640" spans="1:26">
      <c r="A1640" s="26"/>
      <c r="B1640" s="26"/>
      <c r="C1640" s="26"/>
      <c r="D1640" s="26"/>
      <c r="E1640" s="26"/>
      <c r="F1640" s="26"/>
      <c r="G1640" s="26"/>
      <c r="H1640" s="26"/>
      <c r="I1640" s="26"/>
      <c r="J1640" s="26"/>
      <c r="K1640" s="26"/>
      <c r="L1640" s="26"/>
      <c r="M1640" s="26"/>
      <c r="N1640" s="26"/>
      <c r="O1640" s="26"/>
      <c r="P1640" s="26"/>
      <c r="Q1640" s="26"/>
      <c r="R1640" s="26"/>
      <c r="S1640" s="26"/>
      <c r="T1640" s="26"/>
      <c r="U1640" s="26"/>
      <c r="V1640" s="36">
        <f t="shared" si="25"/>
        <v>1096</v>
      </c>
      <c r="W164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40" t="str">
        <f>IF(Table1[[#This Row],[Days Past 3rd Birthday Calculated]]&lt;1,"OnTime",IF(Table1[[#This Row],[Days Past 3rd Birthday Calculated]]&lt;16,"1-15 Cal Days",IF(Table1[[#This Row],[Days Past 3rd Birthday Calculated]]&gt;29,"30+ Cal Days","16-29 Cal Days")))</f>
        <v>OnTime</v>
      </c>
      <c r="Y1640" s="37">
        <f>_xlfn.NUMBERVALUE(Table1[[#This Row],[School Days to Complete Initial Evaluation (U08)]])</f>
        <v>0</v>
      </c>
      <c r="Z1640" t="str">
        <f>IF(Table1[[#This Row],[School Days to Complete Initial Evaluation Converted]]&lt;36,"OnTime",IF(Table1[[#This Row],[School Days to Complete Initial Evaluation Converted]]&gt;50,"16+ Sch Days","1-15 Sch Days"))</f>
        <v>OnTime</v>
      </c>
    </row>
    <row r="1641" spans="1:26">
      <c r="A1641" s="26"/>
      <c r="B1641" s="26"/>
      <c r="C1641" s="26"/>
      <c r="D1641" s="26"/>
      <c r="E1641" s="26"/>
      <c r="F1641" s="26"/>
      <c r="G1641" s="26"/>
      <c r="H1641" s="26"/>
      <c r="I1641" s="26"/>
      <c r="J1641" s="26"/>
      <c r="K1641" s="26"/>
      <c r="L1641" s="26"/>
      <c r="M1641" s="26"/>
      <c r="N1641" s="26"/>
      <c r="O1641" s="26"/>
      <c r="P1641" s="26"/>
      <c r="Q1641" s="26"/>
      <c r="R1641" s="26"/>
      <c r="S1641" s="26"/>
      <c r="T1641" s="26"/>
      <c r="U1641" s="26"/>
      <c r="V1641" s="36">
        <f t="shared" si="25"/>
        <v>1096</v>
      </c>
      <c r="W164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41" t="str">
        <f>IF(Table1[[#This Row],[Days Past 3rd Birthday Calculated]]&lt;1,"OnTime",IF(Table1[[#This Row],[Days Past 3rd Birthday Calculated]]&lt;16,"1-15 Cal Days",IF(Table1[[#This Row],[Days Past 3rd Birthday Calculated]]&gt;29,"30+ Cal Days","16-29 Cal Days")))</f>
        <v>OnTime</v>
      </c>
      <c r="Y1641" s="37">
        <f>_xlfn.NUMBERVALUE(Table1[[#This Row],[School Days to Complete Initial Evaluation (U08)]])</f>
        <v>0</v>
      </c>
      <c r="Z1641" t="str">
        <f>IF(Table1[[#This Row],[School Days to Complete Initial Evaluation Converted]]&lt;36,"OnTime",IF(Table1[[#This Row],[School Days to Complete Initial Evaluation Converted]]&gt;50,"16+ Sch Days","1-15 Sch Days"))</f>
        <v>OnTime</v>
      </c>
    </row>
    <row r="1642" spans="1:26">
      <c r="A1642" s="26"/>
      <c r="B1642" s="26"/>
      <c r="C1642" s="26"/>
      <c r="D1642" s="26"/>
      <c r="E1642" s="26"/>
      <c r="F1642" s="26"/>
      <c r="G1642" s="26"/>
      <c r="H1642" s="26"/>
      <c r="I1642" s="26"/>
      <c r="J1642" s="26"/>
      <c r="K1642" s="26"/>
      <c r="L1642" s="26"/>
      <c r="M1642" s="26"/>
      <c r="N1642" s="26"/>
      <c r="O1642" s="26"/>
      <c r="P1642" s="26"/>
      <c r="Q1642" s="26"/>
      <c r="R1642" s="26"/>
      <c r="S1642" s="26"/>
      <c r="T1642" s="26"/>
      <c r="U1642" s="26"/>
      <c r="V1642" s="36">
        <f t="shared" si="25"/>
        <v>1096</v>
      </c>
      <c r="W164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42" t="str">
        <f>IF(Table1[[#This Row],[Days Past 3rd Birthday Calculated]]&lt;1,"OnTime",IF(Table1[[#This Row],[Days Past 3rd Birthday Calculated]]&lt;16,"1-15 Cal Days",IF(Table1[[#This Row],[Days Past 3rd Birthday Calculated]]&gt;29,"30+ Cal Days","16-29 Cal Days")))</f>
        <v>OnTime</v>
      </c>
      <c r="Y1642" s="37">
        <f>_xlfn.NUMBERVALUE(Table1[[#This Row],[School Days to Complete Initial Evaluation (U08)]])</f>
        <v>0</v>
      </c>
      <c r="Z1642" t="str">
        <f>IF(Table1[[#This Row],[School Days to Complete Initial Evaluation Converted]]&lt;36,"OnTime",IF(Table1[[#This Row],[School Days to Complete Initial Evaluation Converted]]&gt;50,"16+ Sch Days","1-15 Sch Days"))</f>
        <v>OnTime</v>
      </c>
    </row>
    <row r="1643" spans="1:26">
      <c r="A1643" s="26"/>
      <c r="B1643" s="26"/>
      <c r="C1643" s="26"/>
      <c r="D1643" s="26"/>
      <c r="E1643" s="26"/>
      <c r="F1643" s="26"/>
      <c r="G1643" s="26"/>
      <c r="H1643" s="26"/>
      <c r="I1643" s="26"/>
      <c r="J1643" s="26"/>
      <c r="K1643" s="26"/>
      <c r="L1643" s="26"/>
      <c r="M1643" s="26"/>
      <c r="N1643" s="26"/>
      <c r="O1643" s="26"/>
      <c r="P1643" s="26"/>
      <c r="Q1643" s="26"/>
      <c r="R1643" s="26"/>
      <c r="S1643" s="26"/>
      <c r="T1643" s="26"/>
      <c r="U1643" s="26"/>
      <c r="V1643" s="36">
        <f t="shared" si="25"/>
        <v>1096</v>
      </c>
      <c r="W164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43" t="str">
        <f>IF(Table1[[#This Row],[Days Past 3rd Birthday Calculated]]&lt;1,"OnTime",IF(Table1[[#This Row],[Days Past 3rd Birthday Calculated]]&lt;16,"1-15 Cal Days",IF(Table1[[#This Row],[Days Past 3rd Birthday Calculated]]&gt;29,"30+ Cal Days","16-29 Cal Days")))</f>
        <v>OnTime</v>
      </c>
      <c r="Y1643" s="37">
        <f>_xlfn.NUMBERVALUE(Table1[[#This Row],[School Days to Complete Initial Evaluation (U08)]])</f>
        <v>0</v>
      </c>
      <c r="Z1643" t="str">
        <f>IF(Table1[[#This Row],[School Days to Complete Initial Evaluation Converted]]&lt;36,"OnTime",IF(Table1[[#This Row],[School Days to Complete Initial Evaluation Converted]]&gt;50,"16+ Sch Days","1-15 Sch Days"))</f>
        <v>OnTime</v>
      </c>
    </row>
    <row r="1644" spans="1:26">
      <c r="A1644" s="26"/>
      <c r="B1644" s="26"/>
      <c r="C1644" s="26"/>
      <c r="D1644" s="26"/>
      <c r="E1644" s="26"/>
      <c r="F1644" s="26"/>
      <c r="G1644" s="26"/>
      <c r="H1644" s="26"/>
      <c r="I1644" s="26"/>
      <c r="J1644" s="26"/>
      <c r="K1644" s="26"/>
      <c r="L1644" s="26"/>
      <c r="M1644" s="26"/>
      <c r="N1644" s="26"/>
      <c r="O1644" s="26"/>
      <c r="P1644" s="26"/>
      <c r="Q1644" s="26"/>
      <c r="R1644" s="26"/>
      <c r="S1644" s="26"/>
      <c r="T1644" s="26"/>
      <c r="U1644" s="26"/>
      <c r="V1644" s="36">
        <f t="shared" si="25"/>
        <v>1096</v>
      </c>
      <c r="W164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44" t="str">
        <f>IF(Table1[[#This Row],[Days Past 3rd Birthday Calculated]]&lt;1,"OnTime",IF(Table1[[#This Row],[Days Past 3rd Birthday Calculated]]&lt;16,"1-15 Cal Days",IF(Table1[[#This Row],[Days Past 3rd Birthday Calculated]]&gt;29,"30+ Cal Days","16-29 Cal Days")))</f>
        <v>OnTime</v>
      </c>
      <c r="Y1644" s="37">
        <f>_xlfn.NUMBERVALUE(Table1[[#This Row],[School Days to Complete Initial Evaluation (U08)]])</f>
        <v>0</v>
      </c>
      <c r="Z1644" t="str">
        <f>IF(Table1[[#This Row],[School Days to Complete Initial Evaluation Converted]]&lt;36,"OnTime",IF(Table1[[#This Row],[School Days to Complete Initial Evaluation Converted]]&gt;50,"16+ Sch Days","1-15 Sch Days"))</f>
        <v>OnTime</v>
      </c>
    </row>
    <row r="1645" spans="1:26">
      <c r="A1645" s="26"/>
      <c r="B1645" s="26"/>
      <c r="C1645" s="26"/>
      <c r="D1645" s="26"/>
      <c r="E1645" s="26"/>
      <c r="F1645" s="26"/>
      <c r="G1645" s="26"/>
      <c r="H1645" s="26"/>
      <c r="I1645" s="26"/>
      <c r="J1645" s="26"/>
      <c r="K1645" s="26"/>
      <c r="L1645" s="26"/>
      <c r="M1645" s="26"/>
      <c r="N1645" s="26"/>
      <c r="O1645" s="26"/>
      <c r="P1645" s="26"/>
      <c r="Q1645" s="26"/>
      <c r="R1645" s="26"/>
      <c r="S1645" s="26"/>
      <c r="T1645" s="26"/>
      <c r="U1645" s="26"/>
      <c r="V1645" s="36">
        <f t="shared" si="25"/>
        <v>1096</v>
      </c>
      <c r="W164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45" t="str">
        <f>IF(Table1[[#This Row],[Days Past 3rd Birthday Calculated]]&lt;1,"OnTime",IF(Table1[[#This Row],[Days Past 3rd Birthday Calculated]]&lt;16,"1-15 Cal Days",IF(Table1[[#This Row],[Days Past 3rd Birthday Calculated]]&gt;29,"30+ Cal Days","16-29 Cal Days")))</f>
        <v>OnTime</v>
      </c>
      <c r="Y1645" s="37">
        <f>_xlfn.NUMBERVALUE(Table1[[#This Row],[School Days to Complete Initial Evaluation (U08)]])</f>
        <v>0</v>
      </c>
      <c r="Z1645" t="str">
        <f>IF(Table1[[#This Row],[School Days to Complete Initial Evaluation Converted]]&lt;36,"OnTime",IF(Table1[[#This Row],[School Days to Complete Initial Evaluation Converted]]&gt;50,"16+ Sch Days","1-15 Sch Days"))</f>
        <v>OnTime</v>
      </c>
    </row>
    <row r="1646" spans="1:26">
      <c r="A1646" s="26"/>
      <c r="B1646" s="26"/>
      <c r="C1646" s="26"/>
      <c r="D1646" s="26"/>
      <c r="E1646" s="26"/>
      <c r="F1646" s="26"/>
      <c r="G1646" s="26"/>
      <c r="H1646" s="26"/>
      <c r="I1646" s="26"/>
      <c r="J1646" s="26"/>
      <c r="K1646" s="26"/>
      <c r="L1646" s="26"/>
      <c r="M1646" s="26"/>
      <c r="N1646" s="26"/>
      <c r="O1646" s="26"/>
      <c r="P1646" s="26"/>
      <c r="Q1646" s="26"/>
      <c r="R1646" s="26"/>
      <c r="S1646" s="26"/>
      <c r="T1646" s="26"/>
      <c r="U1646" s="26"/>
      <c r="V1646" s="36">
        <f t="shared" si="25"/>
        <v>1096</v>
      </c>
      <c r="W164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46" t="str">
        <f>IF(Table1[[#This Row],[Days Past 3rd Birthday Calculated]]&lt;1,"OnTime",IF(Table1[[#This Row],[Days Past 3rd Birthday Calculated]]&lt;16,"1-15 Cal Days",IF(Table1[[#This Row],[Days Past 3rd Birthday Calculated]]&gt;29,"30+ Cal Days","16-29 Cal Days")))</f>
        <v>OnTime</v>
      </c>
      <c r="Y1646" s="37">
        <f>_xlfn.NUMBERVALUE(Table1[[#This Row],[School Days to Complete Initial Evaluation (U08)]])</f>
        <v>0</v>
      </c>
      <c r="Z1646" t="str">
        <f>IF(Table1[[#This Row],[School Days to Complete Initial Evaluation Converted]]&lt;36,"OnTime",IF(Table1[[#This Row],[School Days to Complete Initial Evaluation Converted]]&gt;50,"16+ Sch Days","1-15 Sch Days"))</f>
        <v>OnTime</v>
      </c>
    </row>
    <row r="1647" spans="1:26">
      <c r="A1647" s="26"/>
      <c r="B1647" s="26"/>
      <c r="C1647" s="26"/>
      <c r="D1647" s="26"/>
      <c r="E1647" s="26"/>
      <c r="F1647" s="26"/>
      <c r="G1647" s="26"/>
      <c r="H1647" s="26"/>
      <c r="I1647" s="26"/>
      <c r="J1647" s="26"/>
      <c r="K1647" s="26"/>
      <c r="L1647" s="26"/>
      <c r="M1647" s="26"/>
      <c r="N1647" s="26"/>
      <c r="O1647" s="26"/>
      <c r="P1647" s="26"/>
      <c r="Q1647" s="26"/>
      <c r="R1647" s="26"/>
      <c r="S1647" s="26"/>
      <c r="T1647" s="26"/>
      <c r="U1647" s="26"/>
      <c r="V1647" s="36">
        <f t="shared" si="25"/>
        <v>1096</v>
      </c>
      <c r="W164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47" t="str">
        <f>IF(Table1[[#This Row],[Days Past 3rd Birthday Calculated]]&lt;1,"OnTime",IF(Table1[[#This Row],[Days Past 3rd Birthday Calculated]]&lt;16,"1-15 Cal Days",IF(Table1[[#This Row],[Days Past 3rd Birthday Calculated]]&gt;29,"30+ Cal Days","16-29 Cal Days")))</f>
        <v>OnTime</v>
      </c>
      <c r="Y1647" s="37">
        <f>_xlfn.NUMBERVALUE(Table1[[#This Row],[School Days to Complete Initial Evaluation (U08)]])</f>
        <v>0</v>
      </c>
      <c r="Z1647" t="str">
        <f>IF(Table1[[#This Row],[School Days to Complete Initial Evaluation Converted]]&lt;36,"OnTime",IF(Table1[[#This Row],[School Days to Complete Initial Evaluation Converted]]&gt;50,"16+ Sch Days","1-15 Sch Days"))</f>
        <v>OnTime</v>
      </c>
    </row>
    <row r="1648" spans="1:26">
      <c r="A1648" s="26"/>
      <c r="B1648" s="26"/>
      <c r="C1648" s="26"/>
      <c r="D1648" s="26"/>
      <c r="E1648" s="26"/>
      <c r="F1648" s="26"/>
      <c r="G1648" s="26"/>
      <c r="H1648" s="26"/>
      <c r="I1648" s="26"/>
      <c r="J1648" s="26"/>
      <c r="K1648" s="26"/>
      <c r="L1648" s="26"/>
      <c r="M1648" s="26"/>
      <c r="N1648" s="26"/>
      <c r="O1648" s="26"/>
      <c r="P1648" s="26"/>
      <c r="Q1648" s="26"/>
      <c r="R1648" s="26"/>
      <c r="S1648" s="26"/>
      <c r="T1648" s="26"/>
      <c r="U1648" s="26"/>
      <c r="V1648" s="36">
        <f t="shared" si="25"/>
        <v>1096</v>
      </c>
      <c r="W164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48" t="str">
        <f>IF(Table1[[#This Row],[Days Past 3rd Birthday Calculated]]&lt;1,"OnTime",IF(Table1[[#This Row],[Days Past 3rd Birthday Calculated]]&lt;16,"1-15 Cal Days",IF(Table1[[#This Row],[Days Past 3rd Birthday Calculated]]&gt;29,"30+ Cal Days","16-29 Cal Days")))</f>
        <v>OnTime</v>
      </c>
      <c r="Y1648" s="37">
        <f>_xlfn.NUMBERVALUE(Table1[[#This Row],[School Days to Complete Initial Evaluation (U08)]])</f>
        <v>0</v>
      </c>
      <c r="Z1648" t="str">
        <f>IF(Table1[[#This Row],[School Days to Complete Initial Evaluation Converted]]&lt;36,"OnTime",IF(Table1[[#This Row],[School Days to Complete Initial Evaluation Converted]]&gt;50,"16+ Sch Days","1-15 Sch Days"))</f>
        <v>OnTime</v>
      </c>
    </row>
    <row r="1649" spans="1:26">
      <c r="A1649" s="26"/>
      <c r="B1649" s="26"/>
      <c r="C1649" s="26"/>
      <c r="D1649" s="26"/>
      <c r="E1649" s="26"/>
      <c r="F1649" s="26"/>
      <c r="G1649" s="26"/>
      <c r="H1649" s="26"/>
      <c r="I1649" s="26"/>
      <c r="J1649" s="26"/>
      <c r="K1649" s="26"/>
      <c r="L1649" s="26"/>
      <c r="M1649" s="26"/>
      <c r="N1649" s="26"/>
      <c r="O1649" s="26"/>
      <c r="P1649" s="26"/>
      <c r="Q1649" s="26"/>
      <c r="R1649" s="26"/>
      <c r="S1649" s="26"/>
      <c r="T1649" s="26"/>
      <c r="U1649" s="26"/>
      <c r="V1649" s="36">
        <f t="shared" si="25"/>
        <v>1096</v>
      </c>
      <c r="W164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49" t="str">
        <f>IF(Table1[[#This Row],[Days Past 3rd Birthday Calculated]]&lt;1,"OnTime",IF(Table1[[#This Row],[Days Past 3rd Birthday Calculated]]&lt;16,"1-15 Cal Days",IF(Table1[[#This Row],[Days Past 3rd Birthday Calculated]]&gt;29,"30+ Cal Days","16-29 Cal Days")))</f>
        <v>OnTime</v>
      </c>
      <c r="Y1649" s="37">
        <f>_xlfn.NUMBERVALUE(Table1[[#This Row],[School Days to Complete Initial Evaluation (U08)]])</f>
        <v>0</v>
      </c>
      <c r="Z1649" t="str">
        <f>IF(Table1[[#This Row],[School Days to Complete Initial Evaluation Converted]]&lt;36,"OnTime",IF(Table1[[#This Row],[School Days to Complete Initial Evaluation Converted]]&gt;50,"16+ Sch Days","1-15 Sch Days"))</f>
        <v>OnTime</v>
      </c>
    </row>
    <row r="1650" spans="1:26">
      <c r="A1650" s="26"/>
      <c r="B1650" s="26"/>
      <c r="C1650" s="26"/>
      <c r="D1650" s="26"/>
      <c r="E1650" s="26"/>
      <c r="F1650" s="26"/>
      <c r="G1650" s="26"/>
      <c r="H1650" s="26"/>
      <c r="I1650" s="26"/>
      <c r="J1650" s="26"/>
      <c r="K1650" s="26"/>
      <c r="L1650" s="26"/>
      <c r="M1650" s="26"/>
      <c r="N1650" s="26"/>
      <c r="O1650" s="26"/>
      <c r="P1650" s="26"/>
      <c r="Q1650" s="26"/>
      <c r="R1650" s="26"/>
      <c r="S1650" s="26"/>
      <c r="T1650" s="26"/>
      <c r="U1650" s="26"/>
      <c r="V1650" s="36">
        <f t="shared" si="25"/>
        <v>1096</v>
      </c>
      <c r="W165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50" t="str">
        <f>IF(Table1[[#This Row],[Days Past 3rd Birthday Calculated]]&lt;1,"OnTime",IF(Table1[[#This Row],[Days Past 3rd Birthday Calculated]]&lt;16,"1-15 Cal Days",IF(Table1[[#This Row],[Days Past 3rd Birthday Calculated]]&gt;29,"30+ Cal Days","16-29 Cal Days")))</f>
        <v>OnTime</v>
      </c>
      <c r="Y1650" s="37">
        <f>_xlfn.NUMBERVALUE(Table1[[#This Row],[School Days to Complete Initial Evaluation (U08)]])</f>
        <v>0</v>
      </c>
      <c r="Z1650" t="str">
        <f>IF(Table1[[#This Row],[School Days to Complete Initial Evaluation Converted]]&lt;36,"OnTime",IF(Table1[[#This Row],[School Days to Complete Initial Evaluation Converted]]&gt;50,"16+ Sch Days","1-15 Sch Days"))</f>
        <v>OnTime</v>
      </c>
    </row>
    <row r="1651" spans="1:26">
      <c r="A1651" s="26"/>
      <c r="B1651" s="26"/>
      <c r="C1651" s="26"/>
      <c r="D1651" s="26"/>
      <c r="E1651" s="26"/>
      <c r="F1651" s="26"/>
      <c r="G1651" s="26"/>
      <c r="H1651" s="26"/>
      <c r="I1651" s="26"/>
      <c r="J1651" s="26"/>
      <c r="K1651" s="26"/>
      <c r="L1651" s="26"/>
      <c r="M1651" s="26"/>
      <c r="N1651" s="26"/>
      <c r="O1651" s="26"/>
      <c r="P1651" s="26"/>
      <c r="Q1651" s="26"/>
      <c r="R1651" s="26"/>
      <c r="S1651" s="26"/>
      <c r="T1651" s="26"/>
      <c r="U1651" s="26"/>
      <c r="V1651" s="36">
        <f t="shared" si="25"/>
        <v>1096</v>
      </c>
      <c r="W165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51" t="str">
        <f>IF(Table1[[#This Row],[Days Past 3rd Birthday Calculated]]&lt;1,"OnTime",IF(Table1[[#This Row],[Days Past 3rd Birthday Calculated]]&lt;16,"1-15 Cal Days",IF(Table1[[#This Row],[Days Past 3rd Birthday Calculated]]&gt;29,"30+ Cal Days","16-29 Cal Days")))</f>
        <v>OnTime</v>
      </c>
      <c r="Y1651" s="37">
        <f>_xlfn.NUMBERVALUE(Table1[[#This Row],[School Days to Complete Initial Evaluation (U08)]])</f>
        <v>0</v>
      </c>
      <c r="Z1651" t="str">
        <f>IF(Table1[[#This Row],[School Days to Complete Initial Evaluation Converted]]&lt;36,"OnTime",IF(Table1[[#This Row],[School Days to Complete Initial Evaluation Converted]]&gt;50,"16+ Sch Days","1-15 Sch Days"))</f>
        <v>OnTime</v>
      </c>
    </row>
    <row r="1652" spans="1:26">
      <c r="A1652" s="26"/>
      <c r="B1652" s="26"/>
      <c r="C1652" s="26"/>
      <c r="D1652" s="26"/>
      <c r="E1652" s="26"/>
      <c r="F1652" s="26"/>
      <c r="G1652" s="26"/>
      <c r="H1652" s="26"/>
      <c r="I1652" s="26"/>
      <c r="J1652" s="26"/>
      <c r="K1652" s="26"/>
      <c r="L1652" s="26"/>
      <c r="M1652" s="26"/>
      <c r="N1652" s="26"/>
      <c r="O1652" s="26"/>
      <c r="P1652" s="26"/>
      <c r="Q1652" s="26"/>
      <c r="R1652" s="26"/>
      <c r="S1652" s="26"/>
      <c r="T1652" s="26"/>
      <c r="U1652" s="26"/>
      <c r="V1652" s="36">
        <f t="shared" si="25"/>
        <v>1096</v>
      </c>
      <c r="W165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52" t="str">
        <f>IF(Table1[[#This Row],[Days Past 3rd Birthday Calculated]]&lt;1,"OnTime",IF(Table1[[#This Row],[Days Past 3rd Birthday Calculated]]&lt;16,"1-15 Cal Days",IF(Table1[[#This Row],[Days Past 3rd Birthday Calculated]]&gt;29,"30+ Cal Days","16-29 Cal Days")))</f>
        <v>OnTime</v>
      </c>
      <c r="Y1652" s="37">
        <f>_xlfn.NUMBERVALUE(Table1[[#This Row],[School Days to Complete Initial Evaluation (U08)]])</f>
        <v>0</v>
      </c>
      <c r="Z1652" t="str">
        <f>IF(Table1[[#This Row],[School Days to Complete Initial Evaluation Converted]]&lt;36,"OnTime",IF(Table1[[#This Row],[School Days to Complete Initial Evaluation Converted]]&gt;50,"16+ Sch Days","1-15 Sch Days"))</f>
        <v>OnTime</v>
      </c>
    </row>
    <row r="1653" spans="1:26">
      <c r="A1653" s="26"/>
      <c r="B1653" s="26"/>
      <c r="C1653" s="26"/>
      <c r="D1653" s="26"/>
      <c r="E1653" s="26"/>
      <c r="F1653" s="26"/>
      <c r="G1653" s="26"/>
      <c r="H1653" s="26"/>
      <c r="I1653" s="26"/>
      <c r="J1653" s="26"/>
      <c r="K1653" s="26"/>
      <c r="L1653" s="26"/>
      <c r="M1653" s="26"/>
      <c r="N1653" s="26"/>
      <c r="O1653" s="26"/>
      <c r="P1653" s="26"/>
      <c r="Q1653" s="26"/>
      <c r="R1653" s="26"/>
      <c r="S1653" s="26"/>
      <c r="T1653" s="26"/>
      <c r="U1653" s="26"/>
      <c r="V1653" s="36">
        <f t="shared" si="25"/>
        <v>1096</v>
      </c>
      <c r="W165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53" t="str">
        <f>IF(Table1[[#This Row],[Days Past 3rd Birthday Calculated]]&lt;1,"OnTime",IF(Table1[[#This Row],[Days Past 3rd Birthday Calculated]]&lt;16,"1-15 Cal Days",IF(Table1[[#This Row],[Days Past 3rd Birthday Calculated]]&gt;29,"30+ Cal Days","16-29 Cal Days")))</f>
        <v>OnTime</v>
      </c>
      <c r="Y1653" s="37">
        <f>_xlfn.NUMBERVALUE(Table1[[#This Row],[School Days to Complete Initial Evaluation (U08)]])</f>
        <v>0</v>
      </c>
      <c r="Z1653" t="str">
        <f>IF(Table1[[#This Row],[School Days to Complete Initial Evaluation Converted]]&lt;36,"OnTime",IF(Table1[[#This Row],[School Days to Complete Initial Evaluation Converted]]&gt;50,"16+ Sch Days","1-15 Sch Days"))</f>
        <v>OnTime</v>
      </c>
    </row>
    <row r="1654" spans="1:26">
      <c r="A1654" s="26"/>
      <c r="B1654" s="26"/>
      <c r="C1654" s="26"/>
      <c r="D1654" s="26"/>
      <c r="E1654" s="26"/>
      <c r="F1654" s="26"/>
      <c r="G1654" s="26"/>
      <c r="H1654" s="26"/>
      <c r="I1654" s="26"/>
      <c r="J1654" s="26"/>
      <c r="K1654" s="26"/>
      <c r="L1654" s="26"/>
      <c r="M1654" s="26"/>
      <c r="N1654" s="26"/>
      <c r="O1654" s="26"/>
      <c r="P1654" s="26"/>
      <c r="Q1654" s="26"/>
      <c r="R1654" s="26"/>
      <c r="S1654" s="26"/>
      <c r="T1654" s="26"/>
      <c r="U1654" s="26"/>
      <c r="V1654" s="36">
        <f t="shared" si="25"/>
        <v>1096</v>
      </c>
      <c r="W165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54" t="str">
        <f>IF(Table1[[#This Row],[Days Past 3rd Birthday Calculated]]&lt;1,"OnTime",IF(Table1[[#This Row],[Days Past 3rd Birthday Calculated]]&lt;16,"1-15 Cal Days",IF(Table1[[#This Row],[Days Past 3rd Birthday Calculated]]&gt;29,"30+ Cal Days","16-29 Cal Days")))</f>
        <v>OnTime</v>
      </c>
      <c r="Y1654" s="37">
        <f>_xlfn.NUMBERVALUE(Table1[[#This Row],[School Days to Complete Initial Evaluation (U08)]])</f>
        <v>0</v>
      </c>
      <c r="Z1654" t="str">
        <f>IF(Table1[[#This Row],[School Days to Complete Initial Evaluation Converted]]&lt;36,"OnTime",IF(Table1[[#This Row],[School Days to Complete Initial Evaluation Converted]]&gt;50,"16+ Sch Days","1-15 Sch Days"))</f>
        <v>OnTime</v>
      </c>
    </row>
    <row r="1655" spans="1:26">
      <c r="A1655" s="26"/>
      <c r="B1655" s="26"/>
      <c r="C1655" s="26"/>
      <c r="D1655" s="26"/>
      <c r="E1655" s="26"/>
      <c r="F1655" s="26"/>
      <c r="G1655" s="26"/>
      <c r="H1655" s="26"/>
      <c r="I1655" s="26"/>
      <c r="J1655" s="26"/>
      <c r="K1655" s="26"/>
      <c r="L1655" s="26"/>
      <c r="M1655" s="26"/>
      <c r="N1655" s="26"/>
      <c r="O1655" s="26"/>
      <c r="P1655" s="26"/>
      <c r="Q1655" s="26"/>
      <c r="R1655" s="26"/>
      <c r="S1655" s="26"/>
      <c r="T1655" s="26"/>
      <c r="U1655" s="26"/>
      <c r="V1655" s="36">
        <f t="shared" si="25"/>
        <v>1096</v>
      </c>
      <c r="W165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55" t="str">
        <f>IF(Table1[[#This Row],[Days Past 3rd Birthday Calculated]]&lt;1,"OnTime",IF(Table1[[#This Row],[Days Past 3rd Birthday Calculated]]&lt;16,"1-15 Cal Days",IF(Table1[[#This Row],[Days Past 3rd Birthday Calculated]]&gt;29,"30+ Cal Days","16-29 Cal Days")))</f>
        <v>OnTime</v>
      </c>
      <c r="Y1655" s="37">
        <f>_xlfn.NUMBERVALUE(Table1[[#This Row],[School Days to Complete Initial Evaluation (U08)]])</f>
        <v>0</v>
      </c>
      <c r="Z1655" t="str">
        <f>IF(Table1[[#This Row],[School Days to Complete Initial Evaluation Converted]]&lt;36,"OnTime",IF(Table1[[#This Row],[School Days to Complete Initial Evaluation Converted]]&gt;50,"16+ Sch Days","1-15 Sch Days"))</f>
        <v>OnTime</v>
      </c>
    </row>
    <row r="1656" spans="1:26">
      <c r="A1656" s="26"/>
      <c r="B1656" s="26"/>
      <c r="C1656" s="26"/>
      <c r="D1656" s="26"/>
      <c r="E1656" s="26"/>
      <c r="F1656" s="26"/>
      <c r="G1656" s="26"/>
      <c r="H1656" s="26"/>
      <c r="I1656" s="26"/>
      <c r="J1656" s="26"/>
      <c r="K1656" s="26"/>
      <c r="L1656" s="26"/>
      <c r="M1656" s="26"/>
      <c r="N1656" s="26"/>
      <c r="O1656" s="26"/>
      <c r="P1656" s="26"/>
      <c r="Q1656" s="26"/>
      <c r="R1656" s="26"/>
      <c r="S1656" s="26"/>
      <c r="T1656" s="26"/>
      <c r="U1656" s="26"/>
      <c r="V1656" s="36">
        <f t="shared" si="25"/>
        <v>1096</v>
      </c>
      <c r="W165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56" t="str">
        <f>IF(Table1[[#This Row],[Days Past 3rd Birthday Calculated]]&lt;1,"OnTime",IF(Table1[[#This Row],[Days Past 3rd Birthday Calculated]]&lt;16,"1-15 Cal Days",IF(Table1[[#This Row],[Days Past 3rd Birthday Calculated]]&gt;29,"30+ Cal Days","16-29 Cal Days")))</f>
        <v>OnTime</v>
      </c>
      <c r="Y1656" s="37">
        <f>_xlfn.NUMBERVALUE(Table1[[#This Row],[School Days to Complete Initial Evaluation (U08)]])</f>
        <v>0</v>
      </c>
      <c r="Z1656" t="str">
        <f>IF(Table1[[#This Row],[School Days to Complete Initial Evaluation Converted]]&lt;36,"OnTime",IF(Table1[[#This Row],[School Days to Complete Initial Evaluation Converted]]&gt;50,"16+ Sch Days","1-15 Sch Days"))</f>
        <v>OnTime</v>
      </c>
    </row>
    <row r="1657" spans="1:26">
      <c r="A1657" s="26"/>
      <c r="B1657" s="26"/>
      <c r="C1657" s="26"/>
      <c r="D1657" s="26"/>
      <c r="E1657" s="26"/>
      <c r="F1657" s="26"/>
      <c r="G1657" s="26"/>
      <c r="H1657" s="26"/>
      <c r="I1657" s="26"/>
      <c r="J1657" s="26"/>
      <c r="K1657" s="26"/>
      <c r="L1657" s="26"/>
      <c r="M1657" s="26"/>
      <c r="N1657" s="26"/>
      <c r="O1657" s="26"/>
      <c r="P1657" s="26"/>
      <c r="Q1657" s="26"/>
      <c r="R1657" s="26"/>
      <c r="S1657" s="26"/>
      <c r="T1657" s="26"/>
      <c r="U1657" s="26"/>
      <c r="V1657" s="36">
        <f t="shared" si="25"/>
        <v>1096</v>
      </c>
      <c r="W165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57" t="str">
        <f>IF(Table1[[#This Row],[Days Past 3rd Birthday Calculated]]&lt;1,"OnTime",IF(Table1[[#This Row],[Days Past 3rd Birthday Calculated]]&lt;16,"1-15 Cal Days",IF(Table1[[#This Row],[Days Past 3rd Birthday Calculated]]&gt;29,"30+ Cal Days","16-29 Cal Days")))</f>
        <v>OnTime</v>
      </c>
      <c r="Y1657" s="37">
        <f>_xlfn.NUMBERVALUE(Table1[[#This Row],[School Days to Complete Initial Evaluation (U08)]])</f>
        <v>0</v>
      </c>
      <c r="Z1657" t="str">
        <f>IF(Table1[[#This Row],[School Days to Complete Initial Evaluation Converted]]&lt;36,"OnTime",IF(Table1[[#This Row],[School Days to Complete Initial Evaluation Converted]]&gt;50,"16+ Sch Days","1-15 Sch Days"))</f>
        <v>OnTime</v>
      </c>
    </row>
    <row r="1658" spans="1:26">
      <c r="A1658" s="26"/>
      <c r="B1658" s="26"/>
      <c r="C1658" s="26"/>
      <c r="D1658" s="26"/>
      <c r="E1658" s="26"/>
      <c r="F1658" s="26"/>
      <c r="G1658" s="26"/>
      <c r="H1658" s="26"/>
      <c r="I1658" s="26"/>
      <c r="J1658" s="26"/>
      <c r="K1658" s="26"/>
      <c r="L1658" s="26"/>
      <c r="M1658" s="26"/>
      <c r="N1658" s="26"/>
      <c r="O1658" s="26"/>
      <c r="P1658" s="26"/>
      <c r="Q1658" s="26"/>
      <c r="R1658" s="26"/>
      <c r="S1658" s="26"/>
      <c r="T1658" s="26"/>
      <c r="U1658" s="26"/>
      <c r="V1658" s="36">
        <f t="shared" si="25"/>
        <v>1096</v>
      </c>
      <c r="W165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58" t="str">
        <f>IF(Table1[[#This Row],[Days Past 3rd Birthday Calculated]]&lt;1,"OnTime",IF(Table1[[#This Row],[Days Past 3rd Birthday Calculated]]&lt;16,"1-15 Cal Days",IF(Table1[[#This Row],[Days Past 3rd Birthday Calculated]]&gt;29,"30+ Cal Days","16-29 Cal Days")))</f>
        <v>OnTime</v>
      </c>
      <c r="Y1658" s="37">
        <f>_xlfn.NUMBERVALUE(Table1[[#This Row],[School Days to Complete Initial Evaluation (U08)]])</f>
        <v>0</v>
      </c>
      <c r="Z1658" t="str">
        <f>IF(Table1[[#This Row],[School Days to Complete Initial Evaluation Converted]]&lt;36,"OnTime",IF(Table1[[#This Row],[School Days to Complete Initial Evaluation Converted]]&gt;50,"16+ Sch Days","1-15 Sch Days"))</f>
        <v>OnTime</v>
      </c>
    </row>
    <row r="1659" spans="1:26">
      <c r="A1659" s="26"/>
      <c r="B1659" s="26"/>
      <c r="C1659" s="26"/>
      <c r="D1659" s="26"/>
      <c r="E1659" s="26"/>
      <c r="F1659" s="26"/>
      <c r="G1659" s="26"/>
      <c r="H1659" s="26"/>
      <c r="I1659" s="26"/>
      <c r="J1659" s="26"/>
      <c r="K1659" s="26"/>
      <c r="L1659" s="26"/>
      <c r="M1659" s="26"/>
      <c r="N1659" s="26"/>
      <c r="O1659" s="26"/>
      <c r="P1659" s="26"/>
      <c r="Q1659" s="26"/>
      <c r="R1659" s="26"/>
      <c r="S1659" s="26"/>
      <c r="T1659" s="26"/>
      <c r="U1659" s="26"/>
      <c r="V1659" s="36">
        <f t="shared" si="25"/>
        <v>1096</v>
      </c>
      <c r="W165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59" t="str">
        <f>IF(Table1[[#This Row],[Days Past 3rd Birthday Calculated]]&lt;1,"OnTime",IF(Table1[[#This Row],[Days Past 3rd Birthday Calculated]]&lt;16,"1-15 Cal Days",IF(Table1[[#This Row],[Days Past 3rd Birthday Calculated]]&gt;29,"30+ Cal Days","16-29 Cal Days")))</f>
        <v>OnTime</v>
      </c>
      <c r="Y1659" s="37">
        <f>_xlfn.NUMBERVALUE(Table1[[#This Row],[School Days to Complete Initial Evaluation (U08)]])</f>
        <v>0</v>
      </c>
      <c r="Z1659" t="str">
        <f>IF(Table1[[#This Row],[School Days to Complete Initial Evaluation Converted]]&lt;36,"OnTime",IF(Table1[[#This Row],[School Days to Complete Initial Evaluation Converted]]&gt;50,"16+ Sch Days","1-15 Sch Days"))</f>
        <v>OnTime</v>
      </c>
    </row>
    <row r="1660" spans="1:26">
      <c r="A1660" s="26"/>
      <c r="B1660" s="26"/>
      <c r="C1660" s="26"/>
      <c r="D1660" s="26"/>
      <c r="E1660" s="26"/>
      <c r="F1660" s="26"/>
      <c r="G1660" s="26"/>
      <c r="H1660" s="26"/>
      <c r="I1660" s="26"/>
      <c r="J1660" s="26"/>
      <c r="K1660" s="26"/>
      <c r="L1660" s="26"/>
      <c r="M1660" s="26"/>
      <c r="N1660" s="26"/>
      <c r="O1660" s="26"/>
      <c r="P1660" s="26"/>
      <c r="Q1660" s="26"/>
      <c r="R1660" s="26"/>
      <c r="S1660" s="26"/>
      <c r="T1660" s="26"/>
      <c r="U1660" s="26"/>
      <c r="V1660" s="36">
        <f t="shared" si="25"/>
        <v>1096</v>
      </c>
      <c r="W166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60" t="str">
        <f>IF(Table1[[#This Row],[Days Past 3rd Birthday Calculated]]&lt;1,"OnTime",IF(Table1[[#This Row],[Days Past 3rd Birthday Calculated]]&lt;16,"1-15 Cal Days",IF(Table1[[#This Row],[Days Past 3rd Birthday Calculated]]&gt;29,"30+ Cal Days","16-29 Cal Days")))</f>
        <v>OnTime</v>
      </c>
      <c r="Y1660" s="37">
        <f>_xlfn.NUMBERVALUE(Table1[[#This Row],[School Days to Complete Initial Evaluation (U08)]])</f>
        <v>0</v>
      </c>
      <c r="Z1660" t="str">
        <f>IF(Table1[[#This Row],[School Days to Complete Initial Evaluation Converted]]&lt;36,"OnTime",IF(Table1[[#This Row],[School Days to Complete Initial Evaluation Converted]]&gt;50,"16+ Sch Days","1-15 Sch Days"))</f>
        <v>OnTime</v>
      </c>
    </row>
    <row r="1661" spans="1:26">
      <c r="A1661" s="26"/>
      <c r="B1661" s="26"/>
      <c r="C1661" s="26"/>
      <c r="D1661" s="26"/>
      <c r="E1661" s="26"/>
      <c r="F1661" s="26"/>
      <c r="G1661" s="26"/>
      <c r="H1661" s="26"/>
      <c r="I1661" s="26"/>
      <c r="J1661" s="26"/>
      <c r="K1661" s="26"/>
      <c r="L1661" s="26"/>
      <c r="M1661" s="26"/>
      <c r="N1661" s="26"/>
      <c r="O1661" s="26"/>
      <c r="P1661" s="26"/>
      <c r="Q1661" s="26"/>
      <c r="R1661" s="26"/>
      <c r="S1661" s="26"/>
      <c r="T1661" s="26"/>
      <c r="U1661" s="26"/>
      <c r="V1661" s="36">
        <f t="shared" si="25"/>
        <v>1096</v>
      </c>
      <c r="W166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61" t="str">
        <f>IF(Table1[[#This Row],[Days Past 3rd Birthday Calculated]]&lt;1,"OnTime",IF(Table1[[#This Row],[Days Past 3rd Birthday Calculated]]&lt;16,"1-15 Cal Days",IF(Table1[[#This Row],[Days Past 3rd Birthday Calculated]]&gt;29,"30+ Cal Days","16-29 Cal Days")))</f>
        <v>OnTime</v>
      </c>
      <c r="Y1661" s="37">
        <f>_xlfn.NUMBERVALUE(Table1[[#This Row],[School Days to Complete Initial Evaluation (U08)]])</f>
        <v>0</v>
      </c>
      <c r="Z1661" t="str">
        <f>IF(Table1[[#This Row],[School Days to Complete Initial Evaluation Converted]]&lt;36,"OnTime",IF(Table1[[#This Row],[School Days to Complete Initial Evaluation Converted]]&gt;50,"16+ Sch Days","1-15 Sch Days"))</f>
        <v>OnTime</v>
      </c>
    </row>
    <row r="1662" spans="1:26">
      <c r="A1662" s="26"/>
      <c r="B1662" s="26"/>
      <c r="C1662" s="26"/>
      <c r="D1662" s="26"/>
      <c r="E1662" s="26"/>
      <c r="F1662" s="26"/>
      <c r="G1662" s="26"/>
      <c r="H1662" s="26"/>
      <c r="I1662" s="26"/>
      <c r="J1662" s="26"/>
      <c r="K1662" s="26"/>
      <c r="L1662" s="26"/>
      <c r="M1662" s="26"/>
      <c r="N1662" s="26"/>
      <c r="O1662" s="26"/>
      <c r="P1662" s="26"/>
      <c r="Q1662" s="26"/>
      <c r="R1662" s="26"/>
      <c r="S1662" s="26"/>
      <c r="T1662" s="26"/>
      <c r="U1662" s="26"/>
      <c r="V1662" s="36">
        <f t="shared" si="25"/>
        <v>1096</v>
      </c>
      <c r="W166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62" t="str">
        <f>IF(Table1[[#This Row],[Days Past 3rd Birthday Calculated]]&lt;1,"OnTime",IF(Table1[[#This Row],[Days Past 3rd Birthday Calculated]]&lt;16,"1-15 Cal Days",IF(Table1[[#This Row],[Days Past 3rd Birthday Calculated]]&gt;29,"30+ Cal Days","16-29 Cal Days")))</f>
        <v>OnTime</v>
      </c>
      <c r="Y1662" s="37">
        <f>_xlfn.NUMBERVALUE(Table1[[#This Row],[School Days to Complete Initial Evaluation (U08)]])</f>
        <v>0</v>
      </c>
      <c r="Z1662" t="str">
        <f>IF(Table1[[#This Row],[School Days to Complete Initial Evaluation Converted]]&lt;36,"OnTime",IF(Table1[[#This Row],[School Days to Complete Initial Evaluation Converted]]&gt;50,"16+ Sch Days","1-15 Sch Days"))</f>
        <v>OnTime</v>
      </c>
    </row>
    <row r="1663" spans="1:26">
      <c r="A1663" s="26"/>
      <c r="B1663" s="26"/>
      <c r="C1663" s="26"/>
      <c r="D1663" s="26"/>
      <c r="E1663" s="26"/>
      <c r="F1663" s="26"/>
      <c r="G1663" s="26"/>
      <c r="H1663" s="26"/>
      <c r="I1663" s="26"/>
      <c r="J1663" s="26"/>
      <c r="K1663" s="26"/>
      <c r="L1663" s="26"/>
      <c r="M1663" s="26"/>
      <c r="N1663" s="26"/>
      <c r="O1663" s="26"/>
      <c r="P1663" s="26"/>
      <c r="Q1663" s="26"/>
      <c r="R1663" s="26"/>
      <c r="S1663" s="26"/>
      <c r="T1663" s="26"/>
      <c r="U1663" s="26"/>
      <c r="V1663" s="36">
        <f t="shared" si="25"/>
        <v>1096</v>
      </c>
      <c r="W166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63" t="str">
        <f>IF(Table1[[#This Row],[Days Past 3rd Birthday Calculated]]&lt;1,"OnTime",IF(Table1[[#This Row],[Days Past 3rd Birthday Calculated]]&lt;16,"1-15 Cal Days",IF(Table1[[#This Row],[Days Past 3rd Birthday Calculated]]&gt;29,"30+ Cal Days","16-29 Cal Days")))</f>
        <v>OnTime</v>
      </c>
      <c r="Y1663" s="37">
        <f>_xlfn.NUMBERVALUE(Table1[[#This Row],[School Days to Complete Initial Evaluation (U08)]])</f>
        <v>0</v>
      </c>
      <c r="Z1663" t="str">
        <f>IF(Table1[[#This Row],[School Days to Complete Initial Evaluation Converted]]&lt;36,"OnTime",IF(Table1[[#This Row],[School Days to Complete Initial Evaluation Converted]]&gt;50,"16+ Sch Days","1-15 Sch Days"))</f>
        <v>OnTime</v>
      </c>
    </row>
    <row r="1664" spans="1:26">
      <c r="A1664" s="26"/>
      <c r="B1664" s="26"/>
      <c r="C1664" s="26"/>
      <c r="D1664" s="26"/>
      <c r="E1664" s="26"/>
      <c r="F1664" s="26"/>
      <c r="G1664" s="26"/>
      <c r="H1664" s="26"/>
      <c r="I1664" s="26"/>
      <c r="J1664" s="26"/>
      <c r="K1664" s="26"/>
      <c r="L1664" s="26"/>
      <c r="M1664" s="26"/>
      <c r="N1664" s="26"/>
      <c r="O1664" s="26"/>
      <c r="P1664" s="26"/>
      <c r="Q1664" s="26"/>
      <c r="R1664" s="26"/>
      <c r="S1664" s="26"/>
      <c r="T1664" s="26"/>
      <c r="U1664" s="26"/>
      <c r="V1664" s="36">
        <f t="shared" si="25"/>
        <v>1096</v>
      </c>
      <c r="W166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64" t="str">
        <f>IF(Table1[[#This Row],[Days Past 3rd Birthday Calculated]]&lt;1,"OnTime",IF(Table1[[#This Row],[Days Past 3rd Birthday Calculated]]&lt;16,"1-15 Cal Days",IF(Table1[[#This Row],[Days Past 3rd Birthday Calculated]]&gt;29,"30+ Cal Days","16-29 Cal Days")))</f>
        <v>OnTime</v>
      </c>
      <c r="Y1664" s="37">
        <f>_xlfn.NUMBERVALUE(Table1[[#This Row],[School Days to Complete Initial Evaluation (U08)]])</f>
        <v>0</v>
      </c>
      <c r="Z1664" t="str">
        <f>IF(Table1[[#This Row],[School Days to Complete Initial Evaluation Converted]]&lt;36,"OnTime",IF(Table1[[#This Row],[School Days to Complete Initial Evaluation Converted]]&gt;50,"16+ Sch Days","1-15 Sch Days"))</f>
        <v>OnTime</v>
      </c>
    </row>
    <row r="1665" spans="1:26">
      <c r="A1665" s="26"/>
      <c r="B1665" s="26"/>
      <c r="C1665" s="26"/>
      <c r="D1665" s="26"/>
      <c r="E1665" s="26"/>
      <c r="F1665" s="26"/>
      <c r="G1665" s="26"/>
      <c r="H1665" s="26"/>
      <c r="I1665" s="26"/>
      <c r="J1665" s="26"/>
      <c r="K1665" s="26"/>
      <c r="L1665" s="26"/>
      <c r="M1665" s="26"/>
      <c r="N1665" s="26"/>
      <c r="O1665" s="26"/>
      <c r="P1665" s="26"/>
      <c r="Q1665" s="26"/>
      <c r="R1665" s="26"/>
      <c r="S1665" s="26"/>
      <c r="T1665" s="26"/>
      <c r="U1665" s="26"/>
      <c r="V1665" s="36">
        <f t="shared" si="25"/>
        <v>1096</v>
      </c>
      <c r="W166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65" t="str">
        <f>IF(Table1[[#This Row],[Days Past 3rd Birthday Calculated]]&lt;1,"OnTime",IF(Table1[[#This Row],[Days Past 3rd Birthday Calculated]]&lt;16,"1-15 Cal Days",IF(Table1[[#This Row],[Days Past 3rd Birthday Calculated]]&gt;29,"30+ Cal Days","16-29 Cal Days")))</f>
        <v>OnTime</v>
      </c>
      <c r="Y1665" s="37">
        <f>_xlfn.NUMBERVALUE(Table1[[#This Row],[School Days to Complete Initial Evaluation (U08)]])</f>
        <v>0</v>
      </c>
      <c r="Z1665" t="str">
        <f>IF(Table1[[#This Row],[School Days to Complete Initial Evaluation Converted]]&lt;36,"OnTime",IF(Table1[[#This Row],[School Days to Complete Initial Evaluation Converted]]&gt;50,"16+ Sch Days","1-15 Sch Days"))</f>
        <v>OnTime</v>
      </c>
    </row>
    <row r="1666" spans="1:26">
      <c r="A1666" s="26"/>
      <c r="B1666" s="26"/>
      <c r="C1666" s="26"/>
      <c r="D1666" s="26"/>
      <c r="E1666" s="26"/>
      <c r="F1666" s="26"/>
      <c r="G1666" s="26"/>
      <c r="H1666" s="26"/>
      <c r="I1666" s="26"/>
      <c r="J1666" s="26"/>
      <c r="K1666" s="26"/>
      <c r="L1666" s="26"/>
      <c r="M1666" s="26"/>
      <c r="N1666" s="26"/>
      <c r="O1666" s="26"/>
      <c r="P1666" s="26"/>
      <c r="Q1666" s="26"/>
      <c r="R1666" s="26"/>
      <c r="S1666" s="26"/>
      <c r="T1666" s="26"/>
      <c r="U1666" s="26"/>
      <c r="V1666" s="36">
        <f t="shared" ref="V1666:V1729" si="26">EDATE(Q1666,36)</f>
        <v>1096</v>
      </c>
      <c r="W166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66" t="str">
        <f>IF(Table1[[#This Row],[Days Past 3rd Birthday Calculated]]&lt;1,"OnTime",IF(Table1[[#This Row],[Days Past 3rd Birthday Calculated]]&lt;16,"1-15 Cal Days",IF(Table1[[#This Row],[Days Past 3rd Birthday Calculated]]&gt;29,"30+ Cal Days","16-29 Cal Days")))</f>
        <v>OnTime</v>
      </c>
      <c r="Y1666" s="37">
        <f>_xlfn.NUMBERVALUE(Table1[[#This Row],[School Days to Complete Initial Evaluation (U08)]])</f>
        <v>0</v>
      </c>
      <c r="Z1666" t="str">
        <f>IF(Table1[[#This Row],[School Days to Complete Initial Evaluation Converted]]&lt;36,"OnTime",IF(Table1[[#This Row],[School Days to Complete Initial Evaluation Converted]]&gt;50,"16+ Sch Days","1-15 Sch Days"))</f>
        <v>OnTime</v>
      </c>
    </row>
    <row r="1667" spans="1:26">
      <c r="A1667" s="26"/>
      <c r="B1667" s="26"/>
      <c r="C1667" s="26"/>
      <c r="D1667" s="26"/>
      <c r="E1667" s="26"/>
      <c r="F1667" s="26"/>
      <c r="G1667" s="26"/>
      <c r="H1667" s="26"/>
      <c r="I1667" s="26"/>
      <c r="J1667" s="26"/>
      <c r="K1667" s="26"/>
      <c r="L1667" s="26"/>
      <c r="M1667" s="26"/>
      <c r="N1667" s="26"/>
      <c r="O1667" s="26"/>
      <c r="P1667" s="26"/>
      <c r="Q1667" s="26"/>
      <c r="R1667" s="26"/>
      <c r="S1667" s="26"/>
      <c r="T1667" s="26"/>
      <c r="U1667" s="26"/>
      <c r="V1667" s="36">
        <f t="shared" si="26"/>
        <v>1096</v>
      </c>
      <c r="W166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67" t="str">
        <f>IF(Table1[[#This Row],[Days Past 3rd Birthday Calculated]]&lt;1,"OnTime",IF(Table1[[#This Row],[Days Past 3rd Birthday Calculated]]&lt;16,"1-15 Cal Days",IF(Table1[[#This Row],[Days Past 3rd Birthday Calculated]]&gt;29,"30+ Cal Days","16-29 Cal Days")))</f>
        <v>OnTime</v>
      </c>
      <c r="Y1667" s="37">
        <f>_xlfn.NUMBERVALUE(Table1[[#This Row],[School Days to Complete Initial Evaluation (U08)]])</f>
        <v>0</v>
      </c>
      <c r="Z1667" t="str">
        <f>IF(Table1[[#This Row],[School Days to Complete Initial Evaluation Converted]]&lt;36,"OnTime",IF(Table1[[#This Row],[School Days to Complete Initial Evaluation Converted]]&gt;50,"16+ Sch Days","1-15 Sch Days"))</f>
        <v>OnTime</v>
      </c>
    </row>
    <row r="1668" spans="1:26">
      <c r="A1668" s="26"/>
      <c r="B1668" s="26"/>
      <c r="C1668" s="26"/>
      <c r="D1668" s="26"/>
      <c r="E1668" s="26"/>
      <c r="F1668" s="26"/>
      <c r="G1668" s="26"/>
      <c r="H1668" s="26"/>
      <c r="I1668" s="26"/>
      <c r="J1668" s="26"/>
      <c r="K1668" s="26"/>
      <c r="L1668" s="26"/>
      <c r="M1668" s="26"/>
      <c r="N1668" s="26"/>
      <c r="O1668" s="26"/>
      <c r="P1668" s="26"/>
      <c r="Q1668" s="26"/>
      <c r="R1668" s="26"/>
      <c r="S1668" s="26"/>
      <c r="T1668" s="26"/>
      <c r="U1668" s="26"/>
      <c r="V1668" s="36">
        <f t="shared" si="26"/>
        <v>1096</v>
      </c>
      <c r="W166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68" t="str">
        <f>IF(Table1[[#This Row],[Days Past 3rd Birthday Calculated]]&lt;1,"OnTime",IF(Table1[[#This Row],[Days Past 3rd Birthday Calculated]]&lt;16,"1-15 Cal Days",IF(Table1[[#This Row],[Days Past 3rd Birthday Calculated]]&gt;29,"30+ Cal Days","16-29 Cal Days")))</f>
        <v>OnTime</v>
      </c>
      <c r="Y1668" s="37">
        <f>_xlfn.NUMBERVALUE(Table1[[#This Row],[School Days to Complete Initial Evaluation (U08)]])</f>
        <v>0</v>
      </c>
      <c r="Z1668" t="str">
        <f>IF(Table1[[#This Row],[School Days to Complete Initial Evaluation Converted]]&lt;36,"OnTime",IF(Table1[[#This Row],[School Days to Complete Initial Evaluation Converted]]&gt;50,"16+ Sch Days","1-15 Sch Days"))</f>
        <v>OnTime</v>
      </c>
    </row>
    <row r="1669" spans="1:26">
      <c r="A1669" s="26"/>
      <c r="B1669" s="26"/>
      <c r="C1669" s="26"/>
      <c r="D1669" s="26"/>
      <c r="E1669" s="26"/>
      <c r="F1669" s="26"/>
      <c r="G1669" s="26"/>
      <c r="H1669" s="26"/>
      <c r="I1669" s="26"/>
      <c r="J1669" s="26"/>
      <c r="K1669" s="26"/>
      <c r="L1669" s="26"/>
      <c r="M1669" s="26"/>
      <c r="N1669" s="26"/>
      <c r="O1669" s="26"/>
      <c r="P1669" s="26"/>
      <c r="Q1669" s="26"/>
      <c r="R1669" s="26"/>
      <c r="S1669" s="26"/>
      <c r="T1669" s="26"/>
      <c r="U1669" s="26"/>
      <c r="V1669" s="36">
        <f t="shared" si="26"/>
        <v>1096</v>
      </c>
      <c r="W166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69" t="str">
        <f>IF(Table1[[#This Row],[Days Past 3rd Birthday Calculated]]&lt;1,"OnTime",IF(Table1[[#This Row],[Days Past 3rd Birthday Calculated]]&lt;16,"1-15 Cal Days",IF(Table1[[#This Row],[Days Past 3rd Birthday Calculated]]&gt;29,"30+ Cal Days","16-29 Cal Days")))</f>
        <v>OnTime</v>
      </c>
      <c r="Y1669" s="37">
        <f>_xlfn.NUMBERVALUE(Table1[[#This Row],[School Days to Complete Initial Evaluation (U08)]])</f>
        <v>0</v>
      </c>
      <c r="Z1669" t="str">
        <f>IF(Table1[[#This Row],[School Days to Complete Initial Evaluation Converted]]&lt;36,"OnTime",IF(Table1[[#This Row],[School Days to Complete Initial Evaluation Converted]]&gt;50,"16+ Sch Days","1-15 Sch Days"))</f>
        <v>OnTime</v>
      </c>
    </row>
    <row r="1670" spans="1:26">
      <c r="A1670" s="26"/>
      <c r="B1670" s="26"/>
      <c r="C1670" s="26"/>
      <c r="D1670" s="26"/>
      <c r="E1670" s="26"/>
      <c r="F1670" s="26"/>
      <c r="G1670" s="26"/>
      <c r="H1670" s="26"/>
      <c r="I1670" s="26"/>
      <c r="J1670" s="26"/>
      <c r="K1670" s="26"/>
      <c r="L1670" s="26"/>
      <c r="M1670" s="26"/>
      <c r="N1670" s="26"/>
      <c r="O1670" s="26"/>
      <c r="P1670" s="26"/>
      <c r="Q1670" s="26"/>
      <c r="R1670" s="26"/>
      <c r="S1670" s="26"/>
      <c r="T1670" s="26"/>
      <c r="U1670" s="26"/>
      <c r="V1670" s="36">
        <f t="shared" si="26"/>
        <v>1096</v>
      </c>
      <c r="W167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70" t="str">
        <f>IF(Table1[[#This Row],[Days Past 3rd Birthday Calculated]]&lt;1,"OnTime",IF(Table1[[#This Row],[Days Past 3rd Birthday Calculated]]&lt;16,"1-15 Cal Days",IF(Table1[[#This Row],[Days Past 3rd Birthday Calculated]]&gt;29,"30+ Cal Days","16-29 Cal Days")))</f>
        <v>OnTime</v>
      </c>
      <c r="Y1670" s="37">
        <f>_xlfn.NUMBERVALUE(Table1[[#This Row],[School Days to Complete Initial Evaluation (U08)]])</f>
        <v>0</v>
      </c>
      <c r="Z1670" t="str">
        <f>IF(Table1[[#This Row],[School Days to Complete Initial Evaluation Converted]]&lt;36,"OnTime",IF(Table1[[#This Row],[School Days to Complete Initial Evaluation Converted]]&gt;50,"16+ Sch Days","1-15 Sch Days"))</f>
        <v>OnTime</v>
      </c>
    </row>
    <row r="1671" spans="1:26">
      <c r="A1671" s="26"/>
      <c r="B1671" s="26"/>
      <c r="C1671" s="26"/>
      <c r="D1671" s="26"/>
      <c r="E1671" s="26"/>
      <c r="F1671" s="26"/>
      <c r="G1671" s="26"/>
      <c r="H1671" s="26"/>
      <c r="I1671" s="26"/>
      <c r="J1671" s="26"/>
      <c r="K1671" s="26"/>
      <c r="L1671" s="26"/>
      <c r="M1671" s="26"/>
      <c r="N1671" s="26"/>
      <c r="O1671" s="26"/>
      <c r="P1671" s="26"/>
      <c r="Q1671" s="26"/>
      <c r="R1671" s="26"/>
      <c r="S1671" s="26"/>
      <c r="T1671" s="26"/>
      <c r="U1671" s="26"/>
      <c r="V1671" s="36">
        <f t="shared" si="26"/>
        <v>1096</v>
      </c>
      <c r="W167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71" t="str">
        <f>IF(Table1[[#This Row],[Days Past 3rd Birthday Calculated]]&lt;1,"OnTime",IF(Table1[[#This Row],[Days Past 3rd Birthday Calculated]]&lt;16,"1-15 Cal Days",IF(Table1[[#This Row],[Days Past 3rd Birthday Calculated]]&gt;29,"30+ Cal Days","16-29 Cal Days")))</f>
        <v>OnTime</v>
      </c>
      <c r="Y1671" s="37">
        <f>_xlfn.NUMBERVALUE(Table1[[#This Row],[School Days to Complete Initial Evaluation (U08)]])</f>
        <v>0</v>
      </c>
      <c r="Z1671" t="str">
        <f>IF(Table1[[#This Row],[School Days to Complete Initial Evaluation Converted]]&lt;36,"OnTime",IF(Table1[[#This Row],[School Days to Complete Initial Evaluation Converted]]&gt;50,"16+ Sch Days","1-15 Sch Days"))</f>
        <v>OnTime</v>
      </c>
    </row>
    <row r="1672" spans="1:26">
      <c r="A1672" s="26"/>
      <c r="B1672" s="26"/>
      <c r="C1672" s="26"/>
      <c r="D1672" s="26"/>
      <c r="E1672" s="26"/>
      <c r="F1672" s="26"/>
      <c r="G1672" s="26"/>
      <c r="H1672" s="26"/>
      <c r="I1672" s="26"/>
      <c r="J1672" s="26"/>
      <c r="K1672" s="26"/>
      <c r="L1672" s="26"/>
      <c r="M1672" s="26"/>
      <c r="N1672" s="26"/>
      <c r="O1672" s="26"/>
      <c r="P1672" s="26"/>
      <c r="Q1672" s="26"/>
      <c r="R1672" s="26"/>
      <c r="S1672" s="26"/>
      <c r="T1672" s="26"/>
      <c r="U1672" s="26"/>
      <c r="V1672" s="36">
        <f t="shared" si="26"/>
        <v>1096</v>
      </c>
      <c r="W167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72" t="str">
        <f>IF(Table1[[#This Row],[Days Past 3rd Birthday Calculated]]&lt;1,"OnTime",IF(Table1[[#This Row],[Days Past 3rd Birthday Calculated]]&lt;16,"1-15 Cal Days",IF(Table1[[#This Row],[Days Past 3rd Birthday Calculated]]&gt;29,"30+ Cal Days","16-29 Cal Days")))</f>
        <v>OnTime</v>
      </c>
      <c r="Y1672" s="37">
        <f>_xlfn.NUMBERVALUE(Table1[[#This Row],[School Days to Complete Initial Evaluation (U08)]])</f>
        <v>0</v>
      </c>
      <c r="Z1672" t="str">
        <f>IF(Table1[[#This Row],[School Days to Complete Initial Evaluation Converted]]&lt;36,"OnTime",IF(Table1[[#This Row],[School Days to Complete Initial Evaluation Converted]]&gt;50,"16+ Sch Days","1-15 Sch Days"))</f>
        <v>OnTime</v>
      </c>
    </row>
    <row r="1673" spans="1:26">
      <c r="A1673" s="26"/>
      <c r="B1673" s="26"/>
      <c r="C1673" s="26"/>
      <c r="D1673" s="26"/>
      <c r="E1673" s="26"/>
      <c r="F1673" s="26"/>
      <c r="G1673" s="26"/>
      <c r="H1673" s="26"/>
      <c r="I1673" s="26"/>
      <c r="J1673" s="26"/>
      <c r="K1673" s="26"/>
      <c r="L1673" s="26"/>
      <c r="M1673" s="26"/>
      <c r="N1673" s="26"/>
      <c r="O1673" s="26"/>
      <c r="P1673" s="26"/>
      <c r="Q1673" s="26"/>
      <c r="R1673" s="26"/>
      <c r="S1673" s="26"/>
      <c r="T1673" s="26"/>
      <c r="U1673" s="26"/>
      <c r="V1673" s="36">
        <f t="shared" si="26"/>
        <v>1096</v>
      </c>
      <c r="W167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73" t="str">
        <f>IF(Table1[[#This Row],[Days Past 3rd Birthday Calculated]]&lt;1,"OnTime",IF(Table1[[#This Row],[Days Past 3rd Birthday Calculated]]&lt;16,"1-15 Cal Days",IF(Table1[[#This Row],[Days Past 3rd Birthday Calculated]]&gt;29,"30+ Cal Days","16-29 Cal Days")))</f>
        <v>OnTime</v>
      </c>
      <c r="Y1673" s="37">
        <f>_xlfn.NUMBERVALUE(Table1[[#This Row],[School Days to Complete Initial Evaluation (U08)]])</f>
        <v>0</v>
      </c>
      <c r="Z1673" t="str">
        <f>IF(Table1[[#This Row],[School Days to Complete Initial Evaluation Converted]]&lt;36,"OnTime",IF(Table1[[#This Row],[School Days to Complete Initial Evaluation Converted]]&gt;50,"16+ Sch Days","1-15 Sch Days"))</f>
        <v>OnTime</v>
      </c>
    </row>
    <row r="1674" spans="1:26">
      <c r="A1674" s="26"/>
      <c r="B1674" s="26"/>
      <c r="C1674" s="26"/>
      <c r="D1674" s="26"/>
      <c r="E1674" s="26"/>
      <c r="F1674" s="26"/>
      <c r="G1674" s="26"/>
      <c r="H1674" s="26"/>
      <c r="I1674" s="26"/>
      <c r="J1674" s="26"/>
      <c r="K1674" s="26"/>
      <c r="L1674" s="26"/>
      <c r="M1674" s="26"/>
      <c r="N1674" s="26"/>
      <c r="O1674" s="26"/>
      <c r="P1674" s="26"/>
      <c r="Q1674" s="26"/>
      <c r="R1674" s="26"/>
      <c r="S1674" s="26"/>
      <c r="T1674" s="26"/>
      <c r="U1674" s="26"/>
      <c r="V1674" s="36">
        <f t="shared" si="26"/>
        <v>1096</v>
      </c>
      <c r="W167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74" t="str">
        <f>IF(Table1[[#This Row],[Days Past 3rd Birthday Calculated]]&lt;1,"OnTime",IF(Table1[[#This Row],[Days Past 3rd Birthday Calculated]]&lt;16,"1-15 Cal Days",IF(Table1[[#This Row],[Days Past 3rd Birthday Calculated]]&gt;29,"30+ Cal Days","16-29 Cal Days")))</f>
        <v>OnTime</v>
      </c>
      <c r="Y1674" s="37">
        <f>_xlfn.NUMBERVALUE(Table1[[#This Row],[School Days to Complete Initial Evaluation (U08)]])</f>
        <v>0</v>
      </c>
      <c r="Z1674" t="str">
        <f>IF(Table1[[#This Row],[School Days to Complete Initial Evaluation Converted]]&lt;36,"OnTime",IF(Table1[[#This Row],[School Days to Complete Initial Evaluation Converted]]&gt;50,"16+ Sch Days","1-15 Sch Days"))</f>
        <v>OnTime</v>
      </c>
    </row>
    <row r="1675" spans="1:26">
      <c r="A1675" s="26"/>
      <c r="B1675" s="26"/>
      <c r="C1675" s="26"/>
      <c r="D1675" s="26"/>
      <c r="E1675" s="26"/>
      <c r="F1675" s="26"/>
      <c r="G1675" s="26"/>
      <c r="H1675" s="26"/>
      <c r="I1675" s="26"/>
      <c r="J1675" s="26"/>
      <c r="K1675" s="26"/>
      <c r="L1675" s="26"/>
      <c r="M1675" s="26"/>
      <c r="N1675" s="26"/>
      <c r="O1675" s="26"/>
      <c r="P1675" s="26"/>
      <c r="Q1675" s="26"/>
      <c r="R1675" s="26"/>
      <c r="S1675" s="26"/>
      <c r="T1675" s="26"/>
      <c r="U1675" s="26"/>
      <c r="V1675" s="36">
        <f t="shared" si="26"/>
        <v>1096</v>
      </c>
      <c r="W167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75" t="str">
        <f>IF(Table1[[#This Row],[Days Past 3rd Birthday Calculated]]&lt;1,"OnTime",IF(Table1[[#This Row],[Days Past 3rd Birthday Calculated]]&lt;16,"1-15 Cal Days",IF(Table1[[#This Row],[Days Past 3rd Birthday Calculated]]&gt;29,"30+ Cal Days","16-29 Cal Days")))</f>
        <v>OnTime</v>
      </c>
      <c r="Y1675" s="37">
        <f>_xlfn.NUMBERVALUE(Table1[[#This Row],[School Days to Complete Initial Evaluation (U08)]])</f>
        <v>0</v>
      </c>
      <c r="Z1675" t="str">
        <f>IF(Table1[[#This Row],[School Days to Complete Initial Evaluation Converted]]&lt;36,"OnTime",IF(Table1[[#This Row],[School Days to Complete Initial Evaluation Converted]]&gt;50,"16+ Sch Days","1-15 Sch Days"))</f>
        <v>OnTime</v>
      </c>
    </row>
    <row r="1676" spans="1:26">
      <c r="A1676" s="26"/>
      <c r="B1676" s="26"/>
      <c r="C1676" s="26"/>
      <c r="D1676" s="26"/>
      <c r="E1676" s="26"/>
      <c r="F1676" s="26"/>
      <c r="G1676" s="26"/>
      <c r="H1676" s="26"/>
      <c r="I1676" s="26"/>
      <c r="J1676" s="26"/>
      <c r="K1676" s="26"/>
      <c r="L1676" s="26"/>
      <c r="M1676" s="26"/>
      <c r="N1676" s="26"/>
      <c r="O1676" s="26"/>
      <c r="P1676" s="26"/>
      <c r="Q1676" s="26"/>
      <c r="R1676" s="26"/>
      <c r="S1676" s="26"/>
      <c r="T1676" s="26"/>
      <c r="U1676" s="26"/>
      <c r="V1676" s="36">
        <f t="shared" si="26"/>
        <v>1096</v>
      </c>
      <c r="W167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76" t="str">
        <f>IF(Table1[[#This Row],[Days Past 3rd Birthday Calculated]]&lt;1,"OnTime",IF(Table1[[#This Row],[Days Past 3rd Birthday Calculated]]&lt;16,"1-15 Cal Days",IF(Table1[[#This Row],[Days Past 3rd Birthday Calculated]]&gt;29,"30+ Cal Days","16-29 Cal Days")))</f>
        <v>OnTime</v>
      </c>
      <c r="Y1676" s="37">
        <f>_xlfn.NUMBERVALUE(Table1[[#This Row],[School Days to Complete Initial Evaluation (U08)]])</f>
        <v>0</v>
      </c>
      <c r="Z1676" t="str">
        <f>IF(Table1[[#This Row],[School Days to Complete Initial Evaluation Converted]]&lt;36,"OnTime",IF(Table1[[#This Row],[School Days to Complete Initial Evaluation Converted]]&gt;50,"16+ Sch Days","1-15 Sch Days"))</f>
        <v>OnTime</v>
      </c>
    </row>
    <row r="1677" spans="1:26">
      <c r="A1677" s="26"/>
      <c r="B1677" s="26"/>
      <c r="C1677" s="26"/>
      <c r="D1677" s="26"/>
      <c r="E1677" s="26"/>
      <c r="F1677" s="26"/>
      <c r="G1677" s="26"/>
      <c r="H1677" s="26"/>
      <c r="I1677" s="26"/>
      <c r="J1677" s="26"/>
      <c r="K1677" s="26"/>
      <c r="L1677" s="26"/>
      <c r="M1677" s="26"/>
      <c r="N1677" s="26"/>
      <c r="O1677" s="26"/>
      <c r="P1677" s="26"/>
      <c r="Q1677" s="26"/>
      <c r="R1677" s="26"/>
      <c r="S1677" s="26"/>
      <c r="T1677" s="26"/>
      <c r="U1677" s="26"/>
      <c r="V1677" s="36">
        <f t="shared" si="26"/>
        <v>1096</v>
      </c>
      <c r="W167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77" t="str">
        <f>IF(Table1[[#This Row],[Days Past 3rd Birthday Calculated]]&lt;1,"OnTime",IF(Table1[[#This Row],[Days Past 3rd Birthday Calculated]]&lt;16,"1-15 Cal Days",IF(Table1[[#This Row],[Days Past 3rd Birthday Calculated]]&gt;29,"30+ Cal Days","16-29 Cal Days")))</f>
        <v>OnTime</v>
      </c>
      <c r="Y1677" s="37">
        <f>_xlfn.NUMBERVALUE(Table1[[#This Row],[School Days to Complete Initial Evaluation (U08)]])</f>
        <v>0</v>
      </c>
      <c r="Z1677" t="str">
        <f>IF(Table1[[#This Row],[School Days to Complete Initial Evaluation Converted]]&lt;36,"OnTime",IF(Table1[[#This Row],[School Days to Complete Initial Evaluation Converted]]&gt;50,"16+ Sch Days","1-15 Sch Days"))</f>
        <v>OnTime</v>
      </c>
    </row>
    <row r="1678" spans="1:26">
      <c r="A1678" s="26"/>
      <c r="B1678" s="26"/>
      <c r="C1678" s="26"/>
      <c r="D1678" s="26"/>
      <c r="E1678" s="26"/>
      <c r="F1678" s="26"/>
      <c r="G1678" s="26"/>
      <c r="H1678" s="26"/>
      <c r="I1678" s="26"/>
      <c r="J1678" s="26"/>
      <c r="K1678" s="26"/>
      <c r="L1678" s="26"/>
      <c r="M1678" s="26"/>
      <c r="N1678" s="26"/>
      <c r="O1678" s="26"/>
      <c r="P1678" s="26"/>
      <c r="Q1678" s="26"/>
      <c r="R1678" s="26"/>
      <c r="S1678" s="26"/>
      <c r="T1678" s="26"/>
      <c r="U1678" s="26"/>
      <c r="V1678" s="36">
        <f t="shared" si="26"/>
        <v>1096</v>
      </c>
      <c r="W167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78" t="str">
        <f>IF(Table1[[#This Row],[Days Past 3rd Birthday Calculated]]&lt;1,"OnTime",IF(Table1[[#This Row],[Days Past 3rd Birthday Calculated]]&lt;16,"1-15 Cal Days",IF(Table1[[#This Row],[Days Past 3rd Birthday Calculated]]&gt;29,"30+ Cal Days","16-29 Cal Days")))</f>
        <v>OnTime</v>
      </c>
      <c r="Y1678" s="37">
        <f>_xlfn.NUMBERVALUE(Table1[[#This Row],[School Days to Complete Initial Evaluation (U08)]])</f>
        <v>0</v>
      </c>
      <c r="Z1678" t="str">
        <f>IF(Table1[[#This Row],[School Days to Complete Initial Evaluation Converted]]&lt;36,"OnTime",IF(Table1[[#This Row],[School Days to Complete Initial Evaluation Converted]]&gt;50,"16+ Sch Days","1-15 Sch Days"))</f>
        <v>OnTime</v>
      </c>
    </row>
    <row r="1679" spans="1:26">
      <c r="A1679" s="26"/>
      <c r="B1679" s="26"/>
      <c r="C1679" s="26"/>
      <c r="D1679" s="26"/>
      <c r="E1679" s="26"/>
      <c r="F1679" s="26"/>
      <c r="G1679" s="26"/>
      <c r="H1679" s="26"/>
      <c r="I1679" s="26"/>
      <c r="J1679" s="26"/>
      <c r="K1679" s="26"/>
      <c r="L1679" s="26"/>
      <c r="M1679" s="26"/>
      <c r="N1679" s="26"/>
      <c r="O1679" s="26"/>
      <c r="P1679" s="26"/>
      <c r="Q1679" s="26"/>
      <c r="R1679" s="26"/>
      <c r="S1679" s="26"/>
      <c r="T1679" s="26"/>
      <c r="U1679" s="26"/>
      <c r="V1679" s="36">
        <f t="shared" si="26"/>
        <v>1096</v>
      </c>
      <c r="W167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79" t="str">
        <f>IF(Table1[[#This Row],[Days Past 3rd Birthday Calculated]]&lt;1,"OnTime",IF(Table1[[#This Row],[Days Past 3rd Birthday Calculated]]&lt;16,"1-15 Cal Days",IF(Table1[[#This Row],[Days Past 3rd Birthday Calculated]]&gt;29,"30+ Cal Days","16-29 Cal Days")))</f>
        <v>OnTime</v>
      </c>
      <c r="Y1679" s="37">
        <f>_xlfn.NUMBERVALUE(Table1[[#This Row],[School Days to Complete Initial Evaluation (U08)]])</f>
        <v>0</v>
      </c>
      <c r="Z1679" t="str">
        <f>IF(Table1[[#This Row],[School Days to Complete Initial Evaluation Converted]]&lt;36,"OnTime",IF(Table1[[#This Row],[School Days to Complete Initial Evaluation Converted]]&gt;50,"16+ Sch Days","1-15 Sch Days"))</f>
        <v>OnTime</v>
      </c>
    </row>
    <row r="1680" spans="1:26">
      <c r="A1680" s="26"/>
      <c r="B1680" s="26"/>
      <c r="C1680" s="26"/>
      <c r="D1680" s="26"/>
      <c r="E1680" s="26"/>
      <c r="F1680" s="26"/>
      <c r="G1680" s="26"/>
      <c r="H1680" s="26"/>
      <c r="I1680" s="26"/>
      <c r="J1680" s="26"/>
      <c r="K1680" s="26"/>
      <c r="L1680" s="26"/>
      <c r="M1680" s="26"/>
      <c r="N1680" s="26"/>
      <c r="O1680" s="26"/>
      <c r="P1680" s="26"/>
      <c r="Q1680" s="26"/>
      <c r="R1680" s="26"/>
      <c r="S1680" s="26"/>
      <c r="T1680" s="26"/>
      <c r="U1680" s="26"/>
      <c r="V1680" s="36">
        <f t="shared" si="26"/>
        <v>1096</v>
      </c>
      <c r="W168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80" t="str">
        <f>IF(Table1[[#This Row],[Days Past 3rd Birthday Calculated]]&lt;1,"OnTime",IF(Table1[[#This Row],[Days Past 3rd Birthday Calculated]]&lt;16,"1-15 Cal Days",IF(Table1[[#This Row],[Days Past 3rd Birthday Calculated]]&gt;29,"30+ Cal Days","16-29 Cal Days")))</f>
        <v>OnTime</v>
      </c>
      <c r="Y1680" s="37">
        <f>_xlfn.NUMBERVALUE(Table1[[#This Row],[School Days to Complete Initial Evaluation (U08)]])</f>
        <v>0</v>
      </c>
      <c r="Z1680" t="str">
        <f>IF(Table1[[#This Row],[School Days to Complete Initial Evaluation Converted]]&lt;36,"OnTime",IF(Table1[[#This Row],[School Days to Complete Initial Evaluation Converted]]&gt;50,"16+ Sch Days","1-15 Sch Days"))</f>
        <v>OnTime</v>
      </c>
    </row>
    <row r="1681" spans="1:26">
      <c r="A1681" s="26"/>
      <c r="B1681" s="26"/>
      <c r="C1681" s="26"/>
      <c r="D1681" s="26"/>
      <c r="E1681" s="26"/>
      <c r="F1681" s="26"/>
      <c r="G1681" s="26"/>
      <c r="H1681" s="26"/>
      <c r="I1681" s="26"/>
      <c r="J1681" s="26"/>
      <c r="K1681" s="26"/>
      <c r="L1681" s="26"/>
      <c r="M1681" s="26"/>
      <c r="N1681" s="26"/>
      <c r="O1681" s="26"/>
      <c r="P1681" s="26"/>
      <c r="Q1681" s="26"/>
      <c r="R1681" s="26"/>
      <c r="S1681" s="26"/>
      <c r="T1681" s="26"/>
      <c r="U1681" s="26"/>
      <c r="V1681" s="36">
        <f t="shared" si="26"/>
        <v>1096</v>
      </c>
      <c r="W168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81" t="str">
        <f>IF(Table1[[#This Row],[Days Past 3rd Birthday Calculated]]&lt;1,"OnTime",IF(Table1[[#This Row],[Days Past 3rd Birthday Calculated]]&lt;16,"1-15 Cal Days",IF(Table1[[#This Row],[Days Past 3rd Birthday Calculated]]&gt;29,"30+ Cal Days","16-29 Cal Days")))</f>
        <v>OnTime</v>
      </c>
      <c r="Y1681" s="37">
        <f>_xlfn.NUMBERVALUE(Table1[[#This Row],[School Days to Complete Initial Evaluation (U08)]])</f>
        <v>0</v>
      </c>
      <c r="Z1681" t="str">
        <f>IF(Table1[[#This Row],[School Days to Complete Initial Evaluation Converted]]&lt;36,"OnTime",IF(Table1[[#This Row],[School Days to Complete Initial Evaluation Converted]]&gt;50,"16+ Sch Days","1-15 Sch Days"))</f>
        <v>OnTime</v>
      </c>
    </row>
    <row r="1682" spans="1:26">
      <c r="A1682" s="26"/>
      <c r="B1682" s="26"/>
      <c r="C1682" s="26"/>
      <c r="D1682" s="26"/>
      <c r="E1682" s="26"/>
      <c r="F1682" s="26"/>
      <c r="G1682" s="26"/>
      <c r="H1682" s="26"/>
      <c r="I1682" s="26"/>
      <c r="J1682" s="26"/>
      <c r="K1682" s="26"/>
      <c r="L1682" s="26"/>
      <c r="M1682" s="26"/>
      <c r="N1682" s="26"/>
      <c r="O1682" s="26"/>
      <c r="P1682" s="26"/>
      <c r="Q1682" s="26"/>
      <c r="R1682" s="26"/>
      <c r="S1682" s="26"/>
      <c r="T1682" s="26"/>
      <c r="U1682" s="26"/>
      <c r="V1682" s="36">
        <f t="shared" si="26"/>
        <v>1096</v>
      </c>
      <c r="W168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82" t="str">
        <f>IF(Table1[[#This Row],[Days Past 3rd Birthday Calculated]]&lt;1,"OnTime",IF(Table1[[#This Row],[Days Past 3rd Birthday Calculated]]&lt;16,"1-15 Cal Days",IF(Table1[[#This Row],[Days Past 3rd Birthday Calculated]]&gt;29,"30+ Cal Days","16-29 Cal Days")))</f>
        <v>OnTime</v>
      </c>
      <c r="Y1682" s="37">
        <f>_xlfn.NUMBERVALUE(Table1[[#This Row],[School Days to Complete Initial Evaluation (U08)]])</f>
        <v>0</v>
      </c>
      <c r="Z1682" t="str">
        <f>IF(Table1[[#This Row],[School Days to Complete Initial Evaluation Converted]]&lt;36,"OnTime",IF(Table1[[#This Row],[School Days to Complete Initial Evaluation Converted]]&gt;50,"16+ Sch Days","1-15 Sch Days"))</f>
        <v>OnTime</v>
      </c>
    </row>
    <row r="1683" spans="1:26">
      <c r="A1683" s="26"/>
      <c r="B1683" s="26"/>
      <c r="C1683" s="26"/>
      <c r="D1683" s="26"/>
      <c r="E1683" s="26"/>
      <c r="F1683" s="26"/>
      <c r="G1683" s="26"/>
      <c r="H1683" s="26"/>
      <c r="I1683" s="26"/>
      <c r="J1683" s="26"/>
      <c r="K1683" s="26"/>
      <c r="L1683" s="26"/>
      <c r="M1683" s="26"/>
      <c r="N1683" s="26"/>
      <c r="O1683" s="26"/>
      <c r="P1683" s="26"/>
      <c r="Q1683" s="26"/>
      <c r="R1683" s="26"/>
      <c r="S1683" s="26"/>
      <c r="T1683" s="26"/>
      <c r="U1683" s="26"/>
      <c r="V1683" s="36">
        <f t="shared" si="26"/>
        <v>1096</v>
      </c>
      <c r="W168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83" t="str">
        <f>IF(Table1[[#This Row],[Days Past 3rd Birthday Calculated]]&lt;1,"OnTime",IF(Table1[[#This Row],[Days Past 3rd Birthday Calculated]]&lt;16,"1-15 Cal Days",IF(Table1[[#This Row],[Days Past 3rd Birthday Calculated]]&gt;29,"30+ Cal Days","16-29 Cal Days")))</f>
        <v>OnTime</v>
      </c>
      <c r="Y1683" s="37">
        <f>_xlfn.NUMBERVALUE(Table1[[#This Row],[School Days to Complete Initial Evaluation (U08)]])</f>
        <v>0</v>
      </c>
      <c r="Z1683" t="str">
        <f>IF(Table1[[#This Row],[School Days to Complete Initial Evaluation Converted]]&lt;36,"OnTime",IF(Table1[[#This Row],[School Days to Complete Initial Evaluation Converted]]&gt;50,"16+ Sch Days","1-15 Sch Days"))</f>
        <v>OnTime</v>
      </c>
    </row>
    <row r="1684" spans="1:26">
      <c r="A1684" s="26"/>
      <c r="B1684" s="26"/>
      <c r="C1684" s="26"/>
      <c r="D1684" s="26"/>
      <c r="E1684" s="26"/>
      <c r="F1684" s="26"/>
      <c r="G1684" s="26"/>
      <c r="H1684" s="26"/>
      <c r="I1684" s="26"/>
      <c r="J1684" s="26"/>
      <c r="K1684" s="26"/>
      <c r="L1684" s="26"/>
      <c r="M1684" s="26"/>
      <c r="N1684" s="26"/>
      <c r="O1684" s="26"/>
      <c r="P1684" s="26"/>
      <c r="Q1684" s="26"/>
      <c r="R1684" s="26"/>
      <c r="S1684" s="26"/>
      <c r="T1684" s="26"/>
      <c r="U1684" s="26"/>
      <c r="V1684" s="36">
        <f t="shared" si="26"/>
        <v>1096</v>
      </c>
      <c r="W168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84" t="str">
        <f>IF(Table1[[#This Row],[Days Past 3rd Birthday Calculated]]&lt;1,"OnTime",IF(Table1[[#This Row],[Days Past 3rd Birthday Calculated]]&lt;16,"1-15 Cal Days",IF(Table1[[#This Row],[Days Past 3rd Birthday Calculated]]&gt;29,"30+ Cal Days","16-29 Cal Days")))</f>
        <v>OnTime</v>
      </c>
      <c r="Y1684" s="37">
        <f>_xlfn.NUMBERVALUE(Table1[[#This Row],[School Days to Complete Initial Evaluation (U08)]])</f>
        <v>0</v>
      </c>
      <c r="Z1684" t="str">
        <f>IF(Table1[[#This Row],[School Days to Complete Initial Evaluation Converted]]&lt;36,"OnTime",IF(Table1[[#This Row],[School Days to Complete Initial Evaluation Converted]]&gt;50,"16+ Sch Days","1-15 Sch Days"))</f>
        <v>OnTime</v>
      </c>
    </row>
    <row r="1685" spans="1:26">
      <c r="A1685" s="26"/>
      <c r="B1685" s="26"/>
      <c r="C1685" s="26"/>
      <c r="D1685" s="26"/>
      <c r="E1685" s="26"/>
      <c r="F1685" s="26"/>
      <c r="G1685" s="26"/>
      <c r="H1685" s="26"/>
      <c r="I1685" s="26"/>
      <c r="J1685" s="26"/>
      <c r="K1685" s="26"/>
      <c r="L1685" s="26"/>
      <c r="M1685" s="26"/>
      <c r="N1685" s="26"/>
      <c r="O1685" s="26"/>
      <c r="P1685" s="26"/>
      <c r="Q1685" s="26"/>
      <c r="R1685" s="26"/>
      <c r="S1685" s="26"/>
      <c r="T1685" s="26"/>
      <c r="U1685" s="26"/>
      <c r="V1685" s="36">
        <f t="shared" si="26"/>
        <v>1096</v>
      </c>
      <c r="W168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85" t="str">
        <f>IF(Table1[[#This Row],[Days Past 3rd Birthday Calculated]]&lt;1,"OnTime",IF(Table1[[#This Row],[Days Past 3rd Birthday Calculated]]&lt;16,"1-15 Cal Days",IF(Table1[[#This Row],[Days Past 3rd Birthday Calculated]]&gt;29,"30+ Cal Days","16-29 Cal Days")))</f>
        <v>OnTime</v>
      </c>
      <c r="Y1685" s="37">
        <f>_xlfn.NUMBERVALUE(Table1[[#This Row],[School Days to Complete Initial Evaluation (U08)]])</f>
        <v>0</v>
      </c>
      <c r="Z1685" t="str">
        <f>IF(Table1[[#This Row],[School Days to Complete Initial Evaluation Converted]]&lt;36,"OnTime",IF(Table1[[#This Row],[School Days to Complete Initial Evaluation Converted]]&gt;50,"16+ Sch Days","1-15 Sch Days"))</f>
        <v>OnTime</v>
      </c>
    </row>
    <row r="1686" spans="1:26">
      <c r="A1686" s="26"/>
      <c r="B1686" s="26"/>
      <c r="C1686" s="26"/>
      <c r="D1686" s="26"/>
      <c r="E1686" s="26"/>
      <c r="F1686" s="26"/>
      <c r="G1686" s="26"/>
      <c r="H1686" s="26"/>
      <c r="I1686" s="26"/>
      <c r="J1686" s="26"/>
      <c r="K1686" s="26"/>
      <c r="L1686" s="26"/>
      <c r="M1686" s="26"/>
      <c r="N1686" s="26"/>
      <c r="O1686" s="26"/>
      <c r="P1686" s="26"/>
      <c r="Q1686" s="26"/>
      <c r="R1686" s="26"/>
      <c r="S1686" s="26"/>
      <c r="T1686" s="26"/>
      <c r="U1686" s="26"/>
      <c r="V1686" s="36">
        <f t="shared" si="26"/>
        <v>1096</v>
      </c>
      <c r="W168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86" t="str">
        <f>IF(Table1[[#This Row],[Days Past 3rd Birthday Calculated]]&lt;1,"OnTime",IF(Table1[[#This Row],[Days Past 3rd Birthday Calculated]]&lt;16,"1-15 Cal Days",IF(Table1[[#This Row],[Days Past 3rd Birthday Calculated]]&gt;29,"30+ Cal Days","16-29 Cal Days")))</f>
        <v>OnTime</v>
      </c>
      <c r="Y1686" s="37">
        <f>_xlfn.NUMBERVALUE(Table1[[#This Row],[School Days to Complete Initial Evaluation (U08)]])</f>
        <v>0</v>
      </c>
      <c r="Z1686" t="str">
        <f>IF(Table1[[#This Row],[School Days to Complete Initial Evaluation Converted]]&lt;36,"OnTime",IF(Table1[[#This Row],[School Days to Complete Initial Evaluation Converted]]&gt;50,"16+ Sch Days","1-15 Sch Days"))</f>
        <v>OnTime</v>
      </c>
    </row>
    <row r="1687" spans="1:26">
      <c r="A1687" s="26"/>
      <c r="B1687" s="26"/>
      <c r="C1687" s="26"/>
      <c r="D1687" s="26"/>
      <c r="E1687" s="26"/>
      <c r="F1687" s="26"/>
      <c r="G1687" s="26"/>
      <c r="H1687" s="26"/>
      <c r="I1687" s="26"/>
      <c r="J1687" s="26"/>
      <c r="K1687" s="26"/>
      <c r="L1687" s="26"/>
      <c r="M1687" s="26"/>
      <c r="N1687" s="26"/>
      <c r="O1687" s="26"/>
      <c r="P1687" s="26"/>
      <c r="Q1687" s="26"/>
      <c r="R1687" s="26"/>
      <c r="S1687" s="26"/>
      <c r="T1687" s="26"/>
      <c r="U1687" s="26"/>
      <c r="V1687" s="36">
        <f t="shared" si="26"/>
        <v>1096</v>
      </c>
      <c r="W168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87" t="str">
        <f>IF(Table1[[#This Row],[Days Past 3rd Birthday Calculated]]&lt;1,"OnTime",IF(Table1[[#This Row],[Days Past 3rd Birthday Calculated]]&lt;16,"1-15 Cal Days",IF(Table1[[#This Row],[Days Past 3rd Birthday Calculated]]&gt;29,"30+ Cal Days","16-29 Cal Days")))</f>
        <v>OnTime</v>
      </c>
      <c r="Y1687" s="37">
        <f>_xlfn.NUMBERVALUE(Table1[[#This Row],[School Days to Complete Initial Evaluation (U08)]])</f>
        <v>0</v>
      </c>
      <c r="Z1687" t="str">
        <f>IF(Table1[[#This Row],[School Days to Complete Initial Evaluation Converted]]&lt;36,"OnTime",IF(Table1[[#This Row],[School Days to Complete Initial Evaluation Converted]]&gt;50,"16+ Sch Days","1-15 Sch Days"))</f>
        <v>OnTime</v>
      </c>
    </row>
    <row r="1688" spans="1:26">
      <c r="A1688" s="26"/>
      <c r="B1688" s="26"/>
      <c r="C1688" s="26"/>
      <c r="D1688" s="26"/>
      <c r="E1688" s="26"/>
      <c r="F1688" s="26"/>
      <c r="G1688" s="26"/>
      <c r="H1688" s="26"/>
      <c r="I1688" s="26"/>
      <c r="J1688" s="26"/>
      <c r="K1688" s="26"/>
      <c r="L1688" s="26"/>
      <c r="M1688" s="26"/>
      <c r="N1688" s="26"/>
      <c r="O1688" s="26"/>
      <c r="P1688" s="26"/>
      <c r="Q1688" s="26"/>
      <c r="R1688" s="26"/>
      <c r="S1688" s="26"/>
      <c r="T1688" s="26"/>
      <c r="U1688" s="26"/>
      <c r="V1688" s="36">
        <f t="shared" si="26"/>
        <v>1096</v>
      </c>
      <c r="W168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88" t="str">
        <f>IF(Table1[[#This Row],[Days Past 3rd Birthday Calculated]]&lt;1,"OnTime",IF(Table1[[#This Row],[Days Past 3rd Birthday Calculated]]&lt;16,"1-15 Cal Days",IF(Table1[[#This Row],[Days Past 3rd Birthday Calculated]]&gt;29,"30+ Cal Days","16-29 Cal Days")))</f>
        <v>OnTime</v>
      </c>
      <c r="Y1688" s="37">
        <f>_xlfn.NUMBERVALUE(Table1[[#This Row],[School Days to Complete Initial Evaluation (U08)]])</f>
        <v>0</v>
      </c>
      <c r="Z1688" t="str">
        <f>IF(Table1[[#This Row],[School Days to Complete Initial Evaluation Converted]]&lt;36,"OnTime",IF(Table1[[#This Row],[School Days to Complete Initial Evaluation Converted]]&gt;50,"16+ Sch Days","1-15 Sch Days"))</f>
        <v>OnTime</v>
      </c>
    </row>
    <row r="1689" spans="1:26">
      <c r="A1689" s="26"/>
      <c r="B1689" s="26"/>
      <c r="C1689" s="26"/>
      <c r="D1689" s="26"/>
      <c r="E1689" s="26"/>
      <c r="F1689" s="26"/>
      <c r="G1689" s="26"/>
      <c r="H1689" s="26"/>
      <c r="I1689" s="26"/>
      <c r="J1689" s="26"/>
      <c r="K1689" s="26"/>
      <c r="L1689" s="26"/>
      <c r="M1689" s="26"/>
      <c r="N1689" s="26"/>
      <c r="O1689" s="26"/>
      <c r="P1689" s="26"/>
      <c r="Q1689" s="26"/>
      <c r="R1689" s="26"/>
      <c r="S1689" s="26"/>
      <c r="T1689" s="26"/>
      <c r="U1689" s="26"/>
      <c r="V1689" s="36">
        <f t="shared" si="26"/>
        <v>1096</v>
      </c>
      <c r="W168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89" t="str">
        <f>IF(Table1[[#This Row],[Days Past 3rd Birthday Calculated]]&lt;1,"OnTime",IF(Table1[[#This Row],[Days Past 3rd Birthday Calculated]]&lt;16,"1-15 Cal Days",IF(Table1[[#This Row],[Days Past 3rd Birthday Calculated]]&gt;29,"30+ Cal Days","16-29 Cal Days")))</f>
        <v>OnTime</v>
      </c>
      <c r="Y1689" s="37">
        <f>_xlfn.NUMBERVALUE(Table1[[#This Row],[School Days to Complete Initial Evaluation (U08)]])</f>
        <v>0</v>
      </c>
      <c r="Z1689" t="str">
        <f>IF(Table1[[#This Row],[School Days to Complete Initial Evaluation Converted]]&lt;36,"OnTime",IF(Table1[[#This Row],[School Days to Complete Initial Evaluation Converted]]&gt;50,"16+ Sch Days","1-15 Sch Days"))</f>
        <v>OnTime</v>
      </c>
    </row>
    <row r="1690" spans="1:26">
      <c r="A1690" s="26"/>
      <c r="B1690" s="26"/>
      <c r="C1690" s="26"/>
      <c r="D1690" s="26"/>
      <c r="E1690" s="26"/>
      <c r="F1690" s="26"/>
      <c r="G1690" s="26"/>
      <c r="H1690" s="26"/>
      <c r="I1690" s="26"/>
      <c r="J1690" s="26"/>
      <c r="K1690" s="26"/>
      <c r="L1690" s="26"/>
      <c r="M1690" s="26"/>
      <c r="N1690" s="26"/>
      <c r="O1690" s="26"/>
      <c r="P1690" s="26"/>
      <c r="Q1690" s="26"/>
      <c r="R1690" s="26"/>
      <c r="S1690" s="26"/>
      <c r="T1690" s="26"/>
      <c r="U1690" s="26"/>
      <c r="V1690" s="36">
        <f t="shared" si="26"/>
        <v>1096</v>
      </c>
      <c r="W169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90" t="str">
        <f>IF(Table1[[#This Row],[Days Past 3rd Birthday Calculated]]&lt;1,"OnTime",IF(Table1[[#This Row],[Days Past 3rd Birthday Calculated]]&lt;16,"1-15 Cal Days",IF(Table1[[#This Row],[Days Past 3rd Birthday Calculated]]&gt;29,"30+ Cal Days","16-29 Cal Days")))</f>
        <v>OnTime</v>
      </c>
      <c r="Y1690" s="37">
        <f>_xlfn.NUMBERVALUE(Table1[[#This Row],[School Days to Complete Initial Evaluation (U08)]])</f>
        <v>0</v>
      </c>
      <c r="Z1690" t="str">
        <f>IF(Table1[[#This Row],[School Days to Complete Initial Evaluation Converted]]&lt;36,"OnTime",IF(Table1[[#This Row],[School Days to Complete Initial Evaluation Converted]]&gt;50,"16+ Sch Days","1-15 Sch Days"))</f>
        <v>OnTime</v>
      </c>
    </row>
    <row r="1691" spans="1:26">
      <c r="A1691" s="26"/>
      <c r="B1691" s="26"/>
      <c r="C1691" s="26"/>
      <c r="D1691" s="26"/>
      <c r="E1691" s="26"/>
      <c r="F1691" s="26"/>
      <c r="G1691" s="26"/>
      <c r="H1691" s="26"/>
      <c r="I1691" s="26"/>
      <c r="J1691" s="26"/>
      <c r="K1691" s="26"/>
      <c r="L1691" s="26"/>
      <c r="M1691" s="26"/>
      <c r="N1691" s="26"/>
      <c r="O1691" s="26"/>
      <c r="P1691" s="26"/>
      <c r="Q1691" s="26"/>
      <c r="R1691" s="26"/>
      <c r="S1691" s="26"/>
      <c r="T1691" s="26"/>
      <c r="U1691" s="26"/>
      <c r="V1691" s="36">
        <f t="shared" si="26"/>
        <v>1096</v>
      </c>
      <c r="W169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91" t="str">
        <f>IF(Table1[[#This Row],[Days Past 3rd Birthday Calculated]]&lt;1,"OnTime",IF(Table1[[#This Row],[Days Past 3rd Birthday Calculated]]&lt;16,"1-15 Cal Days",IF(Table1[[#This Row],[Days Past 3rd Birthday Calculated]]&gt;29,"30+ Cal Days","16-29 Cal Days")))</f>
        <v>OnTime</v>
      </c>
      <c r="Y1691" s="37">
        <f>_xlfn.NUMBERVALUE(Table1[[#This Row],[School Days to Complete Initial Evaluation (U08)]])</f>
        <v>0</v>
      </c>
      <c r="Z1691" t="str">
        <f>IF(Table1[[#This Row],[School Days to Complete Initial Evaluation Converted]]&lt;36,"OnTime",IF(Table1[[#This Row],[School Days to Complete Initial Evaluation Converted]]&gt;50,"16+ Sch Days","1-15 Sch Days"))</f>
        <v>OnTime</v>
      </c>
    </row>
    <row r="1692" spans="1:26">
      <c r="A1692" s="26"/>
      <c r="B1692" s="26"/>
      <c r="C1692" s="26"/>
      <c r="D1692" s="26"/>
      <c r="E1692" s="26"/>
      <c r="F1692" s="26"/>
      <c r="G1692" s="26"/>
      <c r="H1692" s="26"/>
      <c r="I1692" s="26"/>
      <c r="J1692" s="26"/>
      <c r="K1692" s="26"/>
      <c r="L1692" s="26"/>
      <c r="M1692" s="26"/>
      <c r="N1692" s="26"/>
      <c r="O1692" s="26"/>
      <c r="P1692" s="26"/>
      <c r="Q1692" s="26"/>
      <c r="R1692" s="26"/>
      <c r="S1692" s="26"/>
      <c r="T1692" s="26"/>
      <c r="U1692" s="26"/>
      <c r="V1692" s="36">
        <f t="shared" si="26"/>
        <v>1096</v>
      </c>
      <c r="W169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92" t="str">
        <f>IF(Table1[[#This Row],[Days Past 3rd Birthday Calculated]]&lt;1,"OnTime",IF(Table1[[#This Row],[Days Past 3rd Birthday Calculated]]&lt;16,"1-15 Cal Days",IF(Table1[[#This Row],[Days Past 3rd Birthday Calculated]]&gt;29,"30+ Cal Days","16-29 Cal Days")))</f>
        <v>OnTime</v>
      </c>
      <c r="Y1692" s="37">
        <f>_xlfn.NUMBERVALUE(Table1[[#This Row],[School Days to Complete Initial Evaluation (U08)]])</f>
        <v>0</v>
      </c>
      <c r="Z1692" t="str">
        <f>IF(Table1[[#This Row],[School Days to Complete Initial Evaluation Converted]]&lt;36,"OnTime",IF(Table1[[#This Row],[School Days to Complete Initial Evaluation Converted]]&gt;50,"16+ Sch Days","1-15 Sch Days"))</f>
        <v>OnTime</v>
      </c>
    </row>
    <row r="1693" spans="1:26">
      <c r="A1693" s="26"/>
      <c r="B1693" s="26"/>
      <c r="C1693" s="26"/>
      <c r="D1693" s="26"/>
      <c r="E1693" s="26"/>
      <c r="F1693" s="26"/>
      <c r="G1693" s="26"/>
      <c r="H1693" s="26"/>
      <c r="I1693" s="26"/>
      <c r="J1693" s="26"/>
      <c r="K1693" s="26"/>
      <c r="L1693" s="26"/>
      <c r="M1693" s="26"/>
      <c r="N1693" s="26"/>
      <c r="O1693" s="26"/>
      <c r="P1693" s="26"/>
      <c r="Q1693" s="26"/>
      <c r="R1693" s="26"/>
      <c r="S1693" s="26"/>
      <c r="T1693" s="26"/>
      <c r="U1693" s="26"/>
      <c r="V1693" s="36">
        <f t="shared" si="26"/>
        <v>1096</v>
      </c>
      <c r="W169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93" t="str">
        <f>IF(Table1[[#This Row],[Days Past 3rd Birthday Calculated]]&lt;1,"OnTime",IF(Table1[[#This Row],[Days Past 3rd Birthday Calculated]]&lt;16,"1-15 Cal Days",IF(Table1[[#This Row],[Days Past 3rd Birthday Calculated]]&gt;29,"30+ Cal Days","16-29 Cal Days")))</f>
        <v>OnTime</v>
      </c>
      <c r="Y1693" s="37">
        <f>_xlfn.NUMBERVALUE(Table1[[#This Row],[School Days to Complete Initial Evaluation (U08)]])</f>
        <v>0</v>
      </c>
      <c r="Z1693" t="str">
        <f>IF(Table1[[#This Row],[School Days to Complete Initial Evaluation Converted]]&lt;36,"OnTime",IF(Table1[[#This Row],[School Days to Complete Initial Evaluation Converted]]&gt;50,"16+ Sch Days","1-15 Sch Days"))</f>
        <v>OnTime</v>
      </c>
    </row>
    <row r="1694" spans="1:26">
      <c r="A1694" s="26"/>
      <c r="B1694" s="26"/>
      <c r="C1694" s="26"/>
      <c r="D1694" s="26"/>
      <c r="E1694" s="26"/>
      <c r="F1694" s="26"/>
      <c r="G1694" s="26"/>
      <c r="H1694" s="26"/>
      <c r="I1694" s="26"/>
      <c r="J1694" s="26"/>
      <c r="K1694" s="26"/>
      <c r="L1694" s="26"/>
      <c r="M1694" s="26"/>
      <c r="N1694" s="26"/>
      <c r="O1694" s="26"/>
      <c r="P1694" s="26"/>
      <c r="Q1694" s="26"/>
      <c r="R1694" s="26"/>
      <c r="S1694" s="26"/>
      <c r="T1694" s="26"/>
      <c r="U1694" s="26"/>
      <c r="V1694" s="36">
        <f t="shared" si="26"/>
        <v>1096</v>
      </c>
      <c r="W169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94" t="str">
        <f>IF(Table1[[#This Row],[Days Past 3rd Birthday Calculated]]&lt;1,"OnTime",IF(Table1[[#This Row],[Days Past 3rd Birthday Calculated]]&lt;16,"1-15 Cal Days",IF(Table1[[#This Row],[Days Past 3rd Birthday Calculated]]&gt;29,"30+ Cal Days","16-29 Cal Days")))</f>
        <v>OnTime</v>
      </c>
      <c r="Y1694" s="37">
        <f>_xlfn.NUMBERVALUE(Table1[[#This Row],[School Days to Complete Initial Evaluation (U08)]])</f>
        <v>0</v>
      </c>
      <c r="Z1694" t="str">
        <f>IF(Table1[[#This Row],[School Days to Complete Initial Evaluation Converted]]&lt;36,"OnTime",IF(Table1[[#This Row],[School Days to Complete Initial Evaluation Converted]]&gt;50,"16+ Sch Days","1-15 Sch Days"))</f>
        <v>OnTime</v>
      </c>
    </row>
    <row r="1695" spans="1:26">
      <c r="A1695" s="26"/>
      <c r="B1695" s="26"/>
      <c r="C1695" s="26"/>
      <c r="D1695" s="26"/>
      <c r="E1695" s="26"/>
      <c r="F1695" s="26"/>
      <c r="G1695" s="26"/>
      <c r="H1695" s="26"/>
      <c r="I1695" s="26"/>
      <c r="J1695" s="26"/>
      <c r="K1695" s="26"/>
      <c r="L1695" s="26"/>
      <c r="M1695" s="26"/>
      <c r="N1695" s="26"/>
      <c r="O1695" s="26"/>
      <c r="P1695" s="26"/>
      <c r="Q1695" s="26"/>
      <c r="R1695" s="26"/>
      <c r="S1695" s="26"/>
      <c r="T1695" s="26"/>
      <c r="U1695" s="26"/>
      <c r="V1695" s="36">
        <f t="shared" si="26"/>
        <v>1096</v>
      </c>
      <c r="W169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95" t="str">
        <f>IF(Table1[[#This Row],[Days Past 3rd Birthday Calculated]]&lt;1,"OnTime",IF(Table1[[#This Row],[Days Past 3rd Birthday Calculated]]&lt;16,"1-15 Cal Days",IF(Table1[[#This Row],[Days Past 3rd Birthday Calculated]]&gt;29,"30+ Cal Days","16-29 Cal Days")))</f>
        <v>OnTime</v>
      </c>
      <c r="Y1695" s="37">
        <f>_xlfn.NUMBERVALUE(Table1[[#This Row],[School Days to Complete Initial Evaluation (U08)]])</f>
        <v>0</v>
      </c>
      <c r="Z1695" t="str">
        <f>IF(Table1[[#This Row],[School Days to Complete Initial Evaluation Converted]]&lt;36,"OnTime",IF(Table1[[#This Row],[School Days to Complete Initial Evaluation Converted]]&gt;50,"16+ Sch Days","1-15 Sch Days"))</f>
        <v>OnTime</v>
      </c>
    </row>
    <row r="1696" spans="1:26">
      <c r="A1696" s="26"/>
      <c r="B1696" s="26"/>
      <c r="C1696" s="26"/>
      <c r="D1696" s="26"/>
      <c r="E1696" s="26"/>
      <c r="F1696" s="26"/>
      <c r="G1696" s="26"/>
      <c r="H1696" s="26"/>
      <c r="I1696" s="26"/>
      <c r="J1696" s="26"/>
      <c r="K1696" s="26"/>
      <c r="L1696" s="26"/>
      <c r="M1696" s="26"/>
      <c r="N1696" s="26"/>
      <c r="O1696" s="26"/>
      <c r="P1696" s="26"/>
      <c r="Q1696" s="26"/>
      <c r="R1696" s="26"/>
      <c r="S1696" s="26"/>
      <c r="T1696" s="26"/>
      <c r="U1696" s="26"/>
      <c r="V1696" s="36">
        <f t="shared" si="26"/>
        <v>1096</v>
      </c>
      <c r="W169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96" t="str">
        <f>IF(Table1[[#This Row],[Days Past 3rd Birthday Calculated]]&lt;1,"OnTime",IF(Table1[[#This Row],[Days Past 3rd Birthday Calculated]]&lt;16,"1-15 Cal Days",IF(Table1[[#This Row],[Days Past 3rd Birthday Calculated]]&gt;29,"30+ Cal Days","16-29 Cal Days")))</f>
        <v>OnTime</v>
      </c>
      <c r="Y1696" s="37">
        <f>_xlfn.NUMBERVALUE(Table1[[#This Row],[School Days to Complete Initial Evaluation (U08)]])</f>
        <v>0</v>
      </c>
      <c r="Z1696" t="str">
        <f>IF(Table1[[#This Row],[School Days to Complete Initial Evaluation Converted]]&lt;36,"OnTime",IF(Table1[[#This Row],[School Days to Complete Initial Evaluation Converted]]&gt;50,"16+ Sch Days","1-15 Sch Days"))</f>
        <v>OnTime</v>
      </c>
    </row>
    <row r="1697" spans="1:26">
      <c r="A1697" s="26"/>
      <c r="B1697" s="26"/>
      <c r="C1697" s="26"/>
      <c r="D1697" s="26"/>
      <c r="E1697" s="26"/>
      <c r="F1697" s="26"/>
      <c r="G1697" s="26"/>
      <c r="H1697" s="26"/>
      <c r="I1697" s="26"/>
      <c r="J1697" s="26"/>
      <c r="K1697" s="26"/>
      <c r="L1697" s="26"/>
      <c r="M1697" s="26"/>
      <c r="N1697" s="26"/>
      <c r="O1697" s="26"/>
      <c r="P1697" s="26"/>
      <c r="Q1697" s="26"/>
      <c r="R1697" s="26"/>
      <c r="S1697" s="26"/>
      <c r="T1697" s="26"/>
      <c r="U1697" s="26"/>
      <c r="V1697" s="36">
        <f t="shared" si="26"/>
        <v>1096</v>
      </c>
      <c r="W169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97" t="str">
        <f>IF(Table1[[#This Row],[Days Past 3rd Birthday Calculated]]&lt;1,"OnTime",IF(Table1[[#This Row],[Days Past 3rd Birthday Calculated]]&lt;16,"1-15 Cal Days",IF(Table1[[#This Row],[Days Past 3rd Birthday Calculated]]&gt;29,"30+ Cal Days","16-29 Cal Days")))</f>
        <v>OnTime</v>
      </c>
      <c r="Y1697" s="37">
        <f>_xlfn.NUMBERVALUE(Table1[[#This Row],[School Days to Complete Initial Evaluation (U08)]])</f>
        <v>0</v>
      </c>
      <c r="Z1697" t="str">
        <f>IF(Table1[[#This Row],[School Days to Complete Initial Evaluation Converted]]&lt;36,"OnTime",IF(Table1[[#This Row],[School Days to Complete Initial Evaluation Converted]]&gt;50,"16+ Sch Days","1-15 Sch Days"))</f>
        <v>OnTime</v>
      </c>
    </row>
    <row r="1698" spans="1:26">
      <c r="A1698" s="26"/>
      <c r="B1698" s="26"/>
      <c r="C1698" s="26"/>
      <c r="D1698" s="26"/>
      <c r="E1698" s="26"/>
      <c r="F1698" s="26"/>
      <c r="G1698" s="26"/>
      <c r="H1698" s="26"/>
      <c r="I1698" s="26"/>
      <c r="J1698" s="26"/>
      <c r="K1698" s="26"/>
      <c r="L1698" s="26"/>
      <c r="M1698" s="26"/>
      <c r="N1698" s="26"/>
      <c r="O1698" s="26"/>
      <c r="P1698" s="26"/>
      <c r="Q1698" s="26"/>
      <c r="R1698" s="26"/>
      <c r="S1698" s="26"/>
      <c r="T1698" s="26"/>
      <c r="U1698" s="26"/>
      <c r="V1698" s="36">
        <f t="shared" si="26"/>
        <v>1096</v>
      </c>
      <c r="W169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98" t="str">
        <f>IF(Table1[[#This Row],[Days Past 3rd Birthday Calculated]]&lt;1,"OnTime",IF(Table1[[#This Row],[Days Past 3rd Birthday Calculated]]&lt;16,"1-15 Cal Days",IF(Table1[[#This Row],[Days Past 3rd Birthday Calculated]]&gt;29,"30+ Cal Days","16-29 Cal Days")))</f>
        <v>OnTime</v>
      </c>
      <c r="Y1698" s="37">
        <f>_xlfn.NUMBERVALUE(Table1[[#This Row],[School Days to Complete Initial Evaluation (U08)]])</f>
        <v>0</v>
      </c>
      <c r="Z1698" t="str">
        <f>IF(Table1[[#This Row],[School Days to Complete Initial Evaluation Converted]]&lt;36,"OnTime",IF(Table1[[#This Row],[School Days to Complete Initial Evaluation Converted]]&gt;50,"16+ Sch Days","1-15 Sch Days"))</f>
        <v>OnTime</v>
      </c>
    </row>
    <row r="1699" spans="1:26">
      <c r="A1699" s="26"/>
      <c r="B1699" s="26"/>
      <c r="C1699" s="26"/>
      <c r="D1699" s="26"/>
      <c r="E1699" s="26"/>
      <c r="F1699" s="26"/>
      <c r="G1699" s="26"/>
      <c r="H1699" s="26"/>
      <c r="I1699" s="26"/>
      <c r="J1699" s="26"/>
      <c r="K1699" s="26"/>
      <c r="L1699" s="26"/>
      <c r="M1699" s="26"/>
      <c r="N1699" s="26"/>
      <c r="O1699" s="26"/>
      <c r="P1699" s="26"/>
      <c r="Q1699" s="26"/>
      <c r="R1699" s="26"/>
      <c r="S1699" s="26"/>
      <c r="T1699" s="26"/>
      <c r="U1699" s="26"/>
      <c r="V1699" s="36">
        <f t="shared" si="26"/>
        <v>1096</v>
      </c>
      <c r="W169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699" t="str">
        <f>IF(Table1[[#This Row],[Days Past 3rd Birthday Calculated]]&lt;1,"OnTime",IF(Table1[[#This Row],[Days Past 3rd Birthday Calculated]]&lt;16,"1-15 Cal Days",IF(Table1[[#This Row],[Days Past 3rd Birthday Calculated]]&gt;29,"30+ Cal Days","16-29 Cal Days")))</f>
        <v>OnTime</v>
      </c>
      <c r="Y1699" s="37">
        <f>_xlfn.NUMBERVALUE(Table1[[#This Row],[School Days to Complete Initial Evaluation (U08)]])</f>
        <v>0</v>
      </c>
      <c r="Z1699" t="str">
        <f>IF(Table1[[#This Row],[School Days to Complete Initial Evaluation Converted]]&lt;36,"OnTime",IF(Table1[[#This Row],[School Days to Complete Initial Evaluation Converted]]&gt;50,"16+ Sch Days","1-15 Sch Days"))</f>
        <v>OnTime</v>
      </c>
    </row>
    <row r="1700" spans="1:26">
      <c r="A1700" s="26"/>
      <c r="B1700" s="26"/>
      <c r="C1700" s="26"/>
      <c r="D1700" s="26"/>
      <c r="E1700" s="26"/>
      <c r="F1700" s="26"/>
      <c r="G1700" s="26"/>
      <c r="H1700" s="26"/>
      <c r="I1700" s="26"/>
      <c r="J1700" s="26"/>
      <c r="K1700" s="26"/>
      <c r="L1700" s="26"/>
      <c r="M1700" s="26"/>
      <c r="N1700" s="26"/>
      <c r="O1700" s="26"/>
      <c r="P1700" s="26"/>
      <c r="Q1700" s="26"/>
      <c r="R1700" s="26"/>
      <c r="S1700" s="26"/>
      <c r="T1700" s="26"/>
      <c r="U1700" s="26"/>
      <c r="V1700" s="36">
        <f t="shared" si="26"/>
        <v>1096</v>
      </c>
      <c r="W170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00" t="str">
        <f>IF(Table1[[#This Row],[Days Past 3rd Birthday Calculated]]&lt;1,"OnTime",IF(Table1[[#This Row],[Days Past 3rd Birthday Calculated]]&lt;16,"1-15 Cal Days",IF(Table1[[#This Row],[Days Past 3rd Birthday Calculated]]&gt;29,"30+ Cal Days","16-29 Cal Days")))</f>
        <v>OnTime</v>
      </c>
      <c r="Y1700" s="37">
        <f>_xlfn.NUMBERVALUE(Table1[[#This Row],[School Days to Complete Initial Evaluation (U08)]])</f>
        <v>0</v>
      </c>
      <c r="Z1700" t="str">
        <f>IF(Table1[[#This Row],[School Days to Complete Initial Evaluation Converted]]&lt;36,"OnTime",IF(Table1[[#This Row],[School Days to Complete Initial Evaluation Converted]]&gt;50,"16+ Sch Days","1-15 Sch Days"))</f>
        <v>OnTime</v>
      </c>
    </row>
    <row r="1701" spans="1:26">
      <c r="A1701" s="26"/>
      <c r="B1701" s="26"/>
      <c r="C1701" s="26"/>
      <c r="D1701" s="26"/>
      <c r="E1701" s="26"/>
      <c r="F1701" s="26"/>
      <c r="G1701" s="26"/>
      <c r="H1701" s="26"/>
      <c r="I1701" s="26"/>
      <c r="J1701" s="26"/>
      <c r="K1701" s="26"/>
      <c r="L1701" s="26"/>
      <c r="M1701" s="26"/>
      <c r="N1701" s="26"/>
      <c r="O1701" s="26"/>
      <c r="P1701" s="26"/>
      <c r="Q1701" s="26"/>
      <c r="R1701" s="26"/>
      <c r="S1701" s="26"/>
      <c r="T1701" s="26"/>
      <c r="U1701" s="26"/>
      <c r="V1701" s="36">
        <f t="shared" si="26"/>
        <v>1096</v>
      </c>
      <c r="W170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01" t="str">
        <f>IF(Table1[[#This Row],[Days Past 3rd Birthday Calculated]]&lt;1,"OnTime",IF(Table1[[#This Row],[Days Past 3rd Birthday Calculated]]&lt;16,"1-15 Cal Days",IF(Table1[[#This Row],[Days Past 3rd Birthday Calculated]]&gt;29,"30+ Cal Days","16-29 Cal Days")))</f>
        <v>OnTime</v>
      </c>
      <c r="Y1701" s="37">
        <f>_xlfn.NUMBERVALUE(Table1[[#This Row],[School Days to Complete Initial Evaluation (U08)]])</f>
        <v>0</v>
      </c>
      <c r="Z1701" t="str">
        <f>IF(Table1[[#This Row],[School Days to Complete Initial Evaluation Converted]]&lt;36,"OnTime",IF(Table1[[#This Row],[School Days to Complete Initial Evaluation Converted]]&gt;50,"16+ Sch Days","1-15 Sch Days"))</f>
        <v>OnTime</v>
      </c>
    </row>
    <row r="1702" spans="1:26">
      <c r="A1702" s="26"/>
      <c r="B1702" s="26"/>
      <c r="C1702" s="26"/>
      <c r="D1702" s="26"/>
      <c r="E1702" s="26"/>
      <c r="F1702" s="26"/>
      <c r="G1702" s="26"/>
      <c r="H1702" s="26"/>
      <c r="I1702" s="26"/>
      <c r="J1702" s="26"/>
      <c r="K1702" s="26"/>
      <c r="L1702" s="26"/>
      <c r="M1702" s="26"/>
      <c r="N1702" s="26"/>
      <c r="O1702" s="26"/>
      <c r="P1702" s="26"/>
      <c r="Q1702" s="26"/>
      <c r="R1702" s="26"/>
      <c r="S1702" s="26"/>
      <c r="T1702" s="26"/>
      <c r="U1702" s="26"/>
      <c r="V1702" s="36">
        <f t="shared" si="26"/>
        <v>1096</v>
      </c>
      <c r="W170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02" t="str">
        <f>IF(Table1[[#This Row],[Days Past 3rd Birthday Calculated]]&lt;1,"OnTime",IF(Table1[[#This Row],[Days Past 3rd Birthday Calculated]]&lt;16,"1-15 Cal Days",IF(Table1[[#This Row],[Days Past 3rd Birthday Calculated]]&gt;29,"30+ Cal Days","16-29 Cal Days")))</f>
        <v>OnTime</v>
      </c>
      <c r="Y1702" s="37">
        <f>_xlfn.NUMBERVALUE(Table1[[#This Row],[School Days to Complete Initial Evaluation (U08)]])</f>
        <v>0</v>
      </c>
      <c r="Z1702" t="str">
        <f>IF(Table1[[#This Row],[School Days to Complete Initial Evaluation Converted]]&lt;36,"OnTime",IF(Table1[[#This Row],[School Days to Complete Initial Evaluation Converted]]&gt;50,"16+ Sch Days","1-15 Sch Days"))</f>
        <v>OnTime</v>
      </c>
    </row>
    <row r="1703" spans="1:26">
      <c r="A1703" s="26"/>
      <c r="B1703" s="26"/>
      <c r="C1703" s="26"/>
      <c r="D1703" s="26"/>
      <c r="E1703" s="26"/>
      <c r="F1703" s="26"/>
      <c r="G1703" s="26"/>
      <c r="H1703" s="26"/>
      <c r="I1703" s="26"/>
      <c r="J1703" s="26"/>
      <c r="K1703" s="26"/>
      <c r="L1703" s="26"/>
      <c r="M1703" s="26"/>
      <c r="N1703" s="26"/>
      <c r="O1703" s="26"/>
      <c r="P1703" s="26"/>
      <c r="Q1703" s="26"/>
      <c r="R1703" s="26"/>
      <c r="S1703" s="26"/>
      <c r="T1703" s="26"/>
      <c r="U1703" s="26"/>
      <c r="V1703" s="36">
        <f t="shared" si="26"/>
        <v>1096</v>
      </c>
      <c r="W170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03" t="str">
        <f>IF(Table1[[#This Row],[Days Past 3rd Birthday Calculated]]&lt;1,"OnTime",IF(Table1[[#This Row],[Days Past 3rd Birthday Calculated]]&lt;16,"1-15 Cal Days",IF(Table1[[#This Row],[Days Past 3rd Birthday Calculated]]&gt;29,"30+ Cal Days","16-29 Cal Days")))</f>
        <v>OnTime</v>
      </c>
      <c r="Y1703" s="37">
        <f>_xlfn.NUMBERVALUE(Table1[[#This Row],[School Days to Complete Initial Evaluation (U08)]])</f>
        <v>0</v>
      </c>
      <c r="Z1703" t="str">
        <f>IF(Table1[[#This Row],[School Days to Complete Initial Evaluation Converted]]&lt;36,"OnTime",IF(Table1[[#This Row],[School Days to Complete Initial Evaluation Converted]]&gt;50,"16+ Sch Days","1-15 Sch Days"))</f>
        <v>OnTime</v>
      </c>
    </row>
    <row r="1704" spans="1:26">
      <c r="A1704" s="26"/>
      <c r="B1704" s="26"/>
      <c r="C1704" s="26"/>
      <c r="D1704" s="26"/>
      <c r="E1704" s="26"/>
      <c r="F1704" s="26"/>
      <c r="G1704" s="26"/>
      <c r="H1704" s="26"/>
      <c r="I1704" s="26"/>
      <c r="J1704" s="26"/>
      <c r="K1704" s="26"/>
      <c r="L1704" s="26"/>
      <c r="M1704" s="26"/>
      <c r="N1704" s="26"/>
      <c r="O1704" s="26"/>
      <c r="P1704" s="26"/>
      <c r="Q1704" s="26"/>
      <c r="R1704" s="26"/>
      <c r="S1704" s="26"/>
      <c r="T1704" s="26"/>
      <c r="U1704" s="26"/>
      <c r="V1704" s="36">
        <f t="shared" si="26"/>
        <v>1096</v>
      </c>
      <c r="W170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04" t="str">
        <f>IF(Table1[[#This Row],[Days Past 3rd Birthday Calculated]]&lt;1,"OnTime",IF(Table1[[#This Row],[Days Past 3rd Birthday Calculated]]&lt;16,"1-15 Cal Days",IF(Table1[[#This Row],[Days Past 3rd Birthday Calculated]]&gt;29,"30+ Cal Days","16-29 Cal Days")))</f>
        <v>OnTime</v>
      </c>
      <c r="Y1704" s="37">
        <f>_xlfn.NUMBERVALUE(Table1[[#This Row],[School Days to Complete Initial Evaluation (U08)]])</f>
        <v>0</v>
      </c>
      <c r="Z1704" t="str">
        <f>IF(Table1[[#This Row],[School Days to Complete Initial Evaluation Converted]]&lt;36,"OnTime",IF(Table1[[#This Row],[School Days to Complete Initial Evaluation Converted]]&gt;50,"16+ Sch Days","1-15 Sch Days"))</f>
        <v>OnTime</v>
      </c>
    </row>
    <row r="1705" spans="1:26">
      <c r="A1705" s="26"/>
      <c r="B1705" s="26"/>
      <c r="C1705" s="26"/>
      <c r="D1705" s="26"/>
      <c r="E1705" s="26"/>
      <c r="F1705" s="26"/>
      <c r="G1705" s="26"/>
      <c r="H1705" s="26"/>
      <c r="I1705" s="26"/>
      <c r="J1705" s="26"/>
      <c r="K1705" s="26"/>
      <c r="L1705" s="26"/>
      <c r="M1705" s="26"/>
      <c r="N1705" s="26"/>
      <c r="O1705" s="26"/>
      <c r="P1705" s="26"/>
      <c r="Q1705" s="26"/>
      <c r="R1705" s="26"/>
      <c r="S1705" s="26"/>
      <c r="T1705" s="26"/>
      <c r="U1705" s="26"/>
      <c r="V1705" s="36">
        <f t="shared" si="26"/>
        <v>1096</v>
      </c>
      <c r="W170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05" t="str">
        <f>IF(Table1[[#This Row],[Days Past 3rd Birthday Calculated]]&lt;1,"OnTime",IF(Table1[[#This Row],[Days Past 3rd Birthday Calculated]]&lt;16,"1-15 Cal Days",IF(Table1[[#This Row],[Days Past 3rd Birthday Calculated]]&gt;29,"30+ Cal Days","16-29 Cal Days")))</f>
        <v>OnTime</v>
      </c>
      <c r="Y1705" s="37">
        <f>_xlfn.NUMBERVALUE(Table1[[#This Row],[School Days to Complete Initial Evaluation (U08)]])</f>
        <v>0</v>
      </c>
      <c r="Z1705" t="str">
        <f>IF(Table1[[#This Row],[School Days to Complete Initial Evaluation Converted]]&lt;36,"OnTime",IF(Table1[[#This Row],[School Days to Complete Initial Evaluation Converted]]&gt;50,"16+ Sch Days","1-15 Sch Days"))</f>
        <v>OnTime</v>
      </c>
    </row>
    <row r="1706" spans="1:26">
      <c r="A1706" s="26"/>
      <c r="B1706" s="26"/>
      <c r="C1706" s="26"/>
      <c r="D1706" s="26"/>
      <c r="E1706" s="26"/>
      <c r="F1706" s="26"/>
      <c r="G1706" s="26"/>
      <c r="H1706" s="26"/>
      <c r="I1706" s="26"/>
      <c r="J1706" s="26"/>
      <c r="K1706" s="26"/>
      <c r="L1706" s="26"/>
      <c r="M1706" s="26"/>
      <c r="N1706" s="26"/>
      <c r="O1706" s="26"/>
      <c r="P1706" s="26"/>
      <c r="Q1706" s="26"/>
      <c r="R1706" s="26"/>
      <c r="S1706" s="26"/>
      <c r="T1706" s="26"/>
      <c r="U1706" s="26"/>
      <c r="V1706" s="36">
        <f t="shared" si="26"/>
        <v>1096</v>
      </c>
      <c r="W170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06" t="str">
        <f>IF(Table1[[#This Row],[Days Past 3rd Birthday Calculated]]&lt;1,"OnTime",IF(Table1[[#This Row],[Days Past 3rd Birthday Calculated]]&lt;16,"1-15 Cal Days",IF(Table1[[#This Row],[Days Past 3rd Birthday Calculated]]&gt;29,"30+ Cal Days","16-29 Cal Days")))</f>
        <v>OnTime</v>
      </c>
      <c r="Y1706" s="37">
        <f>_xlfn.NUMBERVALUE(Table1[[#This Row],[School Days to Complete Initial Evaluation (U08)]])</f>
        <v>0</v>
      </c>
      <c r="Z1706" t="str">
        <f>IF(Table1[[#This Row],[School Days to Complete Initial Evaluation Converted]]&lt;36,"OnTime",IF(Table1[[#This Row],[School Days to Complete Initial Evaluation Converted]]&gt;50,"16+ Sch Days","1-15 Sch Days"))</f>
        <v>OnTime</v>
      </c>
    </row>
    <row r="1707" spans="1:26">
      <c r="A1707" s="26"/>
      <c r="B1707" s="26"/>
      <c r="C1707" s="26"/>
      <c r="D1707" s="26"/>
      <c r="E1707" s="26"/>
      <c r="F1707" s="26"/>
      <c r="G1707" s="26"/>
      <c r="H1707" s="26"/>
      <c r="I1707" s="26"/>
      <c r="J1707" s="26"/>
      <c r="K1707" s="26"/>
      <c r="L1707" s="26"/>
      <c r="M1707" s="26"/>
      <c r="N1707" s="26"/>
      <c r="O1707" s="26"/>
      <c r="P1707" s="26"/>
      <c r="Q1707" s="26"/>
      <c r="R1707" s="26"/>
      <c r="S1707" s="26"/>
      <c r="T1707" s="26"/>
      <c r="U1707" s="26"/>
      <c r="V1707" s="36">
        <f t="shared" si="26"/>
        <v>1096</v>
      </c>
      <c r="W170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07" t="str">
        <f>IF(Table1[[#This Row],[Days Past 3rd Birthday Calculated]]&lt;1,"OnTime",IF(Table1[[#This Row],[Days Past 3rd Birthday Calculated]]&lt;16,"1-15 Cal Days",IF(Table1[[#This Row],[Days Past 3rd Birthday Calculated]]&gt;29,"30+ Cal Days","16-29 Cal Days")))</f>
        <v>OnTime</v>
      </c>
      <c r="Y1707" s="37">
        <f>_xlfn.NUMBERVALUE(Table1[[#This Row],[School Days to Complete Initial Evaluation (U08)]])</f>
        <v>0</v>
      </c>
      <c r="Z1707" t="str">
        <f>IF(Table1[[#This Row],[School Days to Complete Initial Evaluation Converted]]&lt;36,"OnTime",IF(Table1[[#This Row],[School Days to Complete Initial Evaluation Converted]]&gt;50,"16+ Sch Days","1-15 Sch Days"))</f>
        <v>OnTime</v>
      </c>
    </row>
    <row r="1708" spans="1:26">
      <c r="A1708" s="26"/>
      <c r="B1708" s="26"/>
      <c r="C1708" s="26"/>
      <c r="D1708" s="26"/>
      <c r="E1708" s="26"/>
      <c r="F1708" s="26"/>
      <c r="G1708" s="26"/>
      <c r="H1708" s="26"/>
      <c r="I1708" s="26"/>
      <c r="J1708" s="26"/>
      <c r="K1708" s="26"/>
      <c r="L1708" s="26"/>
      <c r="M1708" s="26"/>
      <c r="N1708" s="26"/>
      <c r="O1708" s="26"/>
      <c r="P1708" s="26"/>
      <c r="Q1708" s="26"/>
      <c r="R1708" s="26"/>
      <c r="S1708" s="26"/>
      <c r="T1708" s="26"/>
      <c r="U1708" s="26"/>
      <c r="V1708" s="36">
        <f t="shared" si="26"/>
        <v>1096</v>
      </c>
      <c r="W170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08" t="str">
        <f>IF(Table1[[#This Row],[Days Past 3rd Birthday Calculated]]&lt;1,"OnTime",IF(Table1[[#This Row],[Days Past 3rd Birthday Calculated]]&lt;16,"1-15 Cal Days",IF(Table1[[#This Row],[Days Past 3rd Birthday Calculated]]&gt;29,"30+ Cal Days","16-29 Cal Days")))</f>
        <v>OnTime</v>
      </c>
      <c r="Y1708" s="37">
        <f>_xlfn.NUMBERVALUE(Table1[[#This Row],[School Days to Complete Initial Evaluation (U08)]])</f>
        <v>0</v>
      </c>
      <c r="Z1708" t="str">
        <f>IF(Table1[[#This Row],[School Days to Complete Initial Evaluation Converted]]&lt;36,"OnTime",IF(Table1[[#This Row],[School Days to Complete Initial Evaluation Converted]]&gt;50,"16+ Sch Days","1-15 Sch Days"))</f>
        <v>OnTime</v>
      </c>
    </row>
    <row r="1709" spans="1:26">
      <c r="A1709" s="26"/>
      <c r="B1709" s="26"/>
      <c r="C1709" s="26"/>
      <c r="D1709" s="26"/>
      <c r="E1709" s="26"/>
      <c r="F1709" s="26"/>
      <c r="G1709" s="26"/>
      <c r="H1709" s="26"/>
      <c r="I1709" s="26"/>
      <c r="J1709" s="26"/>
      <c r="K1709" s="26"/>
      <c r="L1709" s="26"/>
      <c r="M1709" s="26"/>
      <c r="N1709" s="26"/>
      <c r="O1709" s="26"/>
      <c r="P1709" s="26"/>
      <c r="Q1709" s="26"/>
      <c r="R1709" s="26"/>
      <c r="S1709" s="26"/>
      <c r="T1709" s="26"/>
      <c r="U1709" s="26"/>
      <c r="V1709" s="36">
        <f t="shared" si="26"/>
        <v>1096</v>
      </c>
      <c r="W170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09" t="str">
        <f>IF(Table1[[#This Row],[Days Past 3rd Birthday Calculated]]&lt;1,"OnTime",IF(Table1[[#This Row],[Days Past 3rd Birthday Calculated]]&lt;16,"1-15 Cal Days",IF(Table1[[#This Row],[Days Past 3rd Birthday Calculated]]&gt;29,"30+ Cal Days","16-29 Cal Days")))</f>
        <v>OnTime</v>
      </c>
      <c r="Y1709" s="37">
        <f>_xlfn.NUMBERVALUE(Table1[[#This Row],[School Days to Complete Initial Evaluation (U08)]])</f>
        <v>0</v>
      </c>
      <c r="Z1709" t="str">
        <f>IF(Table1[[#This Row],[School Days to Complete Initial Evaluation Converted]]&lt;36,"OnTime",IF(Table1[[#This Row],[School Days to Complete Initial Evaluation Converted]]&gt;50,"16+ Sch Days","1-15 Sch Days"))</f>
        <v>OnTime</v>
      </c>
    </row>
    <row r="1710" spans="1:26">
      <c r="A1710" s="26"/>
      <c r="B1710" s="26"/>
      <c r="C1710" s="26"/>
      <c r="D1710" s="26"/>
      <c r="E1710" s="26"/>
      <c r="F1710" s="26"/>
      <c r="G1710" s="26"/>
      <c r="H1710" s="26"/>
      <c r="I1710" s="26"/>
      <c r="J1710" s="26"/>
      <c r="K1710" s="26"/>
      <c r="L1710" s="26"/>
      <c r="M1710" s="26"/>
      <c r="N1710" s="26"/>
      <c r="O1710" s="26"/>
      <c r="P1710" s="26"/>
      <c r="Q1710" s="26"/>
      <c r="R1710" s="26"/>
      <c r="S1710" s="26"/>
      <c r="T1710" s="26"/>
      <c r="U1710" s="26"/>
      <c r="V1710" s="36">
        <f t="shared" si="26"/>
        <v>1096</v>
      </c>
      <c r="W171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10" t="str">
        <f>IF(Table1[[#This Row],[Days Past 3rd Birthday Calculated]]&lt;1,"OnTime",IF(Table1[[#This Row],[Days Past 3rd Birthday Calculated]]&lt;16,"1-15 Cal Days",IF(Table1[[#This Row],[Days Past 3rd Birthday Calculated]]&gt;29,"30+ Cal Days","16-29 Cal Days")))</f>
        <v>OnTime</v>
      </c>
      <c r="Y1710" s="37">
        <f>_xlfn.NUMBERVALUE(Table1[[#This Row],[School Days to Complete Initial Evaluation (U08)]])</f>
        <v>0</v>
      </c>
      <c r="Z1710" t="str">
        <f>IF(Table1[[#This Row],[School Days to Complete Initial Evaluation Converted]]&lt;36,"OnTime",IF(Table1[[#This Row],[School Days to Complete Initial Evaluation Converted]]&gt;50,"16+ Sch Days","1-15 Sch Days"))</f>
        <v>OnTime</v>
      </c>
    </row>
    <row r="1711" spans="1:26">
      <c r="A1711" s="26"/>
      <c r="B1711" s="26"/>
      <c r="C1711" s="26"/>
      <c r="D1711" s="26"/>
      <c r="E1711" s="26"/>
      <c r="F1711" s="26"/>
      <c r="G1711" s="26"/>
      <c r="H1711" s="26"/>
      <c r="I1711" s="26"/>
      <c r="J1711" s="26"/>
      <c r="K1711" s="26"/>
      <c r="L1711" s="26"/>
      <c r="M1711" s="26"/>
      <c r="N1711" s="26"/>
      <c r="O1711" s="26"/>
      <c r="P1711" s="26"/>
      <c r="Q1711" s="26"/>
      <c r="R1711" s="26"/>
      <c r="S1711" s="26"/>
      <c r="T1711" s="26"/>
      <c r="U1711" s="26"/>
      <c r="V1711" s="36">
        <f t="shared" si="26"/>
        <v>1096</v>
      </c>
      <c r="W171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11" t="str">
        <f>IF(Table1[[#This Row],[Days Past 3rd Birthday Calculated]]&lt;1,"OnTime",IF(Table1[[#This Row],[Days Past 3rd Birthday Calculated]]&lt;16,"1-15 Cal Days",IF(Table1[[#This Row],[Days Past 3rd Birthday Calculated]]&gt;29,"30+ Cal Days","16-29 Cal Days")))</f>
        <v>OnTime</v>
      </c>
      <c r="Y1711" s="37">
        <f>_xlfn.NUMBERVALUE(Table1[[#This Row],[School Days to Complete Initial Evaluation (U08)]])</f>
        <v>0</v>
      </c>
      <c r="Z1711" t="str">
        <f>IF(Table1[[#This Row],[School Days to Complete Initial Evaluation Converted]]&lt;36,"OnTime",IF(Table1[[#This Row],[School Days to Complete Initial Evaluation Converted]]&gt;50,"16+ Sch Days","1-15 Sch Days"))</f>
        <v>OnTime</v>
      </c>
    </row>
    <row r="1712" spans="1:26">
      <c r="A1712" s="26"/>
      <c r="B1712" s="26"/>
      <c r="C1712" s="26"/>
      <c r="D1712" s="26"/>
      <c r="E1712" s="26"/>
      <c r="F1712" s="26"/>
      <c r="G1712" s="26"/>
      <c r="H1712" s="26"/>
      <c r="I1712" s="26"/>
      <c r="J1712" s="26"/>
      <c r="K1712" s="26"/>
      <c r="L1712" s="26"/>
      <c r="M1712" s="26"/>
      <c r="N1712" s="26"/>
      <c r="O1712" s="26"/>
      <c r="P1712" s="26"/>
      <c r="Q1712" s="26"/>
      <c r="R1712" s="26"/>
      <c r="S1712" s="26"/>
      <c r="T1712" s="26"/>
      <c r="U1712" s="26"/>
      <c r="V1712" s="36">
        <f t="shared" si="26"/>
        <v>1096</v>
      </c>
      <c r="W171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12" t="str">
        <f>IF(Table1[[#This Row],[Days Past 3rd Birthday Calculated]]&lt;1,"OnTime",IF(Table1[[#This Row],[Days Past 3rd Birthday Calculated]]&lt;16,"1-15 Cal Days",IF(Table1[[#This Row],[Days Past 3rd Birthday Calculated]]&gt;29,"30+ Cal Days","16-29 Cal Days")))</f>
        <v>OnTime</v>
      </c>
      <c r="Y1712" s="37">
        <f>_xlfn.NUMBERVALUE(Table1[[#This Row],[School Days to Complete Initial Evaluation (U08)]])</f>
        <v>0</v>
      </c>
      <c r="Z1712" t="str">
        <f>IF(Table1[[#This Row],[School Days to Complete Initial Evaluation Converted]]&lt;36,"OnTime",IF(Table1[[#This Row],[School Days to Complete Initial Evaluation Converted]]&gt;50,"16+ Sch Days","1-15 Sch Days"))</f>
        <v>OnTime</v>
      </c>
    </row>
    <row r="1713" spans="1:26">
      <c r="A1713" s="26"/>
      <c r="B1713" s="26"/>
      <c r="C1713" s="26"/>
      <c r="D1713" s="26"/>
      <c r="E1713" s="26"/>
      <c r="F1713" s="26"/>
      <c r="G1713" s="26"/>
      <c r="H1713" s="26"/>
      <c r="I1713" s="26"/>
      <c r="J1713" s="26"/>
      <c r="K1713" s="26"/>
      <c r="L1713" s="26"/>
      <c r="M1713" s="26"/>
      <c r="N1713" s="26"/>
      <c r="O1713" s="26"/>
      <c r="P1713" s="26"/>
      <c r="Q1713" s="26"/>
      <c r="R1713" s="26"/>
      <c r="S1713" s="26"/>
      <c r="T1713" s="26"/>
      <c r="U1713" s="26"/>
      <c r="V1713" s="36">
        <f t="shared" si="26"/>
        <v>1096</v>
      </c>
      <c r="W171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13" t="str">
        <f>IF(Table1[[#This Row],[Days Past 3rd Birthday Calculated]]&lt;1,"OnTime",IF(Table1[[#This Row],[Days Past 3rd Birthday Calculated]]&lt;16,"1-15 Cal Days",IF(Table1[[#This Row],[Days Past 3rd Birthday Calculated]]&gt;29,"30+ Cal Days","16-29 Cal Days")))</f>
        <v>OnTime</v>
      </c>
      <c r="Y1713" s="37">
        <f>_xlfn.NUMBERVALUE(Table1[[#This Row],[School Days to Complete Initial Evaluation (U08)]])</f>
        <v>0</v>
      </c>
      <c r="Z1713" t="str">
        <f>IF(Table1[[#This Row],[School Days to Complete Initial Evaluation Converted]]&lt;36,"OnTime",IF(Table1[[#This Row],[School Days to Complete Initial Evaluation Converted]]&gt;50,"16+ Sch Days","1-15 Sch Days"))</f>
        <v>OnTime</v>
      </c>
    </row>
    <row r="1714" spans="1:26">
      <c r="A1714" s="26"/>
      <c r="B1714" s="26"/>
      <c r="C1714" s="26"/>
      <c r="D1714" s="26"/>
      <c r="E1714" s="26"/>
      <c r="F1714" s="26"/>
      <c r="G1714" s="26"/>
      <c r="H1714" s="26"/>
      <c r="I1714" s="26"/>
      <c r="J1714" s="26"/>
      <c r="K1714" s="26"/>
      <c r="L1714" s="26"/>
      <c r="M1714" s="26"/>
      <c r="N1714" s="26"/>
      <c r="O1714" s="26"/>
      <c r="P1714" s="26"/>
      <c r="Q1714" s="26"/>
      <c r="R1714" s="26"/>
      <c r="S1714" s="26"/>
      <c r="T1714" s="26"/>
      <c r="U1714" s="26"/>
      <c r="V1714" s="36">
        <f t="shared" si="26"/>
        <v>1096</v>
      </c>
      <c r="W171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14" t="str">
        <f>IF(Table1[[#This Row],[Days Past 3rd Birthday Calculated]]&lt;1,"OnTime",IF(Table1[[#This Row],[Days Past 3rd Birthday Calculated]]&lt;16,"1-15 Cal Days",IF(Table1[[#This Row],[Days Past 3rd Birthday Calculated]]&gt;29,"30+ Cal Days","16-29 Cal Days")))</f>
        <v>OnTime</v>
      </c>
      <c r="Y1714" s="37">
        <f>_xlfn.NUMBERVALUE(Table1[[#This Row],[School Days to Complete Initial Evaluation (U08)]])</f>
        <v>0</v>
      </c>
      <c r="Z1714" t="str">
        <f>IF(Table1[[#This Row],[School Days to Complete Initial Evaluation Converted]]&lt;36,"OnTime",IF(Table1[[#This Row],[School Days to Complete Initial Evaluation Converted]]&gt;50,"16+ Sch Days","1-15 Sch Days"))</f>
        <v>OnTime</v>
      </c>
    </row>
    <row r="1715" spans="1:26">
      <c r="A1715" s="26"/>
      <c r="B1715" s="26"/>
      <c r="C1715" s="26"/>
      <c r="D1715" s="26"/>
      <c r="E1715" s="26"/>
      <c r="F1715" s="26"/>
      <c r="G1715" s="26"/>
      <c r="H1715" s="26"/>
      <c r="I1715" s="26"/>
      <c r="J1715" s="26"/>
      <c r="K1715" s="26"/>
      <c r="L1715" s="26"/>
      <c r="M1715" s="26"/>
      <c r="N1715" s="26"/>
      <c r="O1715" s="26"/>
      <c r="P1715" s="26"/>
      <c r="Q1715" s="26"/>
      <c r="R1715" s="26"/>
      <c r="S1715" s="26"/>
      <c r="T1715" s="26"/>
      <c r="U1715" s="26"/>
      <c r="V1715" s="36">
        <f t="shared" si="26"/>
        <v>1096</v>
      </c>
      <c r="W171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15" t="str">
        <f>IF(Table1[[#This Row],[Days Past 3rd Birthday Calculated]]&lt;1,"OnTime",IF(Table1[[#This Row],[Days Past 3rd Birthday Calculated]]&lt;16,"1-15 Cal Days",IF(Table1[[#This Row],[Days Past 3rd Birthday Calculated]]&gt;29,"30+ Cal Days","16-29 Cal Days")))</f>
        <v>OnTime</v>
      </c>
      <c r="Y1715" s="37">
        <f>_xlfn.NUMBERVALUE(Table1[[#This Row],[School Days to Complete Initial Evaluation (U08)]])</f>
        <v>0</v>
      </c>
      <c r="Z1715" t="str">
        <f>IF(Table1[[#This Row],[School Days to Complete Initial Evaluation Converted]]&lt;36,"OnTime",IF(Table1[[#This Row],[School Days to Complete Initial Evaluation Converted]]&gt;50,"16+ Sch Days","1-15 Sch Days"))</f>
        <v>OnTime</v>
      </c>
    </row>
    <row r="1716" spans="1:26">
      <c r="A1716" s="26"/>
      <c r="B1716" s="26"/>
      <c r="C1716" s="26"/>
      <c r="D1716" s="26"/>
      <c r="E1716" s="26"/>
      <c r="F1716" s="26"/>
      <c r="G1716" s="26"/>
      <c r="H1716" s="26"/>
      <c r="I1716" s="26"/>
      <c r="J1716" s="26"/>
      <c r="K1716" s="26"/>
      <c r="L1716" s="26"/>
      <c r="M1716" s="26"/>
      <c r="N1716" s="26"/>
      <c r="O1716" s="26"/>
      <c r="P1716" s="26"/>
      <c r="Q1716" s="26"/>
      <c r="R1716" s="26"/>
      <c r="S1716" s="26"/>
      <c r="T1716" s="26"/>
      <c r="U1716" s="26"/>
      <c r="V1716" s="36">
        <f t="shared" si="26"/>
        <v>1096</v>
      </c>
      <c r="W171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16" t="str">
        <f>IF(Table1[[#This Row],[Days Past 3rd Birthday Calculated]]&lt;1,"OnTime",IF(Table1[[#This Row],[Days Past 3rd Birthday Calculated]]&lt;16,"1-15 Cal Days",IF(Table1[[#This Row],[Days Past 3rd Birthday Calculated]]&gt;29,"30+ Cal Days","16-29 Cal Days")))</f>
        <v>OnTime</v>
      </c>
      <c r="Y1716" s="37">
        <f>_xlfn.NUMBERVALUE(Table1[[#This Row],[School Days to Complete Initial Evaluation (U08)]])</f>
        <v>0</v>
      </c>
      <c r="Z1716" t="str">
        <f>IF(Table1[[#This Row],[School Days to Complete Initial Evaluation Converted]]&lt;36,"OnTime",IF(Table1[[#This Row],[School Days to Complete Initial Evaluation Converted]]&gt;50,"16+ Sch Days","1-15 Sch Days"))</f>
        <v>OnTime</v>
      </c>
    </row>
    <row r="1717" spans="1:26">
      <c r="A1717" s="26"/>
      <c r="B1717" s="26"/>
      <c r="C1717" s="26"/>
      <c r="D1717" s="26"/>
      <c r="E1717" s="26"/>
      <c r="F1717" s="26"/>
      <c r="G1717" s="26"/>
      <c r="H1717" s="26"/>
      <c r="I1717" s="26"/>
      <c r="J1717" s="26"/>
      <c r="K1717" s="26"/>
      <c r="L1717" s="26"/>
      <c r="M1717" s="26"/>
      <c r="N1717" s="26"/>
      <c r="O1717" s="26"/>
      <c r="P1717" s="26"/>
      <c r="Q1717" s="26"/>
      <c r="R1717" s="26"/>
      <c r="S1717" s="26"/>
      <c r="T1717" s="26"/>
      <c r="U1717" s="26"/>
      <c r="V1717" s="36">
        <f t="shared" si="26"/>
        <v>1096</v>
      </c>
      <c r="W171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17" t="str">
        <f>IF(Table1[[#This Row],[Days Past 3rd Birthday Calculated]]&lt;1,"OnTime",IF(Table1[[#This Row],[Days Past 3rd Birthday Calculated]]&lt;16,"1-15 Cal Days",IF(Table1[[#This Row],[Days Past 3rd Birthday Calculated]]&gt;29,"30+ Cal Days","16-29 Cal Days")))</f>
        <v>OnTime</v>
      </c>
      <c r="Y1717" s="37">
        <f>_xlfn.NUMBERVALUE(Table1[[#This Row],[School Days to Complete Initial Evaluation (U08)]])</f>
        <v>0</v>
      </c>
      <c r="Z1717" t="str">
        <f>IF(Table1[[#This Row],[School Days to Complete Initial Evaluation Converted]]&lt;36,"OnTime",IF(Table1[[#This Row],[School Days to Complete Initial Evaluation Converted]]&gt;50,"16+ Sch Days","1-15 Sch Days"))</f>
        <v>OnTime</v>
      </c>
    </row>
    <row r="1718" spans="1:26">
      <c r="A1718" s="26"/>
      <c r="B1718" s="26"/>
      <c r="C1718" s="26"/>
      <c r="D1718" s="26"/>
      <c r="E1718" s="26"/>
      <c r="F1718" s="26"/>
      <c r="G1718" s="26"/>
      <c r="H1718" s="26"/>
      <c r="I1718" s="26"/>
      <c r="J1718" s="26"/>
      <c r="K1718" s="26"/>
      <c r="L1718" s="26"/>
      <c r="M1718" s="26"/>
      <c r="N1718" s="26"/>
      <c r="O1718" s="26"/>
      <c r="P1718" s="26"/>
      <c r="Q1718" s="26"/>
      <c r="R1718" s="26"/>
      <c r="S1718" s="26"/>
      <c r="T1718" s="26"/>
      <c r="U1718" s="26"/>
      <c r="V1718" s="36">
        <f t="shared" si="26"/>
        <v>1096</v>
      </c>
      <c r="W171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18" t="str">
        <f>IF(Table1[[#This Row],[Days Past 3rd Birthday Calculated]]&lt;1,"OnTime",IF(Table1[[#This Row],[Days Past 3rd Birthday Calculated]]&lt;16,"1-15 Cal Days",IF(Table1[[#This Row],[Days Past 3rd Birthday Calculated]]&gt;29,"30+ Cal Days","16-29 Cal Days")))</f>
        <v>OnTime</v>
      </c>
      <c r="Y1718" s="37">
        <f>_xlfn.NUMBERVALUE(Table1[[#This Row],[School Days to Complete Initial Evaluation (U08)]])</f>
        <v>0</v>
      </c>
      <c r="Z1718" t="str">
        <f>IF(Table1[[#This Row],[School Days to Complete Initial Evaluation Converted]]&lt;36,"OnTime",IF(Table1[[#This Row],[School Days to Complete Initial Evaluation Converted]]&gt;50,"16+ Sch Days","1-15 Sch Days"))</f>
        <v>OnTime</v>
      </c>
    </row>
    <row r="1719" spans="1:26">
      <c r="A1719" s="26"/>
      <c r="B1719" s="26"/>
      <c r="C1719" s="26"/>
      <c r="D1719" s="26"/>
      <c r="E1719" s="26"/>
      <c r="F1719" s="26"/>
      <c r="G1719" s="26"/>
      <c r="H1719" s="26"/>
      <c r="I1719" s="26"/>
      <c r="J1719" s="26"/>
      <c r="K1719" s="26"/>
      <c r="L1719" s="26"/>
      <c r="M1719" s="26"/>
      <c r="N1719" s="26"/>
      <c r="O1719" s="26"/>
      <c r="P1719" s="26"/>
      <c r="Q1719" s="26"/>
      <c r="R1719" s="26"/>
      <c r="S1719" s="26"/>
      <c r="T1719" s="26"/>
      <c r="U1719" s="26"/>
      <c r="V1719" s="36">
        <f t="shared" si="26"/>
        <v>1096</v>
      </c>
      <c r="W171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19" t="str">
        <f>IF(Table1[[#This Row],[Days Past 3rd Birthday Calculated]]&lt;1,"OnTime",IF(Table1[[#This Row],[Days Past 3rd Birthday Calculated]]&lt;16,"1-15 Cal Days",IF(Table1[[#This Row],[Days Past 3rd Birthday Calculated]]&gt;29,"30+ Cal Days","16-29 Cal Days")))</f>
        <v>OnTime</v>
      </c>
      <c r="Y1719" s="37">
        <f>_xlfn.NUMBERVALUE(Table1[[#This Row],[School Days to Complete Initial Evaluation (U08)]])</f>
        <v>0</v>
      </c>
      <c r="Z1719" t="str">
        <f>IF(Table1[[#This Row],[School Days to Complete Initial Evaluation Converted]]&lt;36,"OnTime",IF(Table1[[#This Row],[School Days to Complete Initial Evaluation Converted]]&gt;50,"16+ Sch Days","1-15 Sch Days"))</f>
        <v>OnTime</v>
      </c>
    </row>
    <row r="1720" spans="1:26">
      <c r="A1720" s="26"/>
      <c r="B1720" s="26"/>
      <c r="C1720" s="26"/>
      <c r="D1720" s="26"/>
      <c r="E1720" s="26"/>
      <c r="F1720" s="26"/>
      <c r="G1720" s="26"/>
      <c r="H1720" s="26"/>
      <c r="I1720" s="26"/>
      <c r="J1720" s="26"/>
      <c r="K1720" s="26"/>
      <c r="L1720" s="26"/>
      <c r="M1720" s="26"/>
      <c r="N1720" s="26"/>
      <c r="O1720" s="26"/>
      <c r="P1720" s="26"/>
      <c r="Q1720" s="26"/>
      <c r="R1720" s="26"/>
      <c r="S1720" s="26"/>
      <c r="T1720" s="26"/>
      <c r="U1720" s="26"/>
      <c r="V1720" s="36">
        <f t="shared" si="26"/>
        <v>1096</v>
      </c>
      <c r="W172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20" t="str">
        <f>IF(Table1[[#This Row],[Days Past 3rd Birthday Calculated]]&lt;1,"OnTime",IF(Table1[[#This Row],[Days Past 3rd Birthday Calculated]]&lt;16,"1-15 Cal Days",IF(Table1[[#This Row],[Days Past 3rd Birthday Calculated]]&gt;29,"30+ Cal Days","16-29 Cal Days")))</f>
        <v>OnTime</v>
      </c>
      <c r="Y1720" s="37">
        <f>_xlfn.NUMBERVALUE(Table1[[#This Row],[School Days to Complete Initial Evaluation (U08)]])</f>
        <v>0</v>
      </c>
      <c r="Z1720" t="str">
        <f>IF(Table1[[#This Row],[School Days to Complete Initial Evaluation Converted]]&lt;36,"OnTime",IF(Table1[[#This Row],[School Days to Complete Initial Evaluation Converted]]&gt;50,"16+ Sch Days","1-15 Sch Days"))</f>
        <v>OnTime</v>
      </c>
    </row>
    <row r="1721" spans="1:26">
      <c r="A1721" s="26"/>
      <c r="B1721" s="26"/>
      <c r="C1721" s="26"/>
      <c r="D1721" s="26"/>
      <c r="E1721" s="26"/>
      <c r="F1721" s="26"/>
      <c r="G1721" s="26"/>
      <c r="H1721" s="26"/>
      <c r="I1721" s="26"/>
      <c r="J1721" s="26"/>
      <c r="K1721" s="26"/>
      <c r="L1721" s="26"/>
      <c r="M1721" s="26"/>
      <c r="N1721" s="26"/>
      <c r="O1721" s="26"/>
      <c r="P1721" s="26"/>
      <c r="Q1721" s="26"/>
      <c r="R1721" s="26"/>
      <c r="S1721" s="26"/>
      <c r="T1721" s="26"/>
      <c r="U1721" s="26"/>
      <c r="V1721" s="36">
        <f t="shared" si="26"/>
        <v>1096</v>
      </c>
      <c r="W172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21" t="str">
        <f>IF(Table1[[#This Row],[Days Past 3rd Birthday Calculated]]&lt;1,"OnTime",IF(Table1[[#This Row],[Days Past 3rd Birthday Calculated]]&lt;16,"1-15 Cal Days",IF(Table1[[#This Row],[Days Past 3rd Birthday Calculated]]&gt;29,"30+ Cal Days","16-29 Cal Days")))</f>
        <v>OnTime</v>
      </c>
      <c r="Y1721" s="37">
        <f>_xlfn.NUMBERVALUE(Table1[[#This Row],[School Days to Complete Initial Evaluation (U08)]])</f>
        <v>0</v>
      </c>
      <c r="Z1721" t="str">
        <f>IF(Table1[[#This Row],[School Days to Complete Initial Evaluation Converted]]&lt;36,"OnTime",IF(Table1[[#This Row],[School Days to Complete Initial Evaluation Converted]]&gt;50,"16+ Sch Days","1-15 Sch Days"))</f>
        <v>OnTime</v>
      </c>
    </row>
    <row r="1722" spans="1:26">
      <c r="A1722" s="26"/>
      <c r="B1722" s="26"/>
      <c r="C1722" s="26"/>
      <c r="D1722" s="26"/>
      <c r="E1722" s="26"/>
      <c r="F1722" s="26"/>
      <c r="G1722" s="26"/>
      <c r="H1722" s="26"/>
      <c r="I1722" s="26"/>
      <c r="J1722" s="26"/>
      <c r="K1722" s="26"/>
      <c r="L1722" s="26"/>
      <c r="M1722" s="26"/>
      <c r="N1722" s="26"/>
      <c r="O1722" s="26"/>
      <c r="P1722" s="26"/>
      <c r="Q1722" s="26"/>
      <c r="R1722" s="26"/>
      <c r="S1722" s="26"/>
      <c r="T1722" s="26"/>
      <c r="U1722" s="26"/>
      <c r="V1722" s="36">
        <f t="shared" si="26"/>
        <v>1096</v>
      </c>
      <c r="W172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22" t="str">
        <f>IF(Table1[[#This Row],[Days Past 3rd Birthday Calculated]]&lt;1,"OnTime",IF(Table1[[#This Row],[Days Past 3rd Birthday Calculated]]&lt;16,"1-15 Cal Days",IF(Table1[[#This Row],[Days Past 3rd Birthday Calculated]]&gt;29,"30+ Cal Days","16-29 Cal Days")))</f>
        <v>OnTime</v>
      </c>
      <c r="Y1722" s="37">
        <f>_xlfn.NUMBERVALUE(Table1[[#This Row],[School Days to Complete Initial Evaluation (U08)]])</f>
        <v>0</v>
      </c>
      <c r="Z1722" t="str">
        <f>IF(Table1[[#This Row],[School Days to Complete Initial Evaluation Converted]]&lt;36,"OnTime",IF(Table1[[#This Row],[School Days to Complete Initial Evaluation Converted]]&gt;50,"16+ Sch Days","1-15 Sch Days"))</f>
        <v>OnTime</v>
      </c>
    </row>
    <row r="1723" spans="1:26">
      <c r="A1723" s="26"/>
      <c r="B1723" s="26"/>
      <c r="C1723" s="26"/>
      <c r="D1723" s="26"/>
      <c r="E1723" s="26"/>
      <c r="F1723" s="26"/>
      <c r="G1723" s="26"/>
      <c r="H1723" s="26"/>
      <c r="I1723" s="26"/>
      <c r="J1723" s="26"/>
      <c r="K1723" s="26"/>
      <c r="L1723" s="26"/>
      <c r="M1723" s="26"/>
      <c r="N1723" s="26"/>
      <c r="O1723" s="26"/>
      <c r="P1723" s="26"/>
      <c r="Q1723" s="26"/>
      <c r="R1723" s="26"/>
      <c r="S1723" s="26"/>
      <c r="T1723" s="26"/>
      <c r="U1723" s="26"/>
      <c r="V1723" s="36">
        <f t="shared" si="26"/>
        <v>1096</v>
      </c>
      <c r="W172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23" t="str">
        <f>IF(Table1[[#This Row],[Days Past 3rd Birthday Calculated]]&lt;1,"OnTime",IF(Table1[[#This Row],[Days Past 3rd Birthday Calculated]]&lt;16,"1-15 Cal Days",IF(Table1[[#This Row],[Days Past 3rd Birthday Calculated]]&gt;29,"30+ Cal Days","16-29 Cal Days")))</f>
        <v>OnTime</v>
      </c>
      <c r="Y1723" s="37">
        <f>_xlfn.NUMBERVALUE(Table1[[#This Row],[School Days to Complete Initial Evaluation (U08)]])</f>
        <v>0</v>
      </c>
      <c r="Z1723" t="str">
        <f>IF(Table1[[#This Row],[School Days to Complete Initial Evaluation Converted]]&lt;36,"OnTime",IF(Table1[[#This Row],[School Days to Complete Initial Evaluation Converted]]&gt;50,"16+ Sch Days","1-15 Sch Days"))</f>
        <v>OnTime</v>
      </c>
    </row>
    <row r="1724" spans="1:26">
      <c r="A1724" s="26"/>
      <c r="B1724" s="26"/>
      <c r="C1724" s="26"/>
      <c r="D1724" s="26"/>
      <c r="E1724" s="26"/>
      <c r="F1724" s="26"/>
      <c r="G1724" s="26"/>
      <c r="H1724" s="26"/>
      <c r="I1724" s="26"/>
      <c r="J1724" s="26"/>
      <c r="K1724" s="26"/>
      <c r="L1724" s="26"/>
      <c r="M1724" s="26"/>
      <c r="N1724" s="26"/>
      <c r="O1724" s="26"/>
      <c r="P1724" s="26"/>
      <c r="Q1724" s="26"/>
      <c r="R1724" s="26"/>
      <c r="S1724" s="26"/>
      <c r="T1724" s="26"/>
      <c r="U1724" s="26"/>
      <c r="V1724" s="36">
        <f t="shared" si="26"/>
        <v>1096</v>
      </c>
      <c r="W172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24" t="str">
        <f>IF(Table1[[#This Row],[Days Past 3rd Birthday Calculated]]&lt;1,"OnTime",IF(Table1[[#This Row],[Days Past 3rd Birthday Calculated]]&lt;16,"1-15 Cal Days",IF(Table1[[#This Row],[Days Past 3rd Birthday Calculated]]&gt;29,"30+ Cal Days","16-29 Cal Days")))</f>
        <v>OnTime</v>
      </c>
      <c r="Y1724" s="37">
        <f>_xlfn.NUMBERVALUE(Table1[[#This Row],[School Days to Complete Initial Evaluation (U08)]])</f>
        <v>0</v>
      </c>
      <c r="Z1724" t="str">
        <f>IF(Table1[[#This Row],[School Days to Complete Initial Evaluation Converted]]&lt;36,"OnTime",IF(Table1[[#This Row],[School Days to Complete Initial Evaluation Converted]]&gt;50,"16+ Sch Days","1-15 Sch Days"))</f>
        <v>OnTime</v>
      </c>
    </row>
    <row r="1725" spans="1:26">
      <c r="A1725" s="26"/>
      <c r="B1725" s="26"/>
      <c r="C1725" s="26"/>
      <c r="D1725" s="26"/>
      <c r="E1725" s="26"/>
      <c r="F1725" s="26"/>
      <c r="G1725" s="26"/>
      <c r="H1725" s="26"/>
      <c r="I1725" s="26"/>
      <c r="J1725" s="26"/>
      <c r="K1725" s="26"/>
      <c r="L1725" s="26"/>
      <c r="M1725" s="26"/>
      <c r="N1725" s="26"/>
      <c r="O1725" s="26"/>
      <c r="P1725" s="26"/>
      <c r="Q1725" s="26"/>
      <c r="R1725" s="26"/>
      <c r="S1725" s="26"/>
      <c r="T1725" s="26"/>
      <c r="U1725" s="26"/>
      <c r="V1725" s="36">
        <f t="shared" si="26"/>
        <v>1096</v>
      </c>
      <c r="W172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25" t="str">
        <f>IF(Table1[[#This Row],[Days Past 3rd Birthday Calculated]]&lt;1,"OnTime",IF(Table1[[#This Row],[Days Past 3rd Birthday Calculated]]&lt;16,"1-15 Cal Days",IF(Table1[[#This Row],[Days Past 3rd Birthday Calculated]]&gt;29,"30+ Cal Days","16-29 Cal Days")))</f>
        <v>OnTime</v>
      </c>
      <c r="Y1725" s="37">
        <f>_xlfn.NUMBERVALUE(Table1[[#This Row],[School Days to Complete Initial Evaluation (U08)]])</f>
        <v>0</v>
      </c>
      <c r="Z1725" t="str">
        <f>IF(Table1[[#This Row],[School Days to Complete Initial Evaluation Converted]]&lt;36,"OnTime",IF(Table1[[#This Row],[School Days to Complete Initial Evaluation Converted]]&gt;50,"16+ Sch Days","1-15 Sch Days"))</f>
        <v>OnTime</v>
      </c>
    </row>
    <row r="1726" spans="1:26">
      <c r="A1726" s="26"/>
      <c r="B1726" s="26"/>
      <c r="C1726" s="26"/>
      <c r="D1726" s="26"/>
      <c r="E1726" s="26"/>
      <c r="F1726" s="26"/>
      <c r="G1726" s="26"/>
      <c r="H1726" s="26"/>
      <c r="I1726" s="26"/>
      <c r="J1726" s="26"/>
      <c r="K1726" s="26"/>
      <c r="L1726" s="26"/>
      <c r="M1726" s="26"/>
      <c r="N1726" s="26"/>
      <c r="O1726" s="26"/>
      <c r="P1726" s="26"/>
      <c r="Q1726" s="26"/>
      <c r="R1726" s="26"/>
      <c r="S1726" s="26"/>
      <c r="T1726" s="26"/>
      <c r="U1726" s="26"/>
      <c r="V1726" s="36">
        <f t="shared" si="26"/>
        <v>1096</v>
      </c>
      <c r="W172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26" t="str">
        <f>IF(Table1[[#This Row],[Days Past 3rd Birthday Calculated]]&lt;1,"OnTime",IF(Table1[[#This Row],[Days Past 3rd Birthday Calculated]]&lt;16,"1-15 Cal Days",IF(Table1[[#This Row],[Days Past 3rd Birthday Calculated]]&gt;29,"30+ Cal Days","16-29 Cal Days")))</f>
        <v>OnTime</v>
      </c>
      <c r="Y1726" s="37">
        <f>_xlfn.NUMBERVALUE(Table1[[#This Row],[School Days to Complete Initial Evaluation (U08)]])</f>
        <v>0</v>
      </c>
      <c r="Z1726" t="str">
        <f>IF(Table1[[#This Row],[School Days to Complete Initial Evaluation Converted]]&lt;36,"OnTime",IF(Table1[[#This Row],[School Days to Complete Initial Evaluation Converted]]&gt;50,"16+ Sch Days","1-15 Sch Days"))</f>
        <v>OnTime</v>
      </c>
    </row>
    <row r="1727" spans="1:26">
      <c r="A1727" s="26"/>
      <c r="B1727" s="26"/>
      <c r="C1727" s="26"/>
      <c r="D1727" s="26"/>
      <c r="E1727" s="26"/>
      <c r="F1727" s="26"/>
      <c r="G1727" s="26"/>
      <c r="H1727" s="26"/>
      <c r="I1727" s="26"/>
      <c r="J1727" s="26"/>
      <c r="K1727" s="26"/>
      <c r="L1727" s="26"/>
      <c r="M1727" s="26"/>
      <c r="N1727" s="26"/>
      <c r="O1727" s="26"/>
      <c r="P1727" s="26"/>
      <c r="Q1727" s="26"/>
      <c r="R1727" s="26"/>
      <c r="S1727" s="26"/>
      <c r="T1727" s="26"/>
      <c r="U1727" s="26"/>
      <c r="V1727" s="36">
        <f t="shared" si="26"/>
        <v>1096</v>
      </c>
      <c r="W172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27" t="str">
        <f>IF(Table1[[#This Row],[Days Past 3rd Birthday Calculated]]&lt;1,"OnTime",IF(Table1[[#This Row],[Days Past 3rd Birthday Calculated]]&lt;16,"1-15 Cal Days",IF(Table1[[#This Row],[Days Past 3rd Birthday Calculated]]&gt;29,"30+ Cal Days","16-29 Cal Days")))</f>
        <v>OnTime</v>
      </c>
      <c r="Y1727" s="37">
        <f>_xlfn.NUMBERVALUE(Table1[[#This Row],[School Days to Complete Initial Evaluation (U08)]])</f>
        <v>0</v>
      </c>
      <c r="Z1727" t="str">
        <f>IF(Table1[[#This Row],[School Days to Complete Initial Evaluation Converted]]&lt;36,"OnTime",IF(Table1[[#This Row],[School Days to Complete Initial Evaluation Converted]]&gt;50,"16+ Sch Days","1-15 Sch Days"))</f>
        <v>OnTime</v>
      </c>
    </row>
    <row r="1728" spans="1:26">
      <c r="A1728" s="26"/>
      <c r="B1728" s="26"/>
      <c r="C1728" s="26"/>
      <c r="D1728" s="26"/>
      <c r="E1728" s="26"/>
      <c r="F1728" s="26"/>
      <c r="G1728" s="26"/>
      <c r="H1728" s="26"/>
      <c r="I1728" s="26"/>
      <c r="J1728" s="26"/>
      <c r="K1728" s="26"/>
      <c r="L1728" s="26"/>
      <c r="M1728" s="26"/>
      <c r="N1728" s="26"/>
      <c r="O1728" s="26"/>
      <c r="P1728" s="26"/>
      <c r="Q1728" s="26"/>
      <c r="R1728" s="26"/>
      <c r="S1728" s="26"/>
      <c r="T1728" s="26"/>
      <c r="U1728" s="26"/>
      <c r="V1728" s="36">
        <f t="shared" si="26"/>
        <v>1096</v>
      </c>
      <c r="W172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28" t="str">
        <f>IF(Table1[[#This Row],[Days Past 3rd Birthday Calculated]]&lt;1,"OnTime",IF(Table1[[#This Row],[Days Past 3rd Birthday Calculated]]&lt;16,"1-15 Cal Days",IF(Table1[[#This Row],[Days Past 3rd Birthday Calculated]]&gt;29,"30+ Cal Days","16-29 Cal Days")))</f>
        <v>OnTime</v>
      </c>
      <c r="Y1728" s="37">
        <f>_xlfn.NUMBERVALUE(Table1[[#This Row],[School Days to Complete Initial Evaluation (U08)]])</f>
        <v>0</v>
      </c>
      <c r="Z1728" t="str">
        <f>IF(Table1[[#This Row],[School Days to Complete Initial Evaluation Converted]]&lt;36,"OnTime",IF(Table1[[#This Row],[School Days to Complete Initial Evaluation Converted]]&gt;50,"16+ Sch Days","1-15 Sch Days"))</f>
        <v>OnTime</v>
      </c>
    </row>
    <row r="1729" spans="1:26">
      <c r="A1729" s="26"/>
      <c r="B1729" s="26"/>
      <c r="C1729" s="26"/>
      <c r="D1729" s="26"/>
      <c r="E1729" s="26"/>
      <c r="F1729" s="26"/>
      <c r="G1729" s="26"/>
      <c r="H1729" s="26"/>
      <c r="I1729" s="26"/>
      <c r="J1729" s="26"/>
      <c r="K1729" s="26"/>
      <c r="L1729" s="26"/>
      <c r="M1729" s="26"/>
      <c r="N1729" s="26"/>
      <c r="O1729" s="26"/>
      <c r="P1729" s="26"/>
      <c r="Q1729" s="26"/>
      <c r="R1729" s="26"/>
      <c r="S1729" s="26"/>
      <c r="T1729" s="26"/>
      <c r="U1729" s="26"/>
      <c r="V1729" s="36">
        <f t="shared" si="26"/>
        <v>1096</v>
      </c>
      <c r="W172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29" t="str">
        <f>IF(Table1[[#This Row],[Days Past 3rd Birthday Calculated]]&lt;1,"OnTime",IF(Table1[[#This Row],[Days Past 3rd Birthday Calculated]]&lt;16,"1-15 Cal Days",IF(Table1[[#This Row],[Days Past 3rd Birthday Calculated]]&gt;29,"30+ Cal Days","16-29 Cal Days")))</f>
        <v>OnTime</v>
      </c>
      <c r="Y1729" s="37">
        <f>_xlfn.NUMBERVALUE(Table1[[#This Row],[School Days to Complete Initial Evaluation (U08)]])</f>
        <v>0</v>
      </c>
      <c r="Z1729" t="str">
        <f>IF(Table1[[#This Row],[School Days to Complete Initial Evaluation Converted]]&lt;36,"OnTime",IF(Table1[[#This Row],[School Days to Complete Initial Evaluation Converted]]&gt;50,"16+ Sch Days","1-15 Sch Days"))</f>
        <v>OnTime</v>
      </c>
    </row>
    <row r="1730" spans="1:26">
      <c r="A1730" s="26"/>
      <c r="B1730" s="26"/>
      <c r="C1730" s="26"/>
      <c r="D1730" s="26"/>
      <c r="E1730" s="26"/>
      <c r="F1730" s="26"/>
      <c r="G1730" s="26"/>
      <c r="H1730" s="26"/>
      <c r="I1730" s="26"/>
      <c r="J1730" s="26"/>
      <c r="K1730" s="26"/>
      <c r="L1730" s="26"/>
      <c r="M1730" s="26"/>
      <c r="N1730" s="26"/>
      <c r="O1730" s="26"/>
      <c r="P1730" s="26"/>
      <c r="Q1730" s="26"/>
      <c r="R1730" s="26"/>
      <c r="S1730" s="26"/>
      <c r="T1730" s="26"/>
      <c r="U1730" s="26"/>
      <c r="V1730" s="36">
        <f t="shared" ref="V1730:V1793" si="27">EDATE(Q1730,36)</f>
        <v>1096</v>
      </c>
      <c r="W173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30" t="str">
        <f>IF(Table1[[#This Row],[Days Past 3rd Birthday Calculated]]&lt;1,"OnTime",IF(Table1[[#This Row],[Days Past 3rd Birthday Calculated]]&lt;16,"1-15 Cal Days",IF(Table1[[#This Row],[Days Past 3rd Birthday Calculated]]&gt;29,"30+ Cal Days","16-29 Cal Days")))</f>
        <v>OnTime</v>
      </c>
      <c r="Y1730" s="37">
        <f>_xlfn.NUMBERVALUE(Table1[[#This Row],[School Days to Complete Initial Evaluation (U08)]])</f>
        <v>0</v>
      </c>
      <c r="Z1730" t="str">
        <f>IF(Table1[[#This Row],[School Days to Complete Initial Evaluation Converted]]&lt;36,"OnTime",IF(Table1[[#This Row],[School Days to Complete Initial Evaluation Converted]]&gt;50,"16+ Sch Days","1-15 Sch Days"))</f>
        <v>OnTime</v>
      </c>
    </row>
    <row r="1731" spans="1:26">
      <c r="A1731" s="26"/>
      <c r="B1731" s="26"/>
      <c r="C1731" s="26"/>
      <c r="D1731" s="26"/>
      <c r="E1731" s="26"/>
      <c r="F1731" s="26"/>
      <c r="G1731" s="26"/>
      <c r="H1731" s="26"/>
      <c r="I1731" s="26"/>
      <c r="J1731" s="26"/>
      <c r="K1731" s="26"/>
      <c r="L1731" s="26"/>
      <c r="M1731" s="26"/>
      <c r="N1731" s="26"/>
      <c r="O1731" s="26"/>
      <c r="P1731" s="26"/>
      <c r="Q1731" s="26"/>
      <c r="R1731" s="26"/>
      <c r="S1731" s="26"/>
      <c r="T1731" s="26"/>
      <c r="U1731" s="26"/>
      <c r="V1731" s="36">
        <f t="shared" si="27"/>
        <v>1096</v>
      </c>
      <c r="W173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31" t="str">
        <f>IF(Table1[[#This Row],[Days Past 3rd Birthday Calculated]]&lt;1,"OnTime",IF(Table1[[#This Row],[Days Past 3rd Birthday Calculated]]&lt;16,"1-15 Cal Days",IF(Table1[[#This Row],[Days Past 3rd Birthday Calculated]]&gt;29,"30+ Cal Days","16-29 Cal Days")))</f>
        <v>OnTime</v>
      </c>
      <c r="Y1731" s="37">
        <f>_xlfn.NUMBERVALUE(Table1[[#This Row],[School Days to Complete Initial Evaluation (U08)]])</f>
        <v>0</v>
      </c>
      <c r="Z1731" t="str">
        <f>IF(Table1[[#This Row],[School Days to Complete Initial Evaluation Converted]]&lt;36,"OnTime",IF(Table1[[#This Row],[School Days to Complete Initial Evaluation Converted]]&gt;50,"16+ Sch Days","1-15 Sch Days"))</f>
        <v>OnTime</v>
      </c>
    </row>
    <row r="1732" spans="1:26">
      <c r="A1732" s="26"/>
      <c r="B1732" s="26"/>
      <c r="C1732" s="26"/>
      <c r="D1732" s="26"/>
      <c r="E1732" s="26"/>
      <c r="F1732" s="26"/>
      <c r="G1732" s="26"/>
      <c r="H1732" s="26"/>
      <c r="I1732" s="26"/>
      <c r="J1732" s="26"/>
      <c r="K1732" s="26"/>
      <c r="L1732" s="26"/>
      <c r="M1732" s="26"/>
      <c r="N1732" s="26"/>
      <c r="O1732" s="26"/>
      <c r="P1732" s="26"/>
      <c r="Q1732" s="26"/>
      <c r="R1732" s="26"/>
      <c r="S1732" s="26"/>
      <c r="T1732" s="26"/>
      <c r="U1732" s="26"/>
      <c r="V1732" s="36">
        <f t="shared" si="27"/>
        <v>1096</v>
      </c>
      <c r="W173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32" t="str">
        <f>IF(Table1[[#This Row],[Days Past 3rd Birthday Calculated]]&lt;1,"OnTime",IF(Table1[[#This Row],[Days Past 3rd Birthday Calculated]]&lt;16,"1-15 Cal Days",IF(Table1[[#This Row],[Days Past 3rd Birthday Calculated]]&gt;29,"30+ Cal Days","16-29 Cal Days")))</f>
        <v>OnTime</v>
      </c>
      <c r="Y1732" s="37">
        <f>_xlfn.NUMBERVALUE(Table1[[#This Row],[School Days to Complete Initial Evaluation (U08)]])</f>
        <v>0</v>
      </c>
      <c r="Z1732" t="str">
        <f>IF(Table1[[#This Row],[School Days to Complete Initial Evaluation Converted]]&lt;36,"OnTime",IF(Table1[[#This Row],[School Days to Complete Initial Evaluation Converted]]&gt;50,"16+ Sch Days","1-15 Sch Days"))</f>
        <v>OnTime</v>
      </c>
    </row>
    <row r="1733" spans="1:26">
      <c r="A1733" s="26"/>
      <c r="B1733" s="26"/>
      <c r="C1733" s="26"/>
      <c r="D1733" s="26"/>
      <c r="E1733" s="26"/>
      <c r="F1733" s="26"/>
      <c r="G1733" s="26"/>
      <c r="H1733" s="26"/>
      <c r="I1733" s="26"/>
      <c r="J1733" s="26"/>
      <c r="K1733" s="26"/>
      <c r="L1733" s="26"/>
      <c r="M1733" s="26"/>
      <c r="N1733" s="26"/>
      <c r="O1733" s="26"/>
      <c r="P1733" s="26"/>
      <c r="Q1733" s="26"/>
      <c r="R1733" s="26"/>
      <c r="S1733" s="26"/>
      <c r="T1733" s="26"/>
      <c r="U1733" s="26"/>
      <c r="V1733" s="36">
        <f t="shared" si="27"/>
        <v>1096</v>
      </c>
      <c r="W173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33" t="str">
        <f>IF(Table1[[#This Row],[Days Past 3rd Birthday Calculated]]&lt;1,"OnTime",IF(Table1[[#This Row],[Days Past 3rd Birthday Calculated]]&lt;16,"1-15 Cal Days",IF(Table1[[#This Row],[Days Past 3rd Birthday Calculated]]&gt;29,"30+ Cal Days","16-29 Cal Days")))</f>
        <v>OnTime</v>
      </c>
      <c r="Y1733" s="37">
        <f>_xlfn.NUMBERVALUE(Table1[[#This Row],[School Days to Complete Initial Evaluation (U08)]])</f>
        <v>0</v>
      </c>
      <c r="Z1733" t="str">
        <f>IF(Table1[[#This Row],[School Days to Complete Initial Evaluation Converted]]&lt;36,"OnTime",IF(Table1[[#This Row],[School Days to Complete Initial Evaluation Converted]]&gt;50,"16+ Sch Days","1-15 Sch Days"))</f>
        <v>OnTime</v>
      </c>
    </row>
    <row r="1734" spans="1:26">
      <c r="A1734" s="26"/>
      <c r="B1734" s="26"/>
      <c r="C1734" s="26"/>
      <c r="D1734" s="26"/>
      <c r="E1734" s="26"/>
      <c r="F1734" s="26"/>
      <c r="G1734" s="26"/>
      <c r="H1734" s="26"/>
      <c r="I1734" s="26"/>
      <c r="J1734" s="26"/>
      <c r="K1734" s="26"/>
      <c r="L1734" s="26"/>
      <c r="M1734" s="26"/>
      <c r="N1734" s="26"/>
      <c r="O1734" s="26"/>
      <c r="P1734" s="26"/>
      <c r="Q1734" s="26"/>
      <c r="R1734" s="26"/>
      <c r="S1734" s="26"/>
      <c r="T1734" s="26"/>
      <c r="U1734" s="26"/>
      <c r="V1734" s="36">
        <f t="shared" si="27"/>
        <v>1096</v>
      </c>
      <c r="W173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34" t="str">
        <f>IF(Table1[[#This Row],[Days Past 3rd Birthday Calculated]]&lt;1,"OnTime",IF(Table1[[#This Row],[Days Past 3rd Birthday Calculated]]&lt;16,"1-15 Cal Days",IF(Table1[[#This Row],[Days Past 3rd Birthday Calculated]]&gt;29,"30+ Cal Days","16-29 Cal Days")))</f>
        <v>OnTime</v>
      </c>
      <c r="Y1734" s="37">
        <f>_xlfn.NUMBERVALUE(Table1[[#This Row],[School Days to Complete Initial Evaluation (U08)]])</f>
        <v>0</v>
      </c>
      <c r="Z1734" t="str">
        <f>IF(Table1[[#This Row],[School Days to Complete Initial Evaluation Converted]]&lt;36,"OnTime",IF(Table1[[#This Row],[School Days to Complete Initial Evaluation Converted]]&gt;50,"16+ Sch Days","1-15 Sch Days"))</f>
        <v>OnTime</v>
      </c>
    </row>
    <row r="1735" spans="1:26">
      <c r="A1735" s="26"/>
      <c r="B1735" s="26"/>
      <c r="C1735" s="26"/>
      <c r="D1735" s="26"/>
      <c r="E1735" s="26"/>
      <c r="F1735" s="26"/>
      <c r="G1735" s="26"/>
      <c r="H1735" s="26"/>
      <c r="I1735" s="26"/>
      <c r="J1735" s="26"/>
      <c r="K1735" s="26"/>
      <c r="L1735" s="26"/>
      <c r="M1735" s="26"/>
      <c r="N1735" s="26"/>
      <c r="O1735" s="26"/>
      <c r="P1735" s="26"/>
      <c r="Q1735" s="26"/>
      <c r="R1735" s="26"/>
      <c r="S1735" s="26"/>
      <c r="T1735" s="26"/>
      <c r="U1735" s="26"/>
      <c r="V1735" s="36">
        <f t="shared" si="27"/>
        <v>1096</v>
      </c>
      <c r="W173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35" t="str">
        <f>IF(Table1[[#This Row],[Days Past 3rd Birthday Calculated]]&lt;1,"OnTime",IF(Table1[[#This Row],[Days Past 3rd Birthday Calculated]]&lt;16,"1-15 Cal Days",IF(Table1[[#This Row],[Days Past 3rd Birthday Calculated]]&gt;29,"30+ Cal Days","16-29 Cal Days")))</f>
        <v>OnTime</v>
      </c>
      <c r="Y1735" s="37">
        <f>_xlfn.NUMBERVALUE(Table1[[#This Row],[School Days to Complete Initial Evaluation (U08)]])</f>
        <v>0</v>
      </c>
      <c r="Z1735" t="str">
        <f>IF(Table1[[#This Row],[School Days to Complete Initial Evaluation Converted]]&lt;36,"OnTime",IF(Table1[[#This Row],[School Days to Complete Initial Evaluation Converted]]&gt;50,"16+ Sch Days","1-15 Sch Days"))</f>
        <v>OnTime</v>
      </c>
    </row>
    <row r="1736" spans="1:26">
      <c r="A1736" s="26"/>
      <c r="B1736" s="26"/>
      <c r="C1736" s="26"/>
      <c r="D1736" s="26"/>
      <c r="E1736" s="26"/>
      <c r="F1736" s="26"/>
      <c r="G1736" s="26"/>
      <c r="H1736" s="26"/>
      <c r="I1736" s="26"/>
      <c r="J1736" s="26"/>
      <c r="K1736" s="26"/>
      <c r="L1736" s="26"/>
      <c r="M1736" s="26"/>
      <c r="N1736" s="26"/>
      <c r="O1736" s="26"/>
      <c r="P1736" s="26"/>
      <c r="Q1736" s="26"/>
      <c r="R1736" s="26"/>
      <c r="S1736" s="26"/>
      <c r="T1736" s="26"/>
      <c r="U1736" s="26"/>
      <c r="V1736" s="36">
        <f t="shared" si="27"/>
        <v>1096</v>
      </c>
      <c r="W173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36" t="str">
        <f>IF(Table1[[#This Row],[Days Past 3rd Birthday Calculated]]&lt;1,"OnTime",IF(Table1[[#This Row],[Days Past 3rd Birthday Calculated]]&lt;16,"1-15 Cal Days",IF(Table1[[#This Row],[Days Past 3rd Birthday Calculated]]&gt;29,"30+ Cal Days","16-29 Cal Days")))</f>
        <v>OnTime</v>
      </c>
      <c r="Y1736" s="37">
        <f>_xlfn.NUMBERVALUE(Table1[[#This Row],[School Days to Complete Initial Evaluation (U08)]])</f>
        <v>0</v>
      </c>
      <c r="Z1736" t="str">
        <f>IF(Table1[[#This Row],[School Days to Complete Initial Evaluation Converted]]&lt;36,"OnTime",IF(Table1[[#This Row],[School Days to Complete Initial Evaluation Converted]]&gt;50,"16+ Sch Days","1-15 Sch Days"))</f>
        <v>OnTime</v>
      </c>
    </row>
    <row r="1737" spans="1:26">
      <c r="A1737" s="26"/>
      <c r="B1737" s="26"/>
      <c r="C1737" s="26"/>
      <c r="D1737" s="26"/>
      <c r="E1737" s="26"/>
      <c r="F1737" s="26"/>
      <c r="G1737" s="26"/>
      <c r="H1737" s="26"/>
      <c r="I1737" s="26"/>
      <c r="J1737" s="26"/>
      <c r="K1737" s="26"/>
      <c r="L1737" s="26"/>
      <c r="M1737" s="26"/>
      <c r="N1737" s="26"/>
      <c r="O1737" s="26"/>
      <c r="P1737" s="26"/>
      <c r="Q1737" s="26"/>
      <c r="R1737" s="26"/>
      <c r="S1737" s="26"/>
      <c r="T1737" s="26"/>
      <c r="U1737" s="26"/>
      <c r="V1737" s="36">
        <f t="shared" si="27"/>
        <v>1096</v>
      </c>
      <c r="W173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37" t="str">
        <f>IF(Table1[[#This Row],[Days Past 3rd Birthday Calculated]]&lt;1,"OnTime",IF(Table1[[#This Row],[Days Past 3rd Birthday Calculated]]&lt;16,"1-15 Cal Days",IF(Table1[[#This Row],[Days Past 3rd Birthday Calculated]]&gt;29,"30+ Cal Days","16-29 Cal Days")))</f>
        <v>OnTime</v>
      </c>
      <c r="Y1737" s="37">
        <f>_xlfn.NUMBERVALUE(Table1[[#This Row],[School Days to Complete Initial Evaluation (U08)]])</f>
        <v>0</v>
      </c>
      <c r="Z1737" t="str">
        <f>IF(Table1[[#This Row],[School Days to Complete Initial Evaluation Converted]]&lt;36,"OnTime",IF(Table1[[#This Row],[School Days to Complete Initial Evaluation Converted]]&gt;50,"16+ Sch Days","1-15 Sch Days"))</f>
        <v>OnTime</v>
      </c>
    </row>
    <row r="1738" spans="1:26">
      <c r="A1738" s="26"/>
      <c r="B1738" s="26"/>
      <c r="C1738" s="26"/>
      <c r="D1738" s="26"/>
      <c r="E1738" s="26"/>
      <c r="F1738" s="26"/>
      <c r="G1738" s="26"/>
      <c r="H1738" s="26"/>
      <c r="I1738" s="26"/>
      <c r="J1738" s="26"/>
      <c r="K1738" s="26"/>
      <c r="L1738" s="26"/>
      <c r="M1738" s="26"/>
      <c r="N1738" s="26"/>
      <c r="O1738" s="26"/>
      <c r="P1738" s="26"/>
      <c r="Q1738" s="26"/>
      <c r="R1738" s="26"/>
      <c r="S1738" s="26"/>
      <c r="T1738" s="26"/>
      <c r="U1738" s="26"/>
      <c r="V1738" s="36">
        <f t="shared" si="27"/>
        <v>1096</v>
      </c>
      <c r="W173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38" t="str">
        <f>IF(Table1[[#This Row],[Days Past 3rd Birthday Calculated]]&lt;1,"OnTime",IF(Table1[[#This Row],[Days Past 3rd Birthday Calculated]]&lt;16,"1-15 Cal Days",IF(Table1[[#This Row],[Days Past 3rd Birthday Calculated]]&gt;29,"30+ Cal Days","16-29 Cal Days")))</f>
        <v>OnTime</v>
      </c>
      <c r="Y1738" s="37">
        <f>_xlfn.NUMBERVALUE(Table1[[#This Row],[School Days to Complete Initial Evaluation (U08)]])</f>
        <v>0</v>
      </c>
      <c r="Z1738" t="str">
        <f>IF(Table1[[#This Row],[School Days to Complete Initial Evaluation Converted]]&lt;36,"OnTime",IF(Table1[[#This Row],[School Days to Complete Initial Evaluation Converted]]&gt;50,"16+ Sch Days","1-15 Sch Days"))</f>
        <v>OnTime</v>
      </c>
    </row>
    <row r="1739" spans="1:26">
      <c r="A1739" s="26"/>
      <c r="B1739" s="26"/>
      <c r="C1739" s="26"/>
      <c r="D1739" s="26"/>
      <c r="E1739" s="26"/>
      <c r="F1739" s="26"/>
      <c r="G1739" s="26"/>
      <c r="H1739" s="26"/>
      <c r="I1739" s="26"/>
      <c r="J1739" s="26"/>
      <c r="K1739" s="26"/>
      <c r="L1739" s="26"/>
      <c r="M1739" s="26"/>
      <c r="N1739" s="26"/>
      <c r="O1739" s="26"/>
      <c r="P1739" s="26"/>
      <c r="Q1739" s="26"/>
      <c r="R1739" s="26"/>
      <c r="S1739" s="26"/>
      <c r="T1739" s="26"/>
      <c r="U1739" s="26"/>
      <c r="V1739" s="36">
        <f t="shared" si="27"/>
        <v>1096</v>
      </c>
      <c r="W173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39" t="str">
        <f>IF(Table1[[#This Row],[Days Past 3rd Birthday Calculated]]&lt;1,"OnTime",IF(Table1[[#This Row],[Days Past 3rd Birthday Calculated]]&lt;16,"1-15 Cal Days",IF(Table1[[#This Row],[Days Past 3rd Birthday Calculated]]&gt;29,"30+ Cal Days","16-29 Cal Days")))</f>
        <v>OnTime</v>
      </c>
      <c r="Y1739" s="37">
        <f>_xlfn.NUMBERVALUE(Table1[[#This Row],[School Days to Complete Initial Evaluation (U08)]])</f>
        <v>0</v>
      </c>
      <c r="Z1739" t="str">
        <f>IF(Table1[[#This Row],[School Days to Complete Initial Evaluation Converted]]&lt;36,"OnTime",IF(Table1[[#This Row],[School Days to Complete Initial Evaluation Converted]]&gt;50,"16+ Sch Days","1-15 Sch Days"))</f>
        <v>OnTime</v>
      </c>
    </row>
    <row r="1740" spans="1:26">
      <c r="A1740" s="26"/>
      <c r="B1740" s="26"/>
      <c r="C1740" s="26"/>
      <c r="D1740" s="26"/>
      <c r="E1740" s="26"/>
      <c r="F1740" s="26"/>
      <c r="G1740" s="26"/>
      <c r="H1740" s="26"/>
      <c r="I1740" s="26"/>
      <c r="J1740" s="26"/>
      <c r="K1740" s="26"/>
      <c r="L1740" s="26"/>
      <c r="M1740" s="26"/>
      <c r="N1740" s="26"/>
      <c r="O1740" s="26"/>
      <c r="P1740" s="26"/>
      <c r="Q1740" s="26"/>
      <c r="R1740" s="26"/>
      <c r="S1740" s="26"/>
      <c r="T1740" s="26"/>
      <c r="U1740" s="26"/>
      <c r="V1740" s="36">
        <f t="shared" si="27"/>
        <v>1096</v>
      </c>
      <c r="W174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40" t="str">
        <f>IF(Table1[[#This Row],[Days Past 3rd Birthday Calculated]]&lt;1,"OnTime",IF(Table1[[#This Row],[Days Past 3rd Birthday Calculated]]&lt;16,"1-15 Cal Days",IF(Table1[[#This Row],[Days Past 3rd Birthday Calculated]]&gt;29,"30+ Cal Days","16-29 Cal Days")))</f>
        <v>OnTime</v>
      </c>
      <c r="Y1740" s="37">
        <f>_xlfn.NUMBERVALUE(Table1[[#This Row],[School Days to Complete Initial Evaluation (U08)]])</f>
        <v>0</v>
      </c>
      <c r="Z1740" t="str">
        <f>IF(Table1[[#This Row],[School Days to Complete Initial Evaluation Converted]]&lt;36,"OnTime",IF(Table1[[#This Row],[School Days to Complete Initial Evaluation Converted]]&gt;50,"16+ Sch Days","1-15 Sch Days"))</f>
        <v>OnTime</v>
      </c>
    </row>
    <row r="1741" spans="1:26">
      <c r="A1741" s="26"/>
      <c r="B1741" s="26"/>
      <c r="C1741" s="26"/>
      <c r="D1741" s="26"/>
      <c r="E1741" s="26"/>
      <c r="F1741" s="26"/>
      <c r="G1741" s="26"/>
      <c r="H1741" s="26"/>
      <c r="I1741" s="26"/>
      <c r="J1741" s="26"/>
      <c r="K1741" s="26"/>
      <c r="L1741" s="26"/>
      <c r="M1741" s="26"/>
      <c r="N1741" s="26"/>
      <c r="O1741" s="26"/>
      <c r="P1741" s="26"/>
      <c r="Q1741" s="26"/>
      <c r="R1741" s="26"/>
      <c r="S1741" s="26"/>
      <c r="T1741" s="26"/>
      <c r="U1741" s="26"/>
      <c r="V1741" s="36">
        <f t="shared" si="27"/>
        <v>1096</v>
      </c>
      <c r="W174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41" t="str">
        <f>IF(Table1[[#This Row],[Days Past 3rd Birthday Calculated]]&lt;1,"OnTime",IF(Table1[[#This Row],[Days Past 3rd Birthday Calculated]]&lt;16,"1-15 Cal Days",IF(Table1[[#This Row],[Days Past 3rd Birthday Calculated]]&gt;29,"30+ Cal Days","16-29 Cal Days")))</f>
        <v>OnTime</v>
      </c>
      <c r="Y1741" s="37">
        <f>_xlfn.NUMBERVALUE(Table1[[#This Row],[School Days to Complete Initial Evaluation (U08)]])</f>
        <v>0</v>
      </c>
      <c r="Z1741" t="str">
        <f>IF(Table1[[#This Row],[School Days to Complete Initial Evaluation Converted]]&lt;36,"OnTime",IF(Table1[[#This Row],[School Days to Complete Initial Evaluation Converted]]&gt;50,"16+ Sch Days","1-15 Sch Days"))</f>
        <v>OnTime</v>
      </c>
    </row>
    <row r="1742" spans="1:26">
      <c r="A1742" s="26"/>
      <c r="B1742" s="26"/>
      <c r="C1742" s="26"/>
      <c r="D1742" s="26"/>
      <c r="E1742" s="26"/>
      <c r="F1742" s="26"/>
      <c r="G1742" s="26"/>
      <c r="H1742" s="26"/>
      <c r="I1742" s="26"/>
      <c r="J1742" s="26"/>
      <c r="K1742" s="26"/>
      <c r="L1742" s="26"/>
      <c r="M1742" s="26"/>
      <c r="N1742" s="26"/>
      <c r="O1742" s="26"/>
      <c r="P1742" s="26"/>
      <c r="Q1742" s="26"/>
      <c r="R1742" s="26"/>
      <c r="S1742" s="26"/>
      <c r="T1742" s="26"/>
      <c r="U1742" s="26"/>
      <c r="V1742" s="36">
        <f t="shared" si="27"/>
        <v>1096</v>
      </c>
      <c r="W174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42" t="str">
        <f>IF(Table1[[#This Row],[Days Past 3rd Birthday Calculated]]&lt;1,"OnTime",IF(Table1[[#This Row],[Days Past 3rd Birthday Calculated]]&lt;16,"1-15 Cal Days",IF(Table1[[#This Row],[Days Past 3rd Birthday Calculated]]&gt;29,"30+ Cal Days","16-29 Cal Days")))</f>
        <v>OnTime</v>
      </c>
      <c r="Y1742" s="37">
        <f>_xlfn.NUMBERVALUE(Table1[[#This Row],[School Days to Complete Initial Evaluation (U08)]])</f>
        <v>0</v>
      </c>
      <c r="Z1742" t="str">
        <f>IF(Table1[[#This Row],[School Days to Complete Initial Evaluation Converted]]&lt;36,"OnTime",IF(Table1[[#This Row],[School Days to Complete Initial Evaluation Converted]]&gt;50,"16+ Sch Days","1-15 Sch Days"))</f>
        <v>OnTime</v>
      </c>
    </row>
    <row r="1743" spans="1:26">
      <c r="A1743" s="26"/>
      <c r="B1743" s="26"/>
      <c r="C1743" s="26"/>
      <c r="D1743" s="26"/>
      <c r="E1743" s="26"/>
      <c r="F1743" s="26"/>
      <c r="G1743" s="26"/>
      <c r="H1743" s="26"/>
      <c r="I1743" s="26"/>
      <c r="J1743" s="26"/>
      <c r="K1743" s="26"/>
      <c r="L1743" s="26"/>
      <c r="M1743" s="26"/>
      <c r="N1743" s="26"/>
      <c r="O1743" s="26"/>
      <c r="P1743" s="26"/>
      <c r="Q1743" s="26"/>
      <c r="R1743" s="26"/>
      <c r="S1743" s="26"/>
      <c r="T1743" s="26"/>
      <c r="U1743" s="26"/>
      <c r="V1743" s="36">
        <f t="shared" si="27"/>
        <v>1096</v>
      </c>
      <c r="W174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43" t="str">
        <f>IF(Table1[[#This Row],[Days Past 3rd Birthday Calculated]]&lt;1,"OnTime",IF(Table1[[#This Row],[Days Past 3rd Birthday Calculated]]&lt;16,"1-15 Cal Days",IF(Table1[[#This Row],[Days Past 3rd Birthday Calculated]]&gt;29,"30+ Cal Days","16-29 Cal Days")))</f>
        <v>OnTime</v>
      </c>
      <c r="Y1743" s="37">
        <f>_xlfn.NUMBERVALUE(Table1[[#This Row],[School Days to Complete Initial Evaluation (U08)]])</f>
        <v>0</v>
      </c>
      <c r="Z1743" t="str">
        <f>IF(Table1[[#This Row],[School Days to Complete Initial Evaluation Converted]]&lt;36,"OnTime",IF(Table1[[#This Row],[School Days to Complete Initial Evaluation Converted]]&gt;50,"16+ Sch Days","1-15 Sch Days"))</f>
        <v>OnTime</v>
      </c>
    </row>
    <row r="1744" spans="1:26">
      <c r="A1744" s="26"/>
      <c r="B1744" s="26"/>
      <c r="C1744" s="26"/>
      <c r="D1744" s="26"/>
      <c r="E1744" s="26"/>
      <c r="F1744" s="26"/>
      <c r="G1744" s="26"/>
      <c r="H1744" s="26"/>
      <c r="I1744" s="26"/>
      <c r="J1744" s="26"/>
      <c r="K1744" s="26"/>
      <c r="L1744" s="26"/>
      <c r="M1744" s="26"/>
      <c r="N1744" s="26"/>
      <c r="O1744" s="26"/>
      <c r="P1744" s="26"/>
      <c r="Q1744" s="26"/>
      <c r="R1744" s="26"/>
      <c r="S1744" s="26"/>
      <c r="T1744" s="26"/>
      <c r="U1744" s="26"/>
      <c r="V1744" s="36">
        <f t="shared" si="27"/>
        <v>1096</v>
      </c>
      <c r="W174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44" t="str">
        <f>IF(Table1[[#This Row],[Days Past 3rd Birthday Calculated]]&lt;1,"OnTime",IF(Table1[[#This Row],[Days Past 3rd Birthday Calculated]]&lt;16,"1-15 Cal Days",IF(Table1[[#This Row],[Days Past 3rd Birthday Calculated]]&gt;29,"30+ Cal Days","16-29 Cal Days")))</f>
        <v>OnTime</v>
      </c>
      <c r="Y1744" s="37">
        <f>_xlfn.NUMBERVALUE(Table1[[#This Row],[School Days to Complete Initial Evaluation (U08)]])</f>
        <v>0</v>
      </c>
      <c r="Z1744" t="str">
        <f>IF(Table1[[#This Row],[School Days to Complete Initial Evaluation Converted]]&lt;36,"OnTime",IF(Table1[[#This Row],[School Days to Complete Initial Evaluation Converted]]&gt;50,"16+ Sch Days","1-15 Sch Days"))</f>
        <v>OnTime</v>
      </c>
    </row>
    <row r="1745" spans="1:26">
      <c r="A1745" s="26"/>
      <c r="B1745" s="26"/>
      <c r="C1745" s="26"/>
      <c r="D1745" s="26"/>
      <c r="E1745" s="26"/>
      <c r="F1745" s="26"/>
      <c r="G1745" s="26"/>
      <c r="H1745" s="26"/>
      <c r="I1745" s="26"/>
      <c r="J1745" s="26"/>
      <c r="K1745" s="26"/>
      <c r="L1745" s="26"/>
      <c r="M1745" s="26"/>
      <c r="N1745" s="26"/>
      <c r="O1745" s="26"/>
      <c r="P1745" s="26"/>
      <c r="Q1745" s="26"/>
      <c r="R1745" s="26"/>
      <c r="S1745" s="26"/>
      <c r="T1745" s="26"/>
      <c r="U1745" s="26"/>
      <c r="V1745" s="36">
        <f t="shared" si="27"/>
        <v>1096</v>
      </c>
      <c r="W174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45" t="str">
        <f>IF(Table1[[#This Row],[Days Past 3rd Birthday Calculated]]&lt;1,"OnTime",IF(Table1[[#This Row],[Days Past 3rd Birthday Calculated]]&lt;16,"1-15 Cal Days",IF(Table1[[#This Row],[Days Past 3rd Birthday Calculated]]&gt;29,"30+ Cal Days","16-29 Cal Days")))</f>
        <v>OnTime</v>
      </c>
      <c r="Y1745" s="37">
        <f>_xlfn.NUMBERVALUE(Table1[[#This Row],[School Days to Complete Initial Evaluation (U08)]])</f>
        <v>0</v>
      </c>
      <c r="Z1745" t="str">
        <f>IF(Table1[[#This Row],[School Days to Complete Initial Evaluation Converted]]&lt;36,"OnTime",IF(Table1[[#This Row],[School Days to Complete Initial Evaluation Converted]]&gt;50,"16+ Sch Days","1-15 Sch Days"))</f>
        <v>OnTime</v>
      </c>
    </row>
    <row r="1746" spans="1:26">
      <c r="A1746" s="26"/>
      <c r="B1746" s="26"/>
      <c r="C1746" s="26"/>
      <c r="D1746" s="26"/>
      <c r="E1746" s="26"/>
      <c r="F1746" s="26"/>
      <c r="G1746" s="26"/>
      <c r="H1746" s="26"/>
      <c r="I1746" s="26"/>
      <c r="J1746" s="26"/>
      <c r="K1746" s="26"/>
      <c r="L1746" s="26"/>
      <c r="M1746" s="26"/>
      <c r="N1746" s="26"/>
      <c r="O1746" s="26"/>
      <c r="P1746" s="26"/>
      <c r="Q1746" s="26"/>
      <c r="R1746" s="26"/>
      <c r="S1746" s="26"/>
      <c r="T1746" s="26"/>
      <c r="U1746" s="26"/>
      <c r="V1746" s="36">
        <f t="shared" si="27"/>
        <v>1096</v>
      </c>
      <c r="W174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46" t="str">
        <f>IF(Table1[[#This Row],[Days Past 3rd Birthday Calculated]]&lt;1,"OnTime",IF(Table1[[#This Row],[Days Past 3rd Birthday Calculated]]&lt;16,"1-15 Cal Days",IF(Table1[[#This Row],[Days Past 3rd Birthday Calculated]]&gt;29,"30+ Cal Days","16-29 Cal Days")))</f>
        <v>OnTime</v>
      </c>
      <c r="Y1746" s="37">
        <f>_xlfn.NUMBERVALUE(Table1[[#This Row],[School Days to Complete Initial Evaluation (U08)]])</f>
        <v>0</v>
      </c>
      <c r="Z1746" t="str">
        <f>IF(Table1[[#This Row],[School Days to Complete Initial Evaluation Converted]]&lt;36,"OnTime",IF(Table1[[#This Row],[School Days to Complete Initial Evaluation Converted]]&gt;50,"16+ Sch Days","1-15 Sch Days"))</f>
        <v>OnTime</v>
      </c>
    </row>
    <row r="1747" spans="1:26">
      <c r="A1747" s="26"/>
      <c r="B1747" s="26"/>
      <c r="C1747" s="26"/>
      <c r="D1747" s="26"/>
      <c r="E1747" s="26"/>
      <c r="F1747" s="26"/>
      <c r="G1747" s="26"/>
      <c r="H1747" s="26"/>
      <c r="I1747" s="26"/>
      <c r="J1747" s="26"/>
      <c r="K1747" s="26"/>
      <c r="L1747" s="26"/>
      <c r="M1747" s="26"/>
      <c r="N1747" s="26"/>
      <c r="O1747" s="26"/>
      <c r="P1747" s="26"/>
      <c r="Q1747" s="26"/>
      <c r="R1747" s="26"/>
      <c r="S1747" s="26"/>
      <c r="T1747" s="26"/>
      <c r="U1747" s="26"/>
      <c r="V1747" s="36">
        <f t="shared" si="27"/>
        <v>1096</v>
      </c>
      <c r="W174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47" t="str">
        <f>IF(Table1[[#This Row],[Days Past 3rd Birthday Calculated]]&lt;1,"OnTime",IF(Table1[[#This Row],[Days Past 3rd Birthday Calculated]]&lt;16,"1-15 Cal Days",IF(Table1[[#This Row],[Days Past 3rd Birthday Calculated]]&gt;29,"30+ Cal Days","16-29 Cal Days")))</f>
        <v>OnTime</v>
      </c>
      <c r="Y1747" s="37">
        <f>_xlfn.NUMBERVALUE(Table1[[#This Row],[School Days to Complete Initial Evaluation (U08)]])</f>
        <v>0</v>
      </c>
      <c r="Z1747" t="str">
        <f>IF(Table1[[#This Row],[School Days to Complete Initial Evaluation Converted]]&lt;36,"OnTime",IF(Table1[[#This Row],[School Days to Complete Initial Evaluation Converted]]&gt;50,"16+ Sch Days","1-15 Sch Days"))</f>
        <v>OnTime</v>
      </c>
    </row>
    <row r="1748" spans="1:26">
      <c r="A1748" s="26"/>
      <c r="B1748" s="26"/>
      <c r="C1748" s="26"/>
      <c r="D1748" s="26"/>
      <c r="E1748" s="26"/>
      <c r="F1748" s="26"/>
      <c r="G1748" s="26"/>
      <c r="H1748" s="26"/>
      <c r="I1748" s="26"/>
      <c r="J1748" s="26"/>
      <c r="K1748" s="26"/>
      <c r="L1748" s="26"/>
      <c r="M1748" s="26"/>
      <c r="N1748" s="26"/>
      <c r="O1748" s="26"/>
      <c r="P1748" s="26"/>
      <c r="Q1748" s="26"/>
      <c r="R1748" s="26"/>
      <c r="S1748" s="26"/>
      <c r="T1748" s="26"/>
      <c r="U1748" s="26"/>
      <c r="V1748" s="36">
        <f t="shared" si="27"/>
        <v>1096</v>
      </c>
      <c r="W174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48" t="str">
        <f>IF(Table1[[#This Row],[Days Past 3rd Birthday Calculated]]&lt;1,"OnTime",IF(Table1[[#This Row],[Days Past 3rd Birthday Calculated]]&lt;16,"1-15 Cal Days",IF(Table1[[#This Row],[Days Past 3rd Birthday Calculated]]&gt;29,"30+ Cal Days","16-29 Cal Days")))</f>
        <v>OnTime</v>
      </c>
      <c r="Y1748" s="37">
        <f>_xlfn.NUMBERVALUE(Table1[[#This Row],[School Days to Complete Initial Evaluation (U08)]])</f>
        <v>0</v>
      </c>
      <c r="Z1748" t="str">
        <f>IF(Table1[[#This Row],[School Days to Complete Initial Evaluation Converted]]&lt;36,"OnTime",IF(Table1[[#This Row],[School Days to Complete Initial Evaluation Converted]]&gt;50,"16+ Sch Days","1-15 Sch Days"))</f>
        <v>OnTime</v>
      </c>
    </row>
    <row r="1749" spans="1:26">
      <c r="A1749" s="26"/>
      <c r="B1749" s="26"/>
      <c r="C1749" s="26"/>
      <c r="D1749" s="26"/>
      <c r="E1749" s="26"/>
      <c r="F1749" s="26"/>
      <c r="G1749" s="26"/>
      <c r="H1749" s="26"/>
      <c r="I1749" s="26"/>
      <c r="J1749" s="26"/>
      <c r="K1749" s="26"/>
      <c r="L1749" s="26"/>
      <c r="M1749" s="26"/>
      <c r="N1749" s="26"/>
      <c r="O1749" s="26"/>
      <c r="P1749" s="26"/>
      <c r="Q1749" s="26"/>
      <c r="R1749" s="26"/>
      <c r="S1749" s="26"/>
      <c r="T1749" s="26"/>
      <c r="U1749" s="26"/>
      <c r="V1749" s="36">
        <f t="shared" si="27"/>
        <v>1096</v>
      </c>
      <c r="W174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49" t="str">
        <f>IF(Table1[[#This Row],[Days Past 3rd Birthday Calculated]]&lt;1,"OnTime",IF(Table1[[#This Row],[Days Past 3rd Birthday Calculated]]&lt;16,"1-15 Cal Days",IF(Table1[[#This Row],[Days Past 3rd Birthday Calculated]]&gt;29,"30+ Cal Days","16-29 Cal Days")))</f>
        <v>OnTime</v>
      </c>
      <c r="Y1749" s="37">
        <f>_xlfn.NUMBERVALUE(Table1[[#This Row],[School Days to Complete Initial Evaluation (U08)]])</f>
        <v>0</v>
      </c>
      <c r="Z1749" t="str">
        <f>IF(Table1[[#This Row],[School Days to Complete Initial Evaluation Converted]]&lt;36,"OnTime",IF(Table1[[#This Row],[School Days to Complete Initial Evaluation Converted]]&gt;50,"16+ Sch Days","1-15 Sch Days"))</f>
        <v>OnTime</v>
      </c>
    </row>
    <row r="1750" spans="1:26">
      <c r="A1750" s="26"/>
      <c r="B1750" s="26"/>
      <c r="C1750" s="26"/>
      <c r="D1750" s="26"/>
      <c r="E1750" s="26"/>
      <c r="F1750" s="26"/>
      <c r="G1750" s="26"/>
      <c r="H1750" s="26"/>
      <c r="I1750" s="26"/>
      <c r="J1750" s="26"/>
      <c r="K1750" s="26"/>
      <c r="L1750" s="26"/>
      <c r="M1750" s="26"/>
      <c r="N1750" s="26"/>
      <c r="O1750" s="26"/>
      <c r="P1750" s="26"/>
      <c r="Q1750" s="26"/>
      <c r="R1750" s="26"/>
      <c r="S1750" s="26"/>
      <c r="T1750" s="26"/>
      <c r="U1750" s="26"/>
      <c r="V1750" s="36">
        <f t="shared" si="27"/>
        <v>1096</v>
      </c>
      <c r="W175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50" t="str">
        <f>IF(Table1[[#This Row],[Days Past 3rd Birthday Calculated]]&lt;1,"OnTime",IF(Table1[[#This Row],[Days Past 3rd Birthday Calculated]]&lt;16,"1-15 Cal Days",IF(Table1[[#This Row],[Days Past 3rd Birthday Calculated]]&gt;29,"30+ Cal Days","16-29 Cal Days")))</f>
        <v>OnTime</v>
      </c>
      <c r="Y1750" s="37">
        <f>_xlfn.NUMBERVALUE(Table1[[#This Row],[School Days to Complete Initial Evaluation (U08)]])</f>
        <v>0</v>
      </c>
      <c r="Z1750" t="str">
        <f>IF(Table1[[#This Row],[School Days to Complete Initial Evaluation Converted]]&lt;36,"OnTime",IF(Table1[[#This Row],[School Days to Complete Initial Evaluation Converted]]&gt;50,"16+ Sch Days","1-15 Sch Days"))</f>
        <v>OnTime</v>
      </c>
    </row>
    <row r="1751" spans="1:26">
      <c r="A1751" s="26"/>
      <c r="B1751" s="26"/>
      <c r="C1751" s="26"/>
      <c r="D1751" s="26"/>
      <c r="E1751" s="26"/>
      <c r="F1751" s="26"/>
      <c r="G1751" s="26"/>
      <c r="H1751" s="26"/>
      <c r="I1751" s="26"/>
      <c r="J1751" s="26"/>
      <c r="K1751" s="26"/>
      <c r="L1751" s="26"/>
      <c r="M1751" s="26"/>
      <c r="N1751" s="26"/>
      <c r="O1751" s="26"/>
      <c r="P1751" s="26"/>
      <c r="Q1751" s="26"/>
      <c r="R1751" s="26"/>
      <c r="S1751" s="26"/>
      <c r="T1751" s="26"/>
      <c r="U1751" s="26"/>
      <c r="V1751" s="36">
        <f t="shared" si="27"/>
        <v>1096</v>
      </c>
      <c r="W175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51" t="str">
        <f>IF(Table1[[#This Row],[Days Past 3rd Birthday Calculated]]&lt;1,"OnTime",IF(Table1[[#This Row],[Days Past 3rd Birthday Calculated]]&lt;16,"1-15 Cal Days",IF(Table1[[#This Row],[Days Past 3rd Birthday Calculated]]&gt;29,"30+ Cal Days","16-29 Cal Days")))</f>
        <v>OnTime</v>
      </c>
      <c r="Y1751" s="37">
        <f>_xlfn.NUMBERVALUE(Table1[[#This Row],[School Days to Complete Initial Evaluation (U08)]])</f>
        <v>0</v>
      </c>
      <c r="Z1751" t="str">
        <f>IF(Table1[[#This Row],[School Days to Complete Initial Evaluation Converted]]&lt;36,"OnTime",IF(Table1[[#This Row],[School Days to Complete Initial Evaluation Converted]]&gt;50,"16+ Sch Days","1-15 Sch Days"))</f>
        <v>OnTime</v>
      </c>
    </row>
    <row r="1752" spans="1:26">
      <c r="A1752" s="26"/>
      <c r="B1752" s="26"/>
      <c r="C1752" s="26"/>
      <c r="D1752" s="26"/>
      <c r="E1752" s="26"/>
      <c r="F1752" s="26"/>
      <c r="G1752" s="26"/>
      <c r="H1752" s="26"/>
      <c r="I1752" s="26"/>
      <c r="J1752" s="26"/>
      <c r="K1752" s="26"/>
      <c r="L1752" s="26"/>
      <c r="M1752" s="26"/>
      <c r="N1752" s="26"/>
      <c r="O1752" s="26"/>
      <c r="P1752" s="26"/>
      <c r="Q1752" s="26"/>
      <c r="R1752" s="26"/>
      <c r="S1752" s="26"/>
      <c r="T1752" s="26"/>
      <c r="U1752" s="26"/>
      <c r="V1752" s="36">
        <f t="shared" si="27"/>
        <v>1096</v>
      </c>
      <c r="W175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52" t="str">
        <f>IF(Table1[[#This Row],[Days Past 3rd Birthday Calculated]]&lt;1,"OnTime",IF(Table1[[#This Row],[Days Past 3rd Birthday Calculated]]&lt;16,"1-15 Cal Days",IF(Table1[[#This Row],[Days Past 3rd Birthday Calculated]]&gt;29,"30+ Cal Days","16-29 Cal Days")))</f>
        <v>OnTime</v>
      </c>
      <c r="Y1752" s="37">
        <f>_xlfn.NUMBERVALUE(Table1[[#This Row],[School Days to Complete Initial Evaluation (U08)]])</f>
        <v>0</v>
      </c>
      <c r="Z1752" t="str">
        <f>IF(Table1[[#This Row],[School Days to Complete Initial Evaluation Converted]]&lt;36,"OnTime",IF(Table1[[#This Row],[School Days to Complete Initial Evaluation Converted]]&gt;50,"16+ Sch Days","1-15 Sch Days"))</f>
        <v>OnTime</v>
      </c>
    </row>
    <row r="1753" spans="1:26">
      <c r="A1753" s="26"/>
      <c r="B1753" s="26"/>
      <c r="C1753" s="26"/>
      <c r="D1753" s="26"/>
      <c r="E1753" s="26"/>
      <c r="F1753" s="26"/>
      <c r="G1753" s="26"/>
      <c r="H1753" s="26"/>
      <c r="I1753" s="26"/>
      <c r="J1753" s="26"/>
      <c r="K1753" s="26"/>
      <c r="L1753" s="26"/>
      <c r="M1753" s="26"/>
      <c r="N1753" s="26"/>
      <c r="O1753" s="26"/>
      <c r="P1753" s="26"/>
      <c r="Q1753" s="26"/>
      <c r="R1753" s="26"/>
      <c r="S1753" s="26"/>
      <c r="T1753" s="26"/>
      <c r="U1753" s="26"/>
      <c r="V1753" s="36">
        <f t="shared" si="27"/>
        <v>1096</v>
      </c>
      <c r="W175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53" t="str">
        <f>IF(Table1[[#This Row],[Days Past 3rd Birthday Calculated]]&lt;1,"OnTime",IF(Table1[[#This Row],[Days Past 3rd Birthday Calculated]]&lt;16,"1-15 Cal Days",IF(Table1[[#This Row],[Days Past 3rd Birthday Calculated]]&gt;29,"30+ Cal Days","16-29 Cal Days")))</f>
        <v>OnTime</v>
      </c>
      <c r="Y1753" s="37">
        <f>_xlfn.NUMBERVALUE(Table1[[#This Row],[School Days to Complete Initial Evaluation (U08)]])</f>
        <v>0</v>
      </c>
      <c r="Z1753" t="str">
        <f>IF(Table1[[#This Row],[School Days to Complete Initial Evaluation Converted]]&lt;36,"OnTime",IF(Table1[[#This Row],[School Days to Complete Initial Evaluation Converted]]&gt;50,"16+ Sch Days","1-15 Sch Days"))</f>
        <v>OnTime</v>
      </c>
    </row>
    <row r="1754" spans="1:26">
      <c r="A1754" s="26"/>
      <c r="B1754" s="26"/>
      <c r="C1754" s="26"/>
      <c r="D1754" s="26"/>
      <c r="E1754" s="26"/>
      <c r="F1754" s="26"/>
      <c r="G1754" s="26"/>
      <c r="H1754" s="26"/>
      <c r="I1754" s="26"/>
      <c r="J1754" s="26"/>
      <c r="K1754" s="26"/>
      <c r="L1754" s="26"/>
      <c r="M1754" s="26"/>
      <c r="N1754" s="26"/>
      <c r="O1754" s="26"/>
      <c r="P1754" s="26"/>
      <c r="Q1754" s="26"/>
      <c r="R1754" s="26"/>
      <c r="S1754" s="26"/>
      <c r="T1754" s="26"/>
      <c r="U1754" s="26"/>
      <c r="V1754" s="36">
        <f t="shared" si="27"/>
        <v>1096</v>
      </c>
      <c r="W175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54" t="str">
        <f>IF(Table1[[#This Row],[Days Past 3rd Birthday Calculated]]&lt;1,"OnTime",IF(Table1[[#This Row],[Days Past 3rd Birthday Calculated]]&lt;16,"1-15 Cal Days",IF(Table1[[#This Row],[Days Past 3rd Birthday Calculated]]&gt;29,"30+ Cal Days","16-29 Cal Days")))</f>
        <v>OnTime</v>
      </c>
      <c r="Y1754" s="37">
        <f>_xlfn.NUMBERVALUE(Table1[[#This Row],[School Days to Complete Initial Evaluation (U08)]])</f>
        <v>0</v>
      </c>
      <c r="Z1754" t="str">
        <f>IF(Table1[[#This Row],[School Days to Complete Initial Evaluation Converted]]&lt;36,"OnTime",IF(Table1[[#This Row],[School Days to Complete Initial Evaluation Converted]]&gt;50,"16+ Sch Days","1-15 Sch Days"))</f>
        <v>OnTime</v>
      </c>
    </row>
    <row r="1755" spans="1:26">
      <c r="A1755" s="26"/>
      <c r="B1755" s="26"/>
      <c r="C1755" s="26"/>
      <c r="D1755" s="26"/>
      <c r="E1755" s="26"/>
      <c r="F1755" s="26"/>
      <c r="G1755" s="26"/>
      <c r="H1755" s="26"/>
      <c r="I1755" s="26"/>
      <c r="J1755" s="26"/>
      <c r="K1755" s="26"/>
      <c r="L1755" s="26"/>
      <c r="M1755" s="26"/>
      <c r="N1755" s="26"/>
      <c r="O1755" s="26"/>
      <c r="P1755" s="26"/>
      <c r="Q1755" s="26"/>
      <c r="R1755" s="26"/>
      <c r="S1755" s="26"/>
      <c r="T1755" s="26"/>
      <c r="U1755" s="26"/>
      <c r="V1755" s="36">
        <f t="shared" si="27"/>
        <v>1096</v>
      </c>
      <c r="W175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55" t="str">
        <f>IF(Table1[[#This Row],[Days Past 3rd Birthday Calculated]]&lt;1,"OnTime",IF(Table1[[#This Row],[Days Past 3rd Birthday Calculated]]&lt;16,"1-15 Cal Days",IF(Table1[[#This Row],[Days Past 3rd Birthday Calculated]]&gt;29,"30+ Cal Days","16-29 Cal Days")))</f>
        <v>OnTime</v>
      </c>
      <c r="Y1755" s="37">
        <f>_xlfn.NUMBERVALUE(Table1[[#This Row],[School Days to Complete Initial Evaluation (U08)]])</f>
        <v>0</v>
      </c>
      <c r="Z1755" t="str">
        <f>IF(Table1[[#This Row],[School Days to Complete Initial Evaluation Converted]]&lt;36,"OnTime",IF(Table1[[#This Row],[School Days to Complete Initial Evaluation Converted]]&gt;50,"16+ Sch Days","1-15 Sch Days"))</f>
        <v>OnTime</v>
      </c>
    </row>
    <row r="1756" spans="1:26">
      <c r="A1756" s="26"/>
      <c r="B1756" s="26"/>
      <c r="C1756" s="26"/>
      <c r="D1756" s="26"/>
      <c r="E1756" s="26"/>
      <c r="F1756" s="26"/>
      <c r="G1756" s="26"/>
      <c r="H1756" s="26"/>
      <c r="I1756" s="26"/>
      <c r="J1756" s="26"/>
      <c r="K1756" s="26"/>
      <c r="L1756" s="26"/>
      <c r="M1756" s="26"/>
      <c r="N1756" s="26"/>
      <c r="O1756" s="26"/>
      <c r="P1756" s="26"/>
      <c r="Q1756" s="26"/>
      <c r="R1756" s="26"/>
      <c r="S1756" s="26"/>
      <c r="T1756" s="26"/>
      <c r="U1756" s="26"/>
      <c r="V1756" s="36">
        <f t="shared" si="27"/>
        <v>1096</v>
      </c>
      <c r="W175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56" t="str">
        <f>IF(Table1[[#This Row],[Days Past 3rd Birthday Calculated]]&lt;1,"OnTime",IF(Table1[[#This Row],[Days Past 3rd Birthday Calculated]]&lt;16,"1-15 Cal Days",IF(Table1[[#This Row],[Days Past 3rd Birthday Calculated]]&gt;29,"30+ Cal Days","16-29 Cal Days")))</f>
        <v>OnTime</v>
      </c>
      <c r="Y1756" s="37">
        <f>_xlfn.NUMBERVALUE(Table1[[#This Row],[School Days to Complete Initial Evaluation (U08)]])</f>
        <v>0</v>
      </c>
      <c r="Z1756" t="str">
        <f>IF(Table1[[#This Row],[School Days to Complete Initial Evaluation Converted]]&lt;36,"OnTime",IF(Table1[[#This Row],[School Days to Complete Initial Evaluation Converted]]&gt;50,"16+ Sch Days","1-15 Sch Days"))</f>
        <v>OnTime</v>
      </c>
    </row>
    <row r="1757" spans="1:26">
      <c r="A1757" s="26"/>
      <c r="B1757" s="26"/>
      <c r="C1757" s="26"/>
      <c r="D1757" s="26"/>
      <c r="E1757" s="26"/>
      <c r="F1757" s="26"/>
      <c r="G1757" s="26"/>
      <c r="H1757" s="26"/>
      <c r="I1757" s="26"/>
      <c r="J1757" s="26"/>
      <c r="K1757" s="26"/>
      <c r="L1757" s="26"/>
      <c r="M1757" s="26"/>
      <c r="N1757" s="26"/>
      <c r="O1757" s="26"/>
      <c r="P1757" s="26"/>
      <c r="Q1757" s="26"/>
      <c r="R1757" s="26"/>
      <c r="S1757" s="26"/>
      <c r="T1757" s="26"/>
      <c r="U1757" s="26"/>
      <c r="V1757" s="36">
        <f t="shared" si="27"/>
        <v>1096</v>
      </c>
      <c r="W175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57" t="str">
        <f>IF(Table1[[#This Row],[Days Past 3rd Birthday Calculated]]&lt;1,"OnTime",IF(Table1[[#This Row],[Days Past 3rd Birthday Calculated]]&lt;16,"1-15 Cal Days",IF(Table1[[#This Row],[Days Past 3rd Birthday Calculated]]&gt;29,"30+ Cal Days","16-29 Cal Days")))</f>
        <v>OnTime</v>
      </c>
      <c r="Y1757" s="37">
        <f>_xlfn.NUMBERVALUE(Table1[[#This Row],[School Days to Complete Initial Evaluation (U08)]])</f>
        <v>0</v>
      </c>
      <c r="Z1757" t="str">
        <f>IF(Table1[[#This Row],[School Days to Complete Initial Evaluation Converted]]&lt;36,"OnTime",IF(Table1[[#This Row],[School Days to Complete Initial Evaluation Converted]]&gt;50,"16+ Sch Days","1-15 Sch Days"))</f>
        <v>OnTime</v>
      </c>
    </row>
    <row r="1758" spans="1:26">
      <c r="A1758" s="26"/>
      <c r="B1758" s="26"/>
      <c r="C1758" s="26"/>
      <c r="D1758" s="26"/>
      <c r="E1758" s="26"/>
      <c r="F1758" s="26"/>
      <c r="G1758" s="26"/>
      <c r="H1758" s="26"/>
      <c r="I1758" s="26"/>
      <c r="J1758" s="26"/>
      <c r="K1758" s="26"/>
      <c r="L1758" s="26"/>
      <c r="M1758" s="26"/>
      <c r="N1758" s="26"/>
      <c r="O1758" s="26"/>
      <c r="P1758" s="26"/>
      <c r="Q1758" s="26"/>
      <c r="R1758" s="26"/>
      <c r="S1758" s="26"/>
      <c r="T1758" s="26"/>
      <c r="U1758" s="26"/>
      <c r="V1758" s="36">
        <f t="shared" si="27"/>
        <v>1096</v>
      </c>
      <c r="W175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58" t="str">
        <f>IF(Table1[[#This Row],[Days Past 3rd Birthday Calculated]]&lt;1,"OnTime",IF(Table1[[#This Row],[Days Past 3rd Birthday Calculated]]&lt;16,"1-15 Cal Days",IF(Table1[[#This Row],[Days Past 3rd Birthday Calculated]]&gt;29,"30+ Cal Days","16-29 Cal Days")))</f>
        <v>OnTime</v>
      </c>
      <c r="Y1758" s="37">
        <f>_xlfn.NUMBERVALUE(Table1[[#This Row],[School Days to Complete Initial Evaluation (U08)]])</f>
        <v>0</v>
      </c>
      <c r="Z1758" t="str">
        <f>IF(Table1[[#This Row],[School Days to Complete Initial Evaluation Converted]]&lt;36,"OnTime",IF(Table1[[#This Row],[School Days to Complete Initial Evaluation Converted]]&gt;50,"16+ Sch Days","1-15 Sch Days"))</f>
        <v>OnTime</v>
      </c>
    </row>
    <row r="1759" spans="1:26">
      <c r="A1759" s="26"/>
      <c r="B1759" s="26"/>
      <c r="C1759" s="26"/>
      <c r="D1759" s="26"/>
      <c r="E1759" s="26"/>
      <c r="F1759" s="26"/>
      <c r="G1759" s="26"/>
      <c r="H1759" s="26"/>
      <c r="I1759" s="26"/>
      <c r="J1759" s="26"/>
      <c r="K1759" s="26"/>
      <c r="L1759" s="26"/>
      <c r="M1759" s="26"/>
      <c r="N1759" s="26"/>
      <c r="O1759" s="26"/>
      <c r="P1759" s="26"/>
      <c r="Q1759" s="26"/>
      <c r="R1759" s="26"/>
      <c r="S1759" s="26"/>
      <c r="T1759" s="26"/>
      <c r="U1759" s="26"/>
      <c r="V1759" s="36">
        <f t="shared" si="27"/>
        <v>1096</v>
      </c>
      <c r="W175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59" t="str">
        <f>IF(Table1[[#This Row],[Days Past 3rd Birthday Calculated]]&lt;1,"OnTime",IF(Table1[[#This Row],[Days Past 3rd Birthday Calculated]]&lt;16,"1-15 Cal Days",IF(Table1[[#This Row],[Days Past 3rd Birthday Calculated]]&gt;29,"30+ Cal Days","16-29 Cal Days")))</f>
        <v>OnTime</v>
      </c>
      <c r="Y1759" s="37">
        <f>_xlfn.NUMBERVALUE(Table1[[#This Row],[School Days to Complete Initial Evaluation (U08)]])</f>
        <v>0</v>
      </c>
      <c r="Z1759" t="str">
        <f>IF(Table1[[#This Row],[School Days to Complete Initial Evaluation Converted]]&lt;36,"OnTime",IF(Table1[[#This Row],[School Days to Complete Initial Evaluation Converted]]&gt;50,"16+ Sch Days","1-15 Sch Days"))</f>
        <v>OnTime</v>
      </c>
    </row>
    <row r="1760" spans="1:26">
      <c r="A1760" s="26"/>
      <c r="B1760" s="26"/>
      <c r="C1760" s="26"/>
      <c r="D1760" s="26"/>
      <c r="E1760" s="26"/>
      <c r="F1760" s="26"/>
      <c r="G1760" s="26"/>
      <c r="H1760" s="26"/>
      <c r="I1760" s="26"/>
      <c r="J1760" s="26"/>
      <c r="K1760" s="26"/>
      <c r="L1760" s="26"/>
      <c r="M1760" s="26"/>
      <c r="N1760" s="26"/>
      <c r="O1760" s="26"/>
      <c r="P1760" s="26"/>
      <c r="Q1760" s="26"/>
      <c r="R1760" s="26"/>
      <c r="S1760" s="26"/>
      <c r="T1760" s="26"/>
      <c r="U1760" s="26"/>
      <c r="V1760" s="36">
        <f t="shared" si="27"/>
        <v>1096</v>
      </c>
      <c r="W176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60" t="str">
        <f>IF(Table1[[#This Row],[Days Past 3rd Birthday Calculated]]&lt;1,"OnTime",IF(Table1[[#This Row],[Days Past 3rd Birthday Calculated]]&lt;16,"1-15 Cal Days",IF(Table1[[#This Row],[Days Past 3rd Birthday Calculated]]&gt;29,"30+ Cal Days","16-29 Cal Days")))</f>
        <v>OnTime</v>
      </c>
      <c r="Y1760" s="37">
        <f>_xlfn.NUMBERVALUE(Table1[[#This Row],[School Days to Complete Initial Evaluation (U08)]])</f>
        <v>0</v>
      </c>
      <c r="Z1760" t="str">
        <f>IF(Table1[[#This Row],[School Days to Complete Initial Evaluation Converted]]&lt;36,"OnTime",IF(Table1[[#This Row],[School Days to Complete Initial Evaluation Converted]]&gt;50,"16+ Sch Days","1-15 Sch Days"))</f>
        <v>OnTime</v>
      </c>
    </row>
    <row r="1761" spans="1:26">
      <c r="A1761" s="26"/>
      <c r="B1761" s="26"/>
      <c r="C1761" s="26"/>
      <c r="D1761" s="26"/>
      <c r="E1761" s="26"/>
      <c r="F1761" s="26"/>
      <c r="G1761" s="26"/>
      <c r="H1761" s="26"/>
      <c r="I1761" s="26"/>
      <c r="J1761" s="26"/>
      <c r="K1761" s="26"/>
      <c r="L1761" s="26"/>
      <c r="M1761" s="26"/>
      <c r="N1761" s="26"/>
      <c r="O1761" s="26"/>
      <c r="P1761" s="26"/>
      <c r="Q1761" s="26"/>
      <c r="R1761" s="26"/>
      <c r="S1761" s="26"/>
      <c r="T1761" s="26"/>
      <c r="U1761" s="26"/>
      <c r="V1761" s="36">
        <f t="shared" si="27"/>
        <v>1096</v>
      </c>
      <c r="W176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61" t="str">
        <f>IF(Table1[[#This Row],[Days Past 3rd Birthday Calculated]]&lt;1,"OnTime",IF(Table1[[#This Row],[Days Past 3rd Birthday Calculated]]&lt;16,"1-15 Cal Days",IF(Table1[[#This Row],[Days Past 3rd Birthday Calculated]]&gt;29,"30+ Cal Days","16-29 Cal Days")))</f>
        <v>OnTime</v>
      </c>
      <c r="Y1761" s="37">
        <f>_xlfn.NUMBERVALUE(Table1[[#This Row],[School Days to Complete Initial Evaluation (U08)]])</f>
        <v>0</v>
      </c>
      <c r="Z1761" t="str">
        <f>IF(Table1[[#This Row],[School Days to Complete Initial Evaluation Converted]]&lt;36,"OnTime",IF(Table1[[#This Row],[School Days to Complete Initial Evaluation Converted]]&gt;50,"16+ Sch Days","1-15 Sch Days"))</f>
        <v>OnTime</v>
      </c>
    </row>
    <row r="1762" spans="1:26">
      <c r="A1762" s="26"/>
      <c r="B1762" s="26"/>
      <c r="C1762" s="26"/>
      <c r="D1762" s="26"/>
      <c r="E1762" s="26"/>
      <c r="F1762" s="26"/>
      <c r="G1762" s="26"/>
      <c r="H1762" s="26"/>
      <c r="I1762" s="26"/>
      <c r="J1762" s="26"/>
      <c r="K1762" s="26"/>
      <c r="L1762" s="26"/>
      <c r="M1762" s="26"/>
      <c r="N1762" s="26"/>
      <c r="O1762" s="26"/>
      <c r="P1762" s="26"/>
      <c r="Q1762" s="26"/>
      <c r="R1762" s="26"/>
      <c r="S1762" s="26"/>
      <c r="T1762" s="26"/>
      <c r="U1762" s="26"/>
      <c r="V1762" s="36">
        <f t="shared" si="27"/>
        <v>1096</v>
      </c>
      <c r="W176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62" t="str">
        <f>IF(Table1[[#This Row],[Days Past 3rd Birthday Calculated]]&lt;1,"OnTime",IF(Table1[[#This Row],[Days Past 3rd Birthday Calculated]]&lt;16,"1-15 Cal Days",IF(Table1[[#This Row],[Days Past 3rd Birthday Calculated]]&gt;29,"30+ Cal Days","16-29 Cal Days")))</f>
        <v>OnTime</v>
      </c>
      <c r="Y1762" s="37">
        <f>_xlfn.NUMBERVALUE(Table1[[#This Row],[School Days to Complete Initial Evaluation (U08)]])</f>
        <v>0</v>
      </c>
      <c r="Z1762" t="str">
        <f>IF(Table1[[#This Row],[School Days to Complete Initial Evaluation Converted]]&lt;36,"OnTime",IF(Table1[[#This Row],[School Days to Complete Initial Evaluation Converted]]&gt;50,"16+ Sch Days","1-15 Sch Days"))</f>
        <v>OnTime</v>
      </c>
    </row>
    <row r="1763" spans="1:26">
      <c r="A1763" s="26"/>
      <c r="B1763" s="26"/>
      <c r="C1763" s="26"/>
      <c r="D1763" s="26"/>
      <c r="E1763" s="26"/>
      <c r="F1763" s="26"/>
      <c r="G1763" s="26"/>
      <c r="H1763" s="26"/>
      <c r="I1763" s="26"/>
      <c r="J1763" s="26"/>
      <c r="K1763" s="26"/>
      <c r="L1763" s="26"/>
      <c r="M1763" s="26"/>
      <c r="N1763" s="26"/>
      <c r="O1763" s="26"/>
      <c r="P1763" s="26"/>
      <c r="Q1763" s="26"/>
      <c r="R1763" s="26"/>
      <c r="S1763" s="26"/>
      <c r="T1763" s="26"/>
      <c r="U1763" s="26"/>
      <c r="V1763" s="36">
        <f t="shared" si="27"/>
        <v>1096</v>
      </c>
      <c r="W176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63" t="str">
        <f>IF(Table1[[#This Row],[Days Past 3rd Birthday Calculated]]&lt;1,"OnTime",IF(Table1[[#This Row],[Days Past 3rd Birthday Calculated]]&lt;16,"1-15 Cal Days",IF(Table1[[#This Row],[Days Past 3rd Birthday Calculated]]&gt;29,"30+ Cal Days","16-29 Cal Days")))</f>
        <v>OnTime</v>
      </c>
      <c r="Y1763" s="37">
        <f>_xlfn.NUMBERVALUE(Table1[[#This Row],[School Days to Complete Initial Evaluation (U08)]])</f>
        <v>0</v>
      </c>
      <c r="Z1763" t="str">
        <f>IF(Table1[[#This Row],[School Days to Complete Initial Evaluation Converted]]&lt;36,"OnTime",IF(Table1[[#This Row],[School Days to Complete Initial Evaluation Converted]]&gt;50,"16+ Sch Days","1-15 Sch Days"))</f>
        <v>OnTime</v>
      </c>
    </row>
    <row r="1764" spans="1:26">
      <c r="A1764" s="26"/>
      <c r="B1764" s="26"/>
      <c r="C1764" s="26"/>
      <c r="D1764" s="26"/>
      <c r="E1764" s="26"/>
      <c r="F1764" s="26"/>
      <c r="G1764" s="26"/>
      <c r="H1764" s="26"/>
      <c r="I1764" s="26"/>
      <c r="J1764" s="26"/>
      <c r="K1764" s="26"/>
      <c r="L1764" s="26"/>
      <c r="M1764" s="26"/>
      <c r="N1764" s="26"/>
      <c r="O1764" s="26"/>
      <c r="P1764" s="26"/>
      <c r="Q1764" s="26"/>
      <c r="R1764" s="26"/>
      <c r="S1764" s="26"/>
      <c r="T1764" s="26"/>
      <c r="U1764" s="26"/>
      <c r="V1764" s="36">
        <f t="shared" si="27"/>
        <v>1096</v>
      </c>
      <c r="W176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64" t="str">
        <f>IF(Table1[[#This Row],[Days Past 3rd Birthday Calculated]]&lt;1,"OnTime",IF(Table1[[#This Row],[Days Past 3rd Birthday Calculated]]&lt;16,"1-15 Cal Days",IF(Table1[[#This Row],[Days Past 3rd Birthday Calculated]]&gt;29,"30+ Cal Days","16-29 Cal Days")))</f>
        <v>OnTime</v>
      </c>
      <c r="Y1764" s="37">
        <f>_xlfn.NUMBERVALUE(Table1[[#This Row],[School Days to Complete Initial Evaluation (U08)]])</f>
        <v>0</v>
      </c>
      <c r="Z1764" t="str">
        <f>IF(Table1[[#This Row],[School Days to Complete Initial Evaluation Converted]]&lt;36,"OnTime",IF(Table1[[#This Row],[School Days to Complete Initial Evaluation Converted]]&gt;50,"16+ Sch Days","1-15 Sch Days"))</f>
        <v>OnTime</v>
      </c>
    </row>
    <row r="1765" spans="1:26">
      <c r="A1765" s="26"/>
      <c r="B1765" s="26"/>
      <c r="C1765" s="26"/>
      <c r="D1765" s="26"/>
      <c r="E1765" s="26"/>
      <c r="F1765" s="26"/>
      <c r="G1765" s="26"/>
      <c r="H1765" s="26"/>
      <c r="I1765" s="26"/>
      <c r="J1765" s="26"/>
      <c r="K1765" s="26"/>
      <c r="L1765" s="26"/>
      <c r="M1765" s="26"/>
      <c r="N1765" s="26"/>
      <c r="O1765" s="26"/>
      <c r="P1765" s="26"/>
      <c r="Q1765" s="26"/>
      <c r="R1765" s="26"/>
      <c r="S1765" s="26"/>
      <c r="T1765" s="26"/>
      <c r="U1765" s="26"/>
      <c r="V1765" s="36">
        <f t="shared" si="27"/>
        <v>1096</v>
      </c>
      <c r="W176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65" t="str">
        <f>IF(Table1[[#This Row],[Days Past 3rd Birthday Calculated]]&lt;1,"OnTime",IF(Table1[[#This Row],[Days Past 3rd Birthday Calculated]]&lt;16,"1-15 Cal Days",IF(Table1[[#This Row],[Days Past 3rd Birthday Calculated]]&gt;29,"30+ Cal Days","16-29 Cal Days")))</f>
        <v>OnTime</v>
      </c>
      <c r="Y1765" s="37">
        <f>_xlfn.NUMBERVALUE(Table1[[#This Row],[School Days to Complete Initial Evaluation (U08)]])</f>
        <v>0</v>
      </c>
      <c r="Z1765" t="str">
        <f>IF(Table1[[#This Row],[School Days to Complete Initial Evaluation Converted]]&lt;36,"OnTime",IF(Table1[[#This Row],[School Days to Complete Initial Evaluation Converted]]&gt;50,"16+ Sch Days","1-15 Sch Days"))</f>
        <v>OnTime</v>
      </c>
    </row>
    <row r="1766" spans="1:26">
      <c r="A1766" s="26"/>
      <c r="B1766" s="26"/>
      <c r="C1766" s="26"/>
      <c r="D1766" s="26"/>
      <c r="E1766" s="26"/>
      <c r="F1766" s="26"/>
      <c r="G1766" s="26"/>
      <c r="H1766" s="26"/>
      <c r="I1766" s="26"/>
      <c r="J1766" s="26"/>
      <c r="K1766" s="26"/>
      <c r="L1766" s="26"/>
      <c r="M1766" s="26"/>
      <c r="N1766" s="26"/>
      <c r="O1766" s="26"/>
      <c r="P1766" s="26"/>
      <c r="Q1766" s="26"/>
      <c r="R1766" s="26"/>
      <c r="S1766" s="26"/>
      <c r="T1766" s="26"/>
      <c r="U1766" s="26"/>
      <c r="V1766" s="36">
        <f t="shared" si="27"/>
        <v>1096</v>
      </c>
      <c r="W176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66" t="str">
        <f>IF(Table1[[#This Row],[Days Past 3rd Birthday Calculated]]&lt;1,"OnTime",IF(Table1[[#This Row],[Days Past 3rd Birthday Calculated]]&lt;16,"1-15 Cal Days",IF(Table1[[#This Row],[Days Past 3rd Birthday Calculated]]&gt;29,"30+ Cal Days","16-29 Cal Days")))</f>
        <v>OnTime</v>
      </c>
      <c r="Y1766" s="37">
        <f>_xlfn.NUMBERVALUE(Table1[[#This Row],[School Days to Complete Initial Evaluation (U08)]])</f>
        <v>0</v>
      </c>
      <c r="Z1766" t="str">
        <f>IF(Table1[[#This Row],[School Days to Complete Initial Evaluation Converted]]&lt;36,"OnTime",IF(Table1[[#This Row],[School Days to Complete Initial Evaluation Converted]]&gt;50,"16+ Sch Days","1-15 Sch Days"))</f>
        <v>OnTime</v>
      </c>
    </row>
    <row r="1767" spans="1:26">
      <c r="A1767" s="26"/>
      <c r="B1767" s="26"/>
      <c r="C1767" s="26"/>
      <c r="D1767" s="26"/>
      <c r="E1767" s="26"/>
      <c r="F1767" s="26"/>
      <c r="G1767" s="26"/>
      <c r="H1767" s="26"/>
      <c r="I1767" s="26"/>
      <c r="J1767" s="26"/>
      <c r="K1767" s="26"/>
      <c r="L1767" s="26"/>
      <c r="M1767" s="26"/>
      <c r="N1767" s="26"/>
      <c r="O1767" s="26"/>
      <c r="P1767" s="26"/>
      <c r="Q1767" s="26"/>
      <c r="R1767" s="26"/>
      <c r="S1767" s="26"/>
      <c r="T1767" s="26"/>
      <c r="U1767" s="26"/>
      <c r="V1767" s="36">
        <f t="shared" si="27"/>
        <v>1096</v>
      </c>
      <c r="W176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67" t="str">
        <f>IF(Table1[[#This Row],[Days Past 3rd Birthday Calculated]]&lt;1,"OnTime",IF(Table1[[#This Row],[Days Past 3rd Birthday Calculated]]&lt;16,"1-15 Cal Days",IF(Table1[[#This Row],[Days Past 3rd Birthday Calculated]]&gt;29,"30+ Cal Days","16-29 Cal Days")))</f>
        <v>OnTime</v>
      </c>
      <c r="Y1767" s="37">
        <f>_xlfn.NUMBERVALUE(Table1[[#This Row],[School Days to Complete Initial Evaluation (U08)]])</f>
        <v>0</v>
      </c>
      <c r="Z1767" t="str">
        <f>IF(Table1[[#This Row],[School Days to Complete Initial Evaluation Converted]]&lt;36,"OnTime",IF(Table1[[#This Row],[School Days to Complete Initial Evaluation Converted]]&gt;50,"16+ Sch Days","1-15 Sch Days"))</f>
        <v>OnTime</v>
      </c>
    </row>
    <row r="1768" spans="1:26">
      <c r="A1768" s="26"/>
      <c r="B1768" s="26"/>
      <c r="C1768" s="26"/>
      <c r="D1768" s="26"/>
      <c r="E1768" s="26"/>
      <c r="F1768" s="26"/>
      <c r="G1768" s="26"/>
      <c r="H1768" s="26"/>
      <c r="I1768" s="26"/>
      <c r="J1768" s="26"/>
      <c r="K1768" s="26"/>
      <c r="L1768" s="26"/>
      <c r="M1768" s="26"/>
      <c r="N1768" s="26"/>
      <c r="O1768" s="26"/>
      <c r="P1768" s="26"/>
      <c r="Q1768" s="26"/>
      <c r="R1768" s="26"/>
      <c r="S1768" s="26"/>
      <c r="T1768" s="26"/>
      <c r="U1768" s="26"/>
      <c r="V1768" s="36">
        <f t="shared" si="27"/>
        <v>1096</v>
      </c>
      <c r="W176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68" t="str">
        <f>IF(Table1[[#This Row],[Days Past 3rd Birthday Calculated]]&lt;1,"OnTime",IF(Table1[[#This Row],[Days Past 3rd Birthday Calculated]]&lt;16,"1-15 Cal Days",IF(Table1[[#This Row],[Days Past 3rd Birthday Calculated]]&gt;29,"30+ Cal Days","16-29 Cal Days")))</f>
        <v>OnTime</v>
      </c>
      <c r="Y1768" s="37">
        <f>_xlfn.NUMBERVALUE(Table1[[#This Row],[School Days to Complete Initial Evaluation (U08)]])</f>
        <v>0</v>
      </c>
      <c r="Z1768" t="str">
        <f>IF(Table1[[#This Row],[School Days to Complete Initial Evaluation Converted]]&lt;36,"OnTime",IF(Table1[[#This Row],[School Days to Complete Initial Evaluation Converted]]&gt;50,"16+ Sch Days","1-15 Sch Days"))</f>
        <v>OnTime</v>
      </c>
    </row>
    <row r="1769" spans="1:26">
      <c r="A1769" s="26"/>
      <c r="B1769" s="26"/>
      <c r="C1769" s="26"/>
      <c r="D1769" s="26"/>
      <c r="E1769" s="26"/>
      <c r="F1769" s="26"/>
      <c r="G1769" s="26"/>
      <c r="H1769" s="26"/>
      <c r="I1769" s="26"/>
      <c r="J1769" s="26"/>
      <c r="K1769" s="26"/>
      <c r="L1769" s="26"/>
      <c r="M1769" s="26"/>
      <c r="N1769" s="26"/>
      <c r="O1769" s="26"/>
      <c r="P1769" s="26"/>
      <c r="Q1769" s="26"/>
      <c r="R1769" s="26"/>
      <c r="S1769" s="26"/>
      <c r="T1769" s="26"/>
      <c r="U1769" s="26"/>
      <c r="V1769" s="36">
        <f t="shared" si="27"/>
        <v>1096</v>
      </c>
      <c r="W176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69" t="str">
        <f>IF(Table1[[#This Row],[Days Past 3rd Birthday Calculated]]&lt;1,"OnTime",IF(Table1[[#This Row],[Days Past 3rd Birthday Calculated]]&lt;16,"1-15 Cal Days",IF(Table1[[#This Row],[Days Past 3rd Birthday Calculated]]&gt;29,"30+ Cal Days","16-29 Cal Days")))</f>
        <v>OnTime</v>
      </c>
      <c r="Y1769" s="37">
        <f>_xlfn.NUMBERVALUE(Table1[[#This Row],[School Days to Complete Initial Evaluation (U08)]])</f>
        <v>0</v>
      </c>
      <c r="Z1769" t="str">
        <f>IF(Table1[[#This Row],[School Days to Complete Initial Evaluation Converted]]&lt;36,"OnTime",IF(Table1[[#This Row],[School Days to Complete Initial Evaluation Converted]]&gt;50,"16+ Sch Days","1-15 Sch Days"))</f>
        <v>OnTime</v>
      </c>
    </row>
    <row r="1770" spans="1:26">
      <c r="A1770" s="26"/>
      <c r="B1770" s="26"/>
      <c r="C1770" s="26"/>
      <c r="D1770" s="26"/>
      <c r="E1770" s="26"/>
      <c r="F1770" s="26"/>
      <c r="G1770" s="26"/>
      <c r="H1770" s="26"/>
      <c r="I1770" s="26"/>
      <c r="J1770" s="26"/>
      <c r="K1770" s="26"/>
      <c r="L1770" s="26"/>
      <c r="M1770" s="26"/>
      <c r="N1770" s="26"/>
      <c r="O1770" s="26"/>
      <c r="P1770" s="26"/>
      <c r="Q1770" s="26"/>
      <c r="R1770" s="26"/>
      <c r="S1770" s="26"/>
      <c r="T1770" s="26"/>
      <c r="U1770" s="26"/>
      <c r="V1770" s="36">
        <f t="shared" si="27"/>
        <v>1096</v>
      </c>
      <c r="W177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70" t="str">
        <f>IF(Table1[[#This Row],[Days Past 3rd Birthday Calculated]]&lt;1,"OnTime",IF(Table1[[#This Row],[Days Past 3rd Birthday Calculated]]&lt;16,"1-15 Cal Days",IF(Table1[[#This Row],[Days Past 3rd Birthday Calculated]]&gt;29,"30+ Cal Days","16-29 Cal Days")))</f>
        <v>OnTime</v>
      </c>
      <c r="Y1770" s="37">
        <f>_xlfn.NUMBERVALUE(Table1[[#This Row],[School Days to Complete Initial Evaluation (U08)]])</f>
        <v>0</v>
      </c>
      <c r="Z1770" t="str">
        <f>IF(Table1[[#This Row],[School Days to Complete Initial Evaluation Converted]]&lt;36,"OnTime",IF(Table1[[#This Row],[School Days to Complete Initial Evaluation Converted]]&gt;50,"16+ Sch Days","1-15 Sch Days"))</f>
        <v>OnTime</v>
      </c>
    </row>
    <row r="1771" spans="1:26">
      <c r="A1771" s="26"/>
      <c r="B1771" s="26"/>
      <c r="C1771" s="26"/>
      <c r="D1771" s="26"/>
      <c r="E1771" s="26"/>
      <c r="F1771" s="26"/>
      <c r="G1771" s="26"/>
      <c r="H1771" s="26"/>
      <c r="I1771" s="26"/>
      <c r="J1771" s="26"/>
      <c r="K1771" s="26"/>
      <c r="L1771" s="26"/>
      <c r="M1771" s="26"/>
      <c r="N1771" s="26"/>
      <c r="O1771" s="26"/>
      <c r="P1771" s="26"/>
      <c r="Q1771" s="26"/>
      <c r="R1771" s="26"/>
      <c r="S1771" s="26"/>
      <c r="T1771" s="26"/>
      <c r="U1771" s="26"/>
      <c r="V1771" s="36">
        <f t="shared" si="27"/>
        <v>1096</v>
      </c>
      <c r="W177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71" t="str">
        <f>IF(Table1[[#This Row],[Days Past 3rd Birthday Calculated]]&lt;1,"OnTime",IF(Table1[[#This Row],[Days Past 3rd Birthday Calculated]]&lt;16,"1-15 Cal Days",IF(Table1[[#This Row],[Days Past 3rd Birthday Calculated]]&gt;29,"30+ Cal Days","16-29 Cal Days")))</f>
        <v>OnTime</v>
      </c>
      <c r="Y1771" s="37">
        <f>_xlfn.NUMBERVALUE(Table1[[#This Row],[School Days to Complete Initial Evaluation (U08)]])</f>
        <v>0</v>
      </c>
      <c r="Z1771" t="str">
        <f>IF(Table1[[#This Row],[School Days to Complete Initial Evaluation Converted]]&lt;36,"OnTime",IF(Table1[[#This Row],[School Days to Complete Initial Evaluation Converted]]&gt;50,"16+ Sch Days","1-15 Sch Days"))</f>
        <v>OnTime</v>
      </c>
    </row>
    <row r="1772" spans="1:26">
      <c r="A1772" s="26"/>
      <c r="B1772" s="26"/>
      <c r="C1772" s="26"/>
      <c r="D1772" s="26"/>
      <c r="E1772" s="26"/>
      <c r="F1772" s="26"/>
      <c r="G1772" s="26"/>
      <c r="H1772" s="26"/>
      <c r="I1772" s="26"/>
      <c r="J1772" s="26"/>
      <c r="K1772" s="26"/>
      <c r="L1772" s="26"/>
      <c r="M1772" s="26"/>
      <c r="N1772" s="26"/>
      <c r="O1772" s="26"/>
      <c r="P1772" s="26"/>
      <c r="Q1772" s="26"/>
      <c r="R1772" s="26"/>
      <c r="S1772" s="26"/>
      <c r="T1772" s="26"/>
      <c r="U1772" s="26"/>
      <c r="V1772" s="36">
        <f t="shared" si="27"/>
        <v>1096</v>
      </c>
      <c r="W177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72" t="str">
        <f>IF(Table1[[#This Row],[Days Past 3rd Birthday Calculated]]&lt;1,"OnTime",IF(Table1[[#This Row],[Days Past 3rd Birthday Calculated]]&lt;16,"1-15 Cal Days",IF(Table1[[#This Row],[Days Past 3rd Birthday Calculated]]&gt;29,"30+ Cal Days","16-29 Cal Days")))</f>
        <v>OnTime</v>
      </c>
      <c r="Y1772" s="37">
        <f>_xlfn.NUMBERVALUE(Table1[[#This Row],[School Days to Complete Initial Evaluation (U08)]])</f>
        <v>0</v>
      </c>
      <c r="Z1772" t="str">
        <f>IF(Table1[[#This Row],[School Days to Complete Initial Evaluation Converted]]&lt;36,"OnTime",IF(Table1[[#This Row],[School Days to Complete Initial Evaluation Converted]]&gt;50,"16+ Sch Days","1-15 Sch Days"))</f>
        <v>OnTime</v>
      </c>
    </row>
    <row r="1773" spans="1:26">
      <c r="A1773" s="26"/>
      <c r="B1773" s="26"/>
      <c r="C1773" s="26"/>
      <c r="D1773" s="26"/>
      <c r="E1773" s="26"/>
      <c r="F1773" s="26"/>
      <c r="G1773" s="26"/>
      <c r="H1773" s="26"/>
      <c r="I1773" s="26"/>
      <c r="J1773" s="26"/>
      <c r="K1773" s="26"/>
      <c r="L1773" s="26"/>
      <c r="M1773" s="26"/>
      <c r="N1773" s="26"/>
      <c r="O1773" s="26"/>
      <c r="P1773" s="26"/>
      <c r="Q1773" s="26"/>
      <c r="R1773" s="26"/>
      <c r="S1773" s="26"/>
      <c r="T1773" s="26"/>
      <c r="U1773" s="26"/>
      <c r="V1773" s="36">
        <f t="shared" si="27"/>
        <v>1096</v>
      </c>
      <c r="W177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73" t="str">
        <f>IF(Table1[[#This Row],[Days Past 3rd Birthday Calculated]]&lt;1,"OnTime",IF(Table1[[#This Row],[Days Past 3rd Birthday Calculated]]&lt;16,"1-15 Cal Days",IF(Table1[[#This Row],[Days Past 3rd Birthday Calculated]]&gt;29,"30+ Cal Days","16-29 Cal Days")))</f>
        <v>OnTime</v>
      </c>
      <c r="Y1773" s="37">
        <f>_xlfn.NUMBERVALUE(Table1[[#This Row],[School Days to Complete Initial Evaluation (U08)]])</f>
        <v>0</v>
      </c>
      <c r="Z1773" t="str">
        <f>IF(Table1[[#This Row],[School Days to Complete Initial Evaluation Converted]]&lt;36,"OnTime",IF(Table1[[#This Row],[School Days to Complete Initial Evaluation Converted]]&gt;50,"16+ Sch Days","1-15 Sch Days"))</f>
        <v>OnTime</v>
      </c>
    </row>
    <row r="1774" spans="1:26">
      <c r="A1774" s="26"/>
      <c r="B1774" s="26"/>
      <c r="C1774" s="26"/>
      <c r="D1774" s="26"/>
      <c r="E1774" s="26"/>
      <c r="F1774" s="26"/>
      <c r="G1774" s="26"/>
      <c r="H1774" s="26"/>
      <c r="I1774" s="26"/>
      <c r="J1774" s="26"/>
      <c r="K1774" s="26"/>
      <c r="L1774" s="26"/>
      <c r="M1774" s="26"/>
      <c r="N1774" s="26"/>
      <c r="O1774" s="26"/>
      <c r="P1774" s="26"/>
      <c r="Q1774" s="26"/>
      <c r="R1774" s="26"/>
      <c r="S1774" s="26"/>
      <c r="T1774" s="26"/>
      <c r="U1774" s="26"/>
      <c r="V1774" s="36">
        <f t="shared" si="27"/>
        <v>1096</v>
      </c>
      <c r="W177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74" t="str">
        <f>IF(Table1[[#This Row],[Days Past 3rd Birthday Calculated]]&lt;1,"OnTime",IF(Table1[[#This Row],[Days Past 3rd Birthday Calculated]]&lt;16,"1-15 Cal Days",IF(Table1[[#This Row],[Days Past 3rd Birthday Calculated]]&gt;29,"30+ Cal Days","16-29 Cal Days")))</f>
        <v>OnTime</v>
      </c>
      <c r="Y1774" s="37">
        <f>_xlfn.NUMBERVALUE(Table1[[#This Row],[School Days to Complete Initial Evaluation (U08)]])</f>
        <v>0</v>
      </c>
      <c r="Z1774" t="str">
        <f>IF(Table1[[#This Row],[School Days to Complete Initial Evaluation Converted]]&lt;36,"OnTime",IF(Table1[[#This Row],[School Days to Complete Initial Evaluation Converted]]&gt;50,"16+ Sch Days","1-15 Sch Days"))</f>
        <v>OnTime</v>
      </c>
    </row>
    <row r="1775" spans="1:26">
      <c r="A1775" s="26"/>
      <c r="B1775" s="26"/>
      <c r="C1775" s="26"/>
      <c r="D1775" s="26"/>
      <c r="E1775" s="26"/>
      <c r="F1775" s="26"/>
      <c r="G1775" s="26"/>
      <c r="H1775" s="26"/>
      <c r="I1775" s="26"/>
      <c r="J1775" s="26"/>
      <c r="K1775" s="26"/>
      <c r="L1775" s="26"/>
      <c r="M1775" s="26"/>
      <c r="N1775" s="26"/>
      <c r="O1775" s="26"/>
      <c r="P1775" s="26"/>
      <c r="Q1775" s="26"/>
      <c r="R1775" s="26"/>
      <c r="S1775" s="26"/>
      <c r="T1775" s="26"/>
      <c r="U1775" s="26"/>
      <c r="V1775" s="36">
        <f t="shared" si="27"/>
        <v>1096</v>
      </c>
      <c r="W177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75" t="str">
        <f>IF(Table1[[#This Row],[Days Past 3rd Birthday Calculated]]&lt;1,"OnTime",IF(Table1[[#This Row],[Days Past 3rd Birthday Calculated]]&lt;16,"1-15 Cal Days",IF(Table1[[#This Row],[Days Past 3rd Birthday Calculated]]&gt;29,"30+ Cal Days","16-29 Cal Days")))</f>
        <v>OnTime</v>
      </c>
      <c r="Y1775" s="37">
        <f>_xlfn.NUMBERVALUE(Table1[[#This Row],[School Days to Complete Initial Evaluation (U08)]])</f>
        <v>0</v>
      </c>
      <c r="Z1775" t="str">
        <f>IF(Table1[[#This Row],[School Days to Complete Initial Evaluation Converted]]&lt;36,"OnTime",IF(Table1[[#This Row],[School Days to Complete Initial Evaluation Converted]]&gt;50,"16+ Sch Days","1-15 Sch Days"))</f>
        <v>OnTime</v>
      </c>
    </row>
    <row r="1776" spans="1:26">
      <c r="A1776" s="26"/>
      <c r="B1776" s="26"/>
      <c r="C1776" s="26"/>
      <c r="D1776" s="26"/>
      <c r="E1776" s="26"/>
      <c r="F1776" s="26"/>
      <c r="G1776" s="26"/>
      <c r="H1776" s="26"/>
      <c r="I1776" s="26"/>
      <c r="J1776" s="26"/>
      <c r="K1776" s="26"/>
      <c r="L1776" s="26"/>
      <c r="M1776" s="26"/>
      <c r="N1776" s="26"/>
      <c r="O1776" s="26"/>
      <c r="P1776" s="26"/>
      <c r="Q1776" s="26"/>
      <c r="R1776" s="26"/>
      <c r="S1776" s="26"/>
      <c r="T1776" s="26"/>
      <c r="U1776" s="26"/>
      <c r="V1776" s="36">
        <f t="shared" si="27"/>
        <v>1096</v>
      </c>
      <c r="W177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76" t="str">
        <f>IF(Table1[[#This Row],[Days Past 3rd Birthday Calculated]]&lt;1,"OnTime",IF(Table1[[#This Row],[Days Past 3rd Birthday Calculated]]&lt;16,"1-15 Cal Days",IF(Table1[[#This Row],[Days Past 3rd Birthday Calculated]]&gt;29,"30+ Cal Days","16-29 Cal Days")))</f>
        <v>OnTime</v>
      </c>
      <c r="Y1776" s="37">
        <f>_xlfn.NUMBERVALUE(Table1[[#This Row],[School Days to Complete Initial Evaluation (U08)]])</f>
        <v>0</v>
      </c>
      <c r="Z1776" t="str">
        <f>IF(Table1[[#This Row],[School Days to Complete Initial Evaluation Converted]]&lt;36,"OnTime",IF(Table1[[#This Row],[School Days to Complete Initial Evaluation Converted]]&gt;50,"16+ Sch Days","1-15 Sch Days"))</f>
        <v>OnTime</v>
      </c>
    </row>
    <row r="1777" spans="1:26">
      <c r="A1777" s="26"/>
      <c r="B1777" s="26"/>
      <c r="C1777" s="26"/>
      <c r="D1777" s="26"/>
      <c r="E1777" s="26"/>
      <c r="F1777" s="26"/>
      <c r="G1777" s="26"/>
      <c r="H1777" s="26"/>
      <c r="I1777" s="26"/>
      <c r="J1777" s="26"/>
      <c r="K1777" s="26"/>
      <c r="L1777" s="26"/>
      <c r="M1777" s="26"/>
      <c r="N1777" s="26"/>
      <c r="O1777" s="26"/>
      <c r="P1777" s="26"/>
      <c r="Q1777" s="26"/>
      <c r="R1777" s="26"/>
      <c r="S1777" s="26"/>
      <c r="T1777" s="26"/>
      <c r="U1777" s="26"/>
      <c r="V1777" s="36">
        <f t="shared" si="27"/>
        <v>1096</v>
      </c>
      <c r="W177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77" t="str">
        <f>IF(Table1[[#This Row],[Days Past 3rd Birthday Calculated]]&lt;1,"OnTime",IF(Table1[[#This Row],[Days Past 3rd Birthday Calculated]]&lt;16,"1-15 Cal Days",IF(Table1[[#This Row],[Days Past 3rd Birthday Calculated]]&gt;29,"30+ Cal Days","16-29 Cal Days")))</f>
        <v>OnTime</v>
      </c>
      <c r="Y1777" s="37">
        <f>_xlfn.NUMBERVALUE(Table1[[#This Row],[School Days to Complete Initial Evaluation (U08)]])</f>
        <v>0</v>
      </c>
      <c r="Z1777" t="str">
        <f>IF(Table1[[#This Row],[School Days to Complete Initial Evaluation Converted]]&lt;36,"OnTime",IF(Table1[[#This Row],[School Days to Complete Initial Evaluation Converted]]&gt;50,"16+ Sch Days","1-15 Sch Days"))</f>
        <v>OnTime</v>
      </c>
    </row>
    <row r="1778" spans="1:26">
      <c r="A1778" s="26"/>
      <c r="B1778" s="26"/>
      <c r="C1778" s="26"/>
      <c r="D1778" s="26"/>
      <c r="E1778" s="26"/>
      <c r="F1778" s="26"/>
      <c r="G1778" s="26"/>
      <c r="H1778" s="26"/>
      <c r="I1778" s="26"/>
      <c r="J1778" s="26"/>
      <c r="K1778" s="26"/>
      <c r="L1778" s="26"/>
      <c r="M1778" s="26"/>
      <c r="N1778" s="26"/>
      <c r="O1778" s="26"/>
      <c r="P1778" s="26"/>
      <c r="Q1778" s="26"/>
      <c r="R1778" s="26"/>
      <c r="S1778" s="26"/>
      <c r="T1778" s="26"/>
      <c r="U1778" s="26"/>
      <c r="V1778" s="36">
        <f t="shared" si="27"/>
        <v>1096</v>
      </c>
      <c r="W177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78" t="str">
        <f>IF(Table1[[#This Row],[Days Past 3rd Birthday Calculated]]&lt;1,"OnTime",IF(Table1[[#This Row],[Days Past 3rd Birthday Calculated]]&lt;16,"1-15 Cal Days",IF(Table1[[#This Row],[Days Past 3rd Birthday Calculated]]&gt;29,"30+ Cal Days","16-29 Cal Days")))</f>
        <v>OnTime</v>
      </c>
      <c r="Y1778" s="37">
        <f>_xlfn.NUMBERVALUE(Table1[[#This Row],[School Days to Complete Initial Evaluation (U08)]])</f>
        <v>0</v>
      </c>
      <c r="Z1778" t="str">
        <f>IF(Table1[[#This Row],[School Days to Complete Initial Evaluation Converted]]&lt;36,"OnTime",IF(Table1[[#This Row],[School Days to Complete Initial Evaluation Converted]]&gt;50,"16+ Sch Days","1-15 Sch Days"))</f>
        <v>OnTime</v>
      </c>
    </row>
    <row r="1779" spans="1:26">
      <c r="A1779" s="26"/>
      <c r="B1779" s="26"/>
      <c r="C1779" s="26"/>
      <c r="D1779" s="26"/>
      <c r="E1779" s="26"/>
      <c r="F1779" s="26"/>
      <c r="G1779" s="26"/>
      <c r="H1779" s="26"/>
      <c r="I1779" s="26"/>
      <c r="J1779" s="26"/>
      <c r="K1779" s="26"/>
      <c r="L1779" s="26"/>
      <c r="M1779" s="26"/>
      <c r="N1779" s="26"/>
      <c r="O1779" s="26"/>
      <c r="P1779" s="26"/>
      <c r="Q1779" s="26"/>
      <c r="R1779" s="26"/>
      <c r="S1779" s="26"/>
      <c r="T1779" s="26"/>
      <c r="U1779" s="26"/>
      <c r="V1779" s="36">
        <f t="shared" si="27"/>
        <v>1096</v>
      </c>
      <c r="W177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79" t="str">
        <f>IF(Table1[[#This Row],[Days Past 3rd Birthday Calculated]]&lt;1,"OnTime",IF(Table1[[#This Row],[Days Past 3rd Birthday Calculated]]&lt;16,"1-15 Cal Days",IF(Table1[[#This Row],[Days Past 3rd Birthday Calculated]]&gt;29,"30+ Cal Days","16-29 Cal Days")))</f>
        <v>OnTime</v>
      </c>
      <c r="Y1779" s="37">
        <f>_xlfn.NUMBERVALUE(Table1[[#This Row],[School Days to Complete Initial Evaluation (U08)]])</f>
        <v>0</v>
      </c>
      <c r="Z1779" t="str">
        <f>IF(Table1[[#This Row],[School Days to Complete Initial Evaluation Converted]]&lt;36,"OnTime",IF(Table1[[#This Row],[School Days to Complete Initial Evaluation Converted]]&gt;50,"16+ Sch Days","1-15 Sch Days"))</f>
        <v>OnTime</v>
      </c>
    </row>
    <row r="1780" spans="1:26">
      <c r="A1780" s="26"/>
      <c r="B1780" s="26"/>
      <c r="C1780" s="26"/>
      <c r="D1780" s="26"/>
      <c r="E1780" s="26"/>
      <c r="F1780" s="26"/>
      <c r="G1780" s="26"/>
      <c r="H1780" s="26"/>
      <c r="I1780" s="26"/>
      <c r="J1780" s="26"/>
      <c r="K1780" s="26"/>
      <c r="L1780" s="26"/>
      <c r="M1780" s="26"/>
      <c r="N1780" s="26"/>
      <c r="O1780" s="26"/>
      <c r="P1780" s="26"/>
      <c r="Q1780" s="26"/>
      <c r="R1780" s="26"/>
      <c r="S1780" s="26"/>
      <c r="T1780" s="26"/>
      <c r="U1780" s="26"/>
      <c r="V1780" s="36">
        <f t="shared" si="27"/>
        <v>1096</v>
      </c>
      <c r="W178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80" t="str">
        <f>IF(Table1[[#This Row],[Days Past 3rd Birthday Calculated]]&lt;1,"OnTime",IF(Table1[[#This Row],[Days Past 3rd Birthday Calculated]]&lt;16,"1-15 Cal Days",IF(Table1[[#This Row],[Days Past 3rd Birthday Calculated]]&gt;29,"30+ Cal Days","16-29 Cal Days")))</f>
        <v>OnTime</v>
      </c>
      <c r="Y1780" s="37">
        <f>_xlfn.NUMBERVALUE(Table1[[#This Row],[School Days to Complete Initial Evaluation (U08)]])</f>
        <v>0</v>
      </c>
      <c r="Z1780" t="str">
        <f>IF(Table1[[#This Row],[School Days to Complete Initial Evaluation Converted]]&lt;36,"OnTime",IF(Table1[[#This Row],[School Days to Complete Initial Evaluation Converted]]&gt;50,"16+ Sch Days","1-15 Sch Days"))</f>
        <v>OnTime</v>
      </c>
    </row>
    <row r="1781" spans="1:26">
      <c r="A1781" s="26"/>
      <c r="B1781" s="26"/>
      <c r="C1781" s="26"/>
      <c r="D1781" s="26"/>
      <c r="E1781" s="26"/>
      <c r="F1781" s="26"/>
      <c r="G1781" s="26"/>
      <c r="H1781" s="26"/>
      <c r="I1781" s="26"/>
      <c r="J1781" s="26"/>
      <c r="K1781" s="26"/>
      <c r="L1781" s="26"/>
      <c r="M1781" s="26"/>
      <c r="N1781" s="26"/>
      <c r="O1781" s="26"/>
      <c r="P1781" s="26"/>
      <c r="Q1781" s="26"/>
      <c r="R1781" s="26"/>
      <c r="S1781" s="26"/>
      <c r="T1781" s="26"/>
      <c r="U1781" s="26"/>
      <c r="V1781" s="36">
        <f t="shared" si="27"/>
        <v>1096</v>
      </c>
      <c r="W178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81" t="str">
        <f>IF(Table1[[#This Row],[Days Past 3rd Birthday Calculated]]&lt;1,"OnTime",IF(Table1[[#This Row],[Days Past 3rd Birthday Calculated]]&lt;16,"1-15 Cal Days",IF(Table1[[#This Row],[Days Past 3rd Birthday Calculated]]&gt;29,"30+ Cal Days","16-29 Cal Days")))</f>
        <v>OnTime</v>
      </c>
      <c r="Y1781" s="37">
        <f>_xlfn.NUMBERVALUE(Table1[[#This Row],[School Days to Complete Initial Evaluation (U08)]])</f>
        <v>0</v>
      </c>
      <c r="Z1781" t="str">
        <f>IF(Table1[[#This Row],[School Days to Complete Initial Evaluation Converted]]&lt;36,"OnTime",IF(Table1[[#This Row],[School Days to Complete Initial Evaluation Converted]]&gt;50,"16+ Sch Days","1-15 Sch Days"))</f>
        <v>OnTime</v>
      </c>
    </row>
    <row r="1782" spans="1:26">
      <c r="A1782" s="26"/>
      <c r="B1782" s="26"/>
      <c r="C1782" s="26"/>
      <c r="D1782" s="26"/>
      <c r="E1782" s="26"/>
      <c r="F1782" s="26"/>
      <c r="G1782" s="26"/>
      <c r="H1782" s="26"/>
      <c r="I1782" s="26"/>
      <c r="J1782" s="26"/>
      <c r="K1782" s="26"/>
      <c r="L1782" s="26"/>
      <c r="M1782" s="26"/>
      <c r="N1782" s="26"/>
      <c r="O1782" s="26"/>
      <c r="P1782" s="26"/>
      <c r="Q1782" s="26"/>
      <c r="R1782" s="26"/>
      <c r="S1782" s="26"/>
      <c r="T1782" s="26"/>
      <c r="U1782" s="26"/>
      <c r="V1782" s="36">
        <f t="shared" si="27"/>
        <v>1096</v>
      </c>
      <c r="W178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82" t="str">
        <f>IF(Table1[[#This Row],[Days Past 3rd Birthday Calculated]]&lt;1,"OnTime",IF(Table1[[#This Row],[Days Past 3rd Birthday Calculated]]&lt;16,"1-15 Cal Days",IF(Table1[[#This Row],[Days Past 3rd Birthday Calculated]]&gt;29,"30+ Cal Days","16-29 Cal Days")))</f>
        <v>OnTime</v>
      </c>
      <c r="Y1782" s="37">
        <f>_xlfn.NUMBERVALUE(Table1[[#This Row],[School Days to Complete Initial Evaluation (U08)]])</f>
        <v>0</v>
      </c>
      <c r="Z1782" t="str">
        <f>IF(Table1[[#This Row],[School Days to Complete Initial Evaluation Converted]]&lt;36,"OnTime",IF(Table1[[#This Row],[School Days to Complete Initial Evaluation Converted]]&gt;50,"16+ Sch Days","1-15 Sch Days"))</f>
        <v>OnTime</v>
      </c>
    </row>
    <row r="1783" spans="1:26">
      <c r="A1783" s="26"/>
      <c r="B1783" s="26"/>
      <c r="C1783" s="26"/>
      <c r="D1783" s="26"/>
      <c r="E1783" s="26"/>
      <c r="F1783" s="26"/>
      <c r="G1783" s="26"/>
      <c r="H1783" s="26"/>
      <c r="I1783" s="26"/>
      <c r="J1783" s="26"/>
      <c r="K1783" s="26"/>
      <c r="L1783" s="26"/>
      <c r="M1783" s="26"/>
      <c r="N1783" s="26"/>
      <c r="O1783" s="26"/>
      <c r="P1783" s="26"/>
      <c r="Q1783" s="26"/>
      <c r="R1783" s="26"/>
      <c r="S1783" s="26"/>
      <c r="T1783" s="26"/>
      <c r="U1783" s="26"/>
      <c r="V1783" s="36">
        <f t="shared" si="27"/>
        <v>1096</v>
      </c>
      <c r="W178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83" t="str">
        <f>IF(Table1[[#This Row],[Days Past 3rd Birthday Calculated]]&lt;1,"OnTime",IF(Table1[[#This Row],[Days Past 3rd Birthday Calculated]]&lt;16,"1-15 Cal Days",IF(Table1[[#This Row],[Days Past 3rd Birthday Calculated]]&gt;29,"30+ Cal Days","16-29 Cal Days")))</f>
        <v>OnTime</v>
      </c>
      <c r="Y1783" s="37">
        <f>_xlfn.NUMBERVALUE(Table1[[#This Row],[School Days to Complete Initial Evaluation (U08)]])</f>
        <v>0</v>
      </c>
      <c r="Z1783" t="str">
        <f>IF(Table1[[#This Row],[School Days to Complete Initial Evaluation Converted]]&lt;36,"OnTime",IF(Table1[[#This Row],[School Days to Complete Initial Evaluation Converted]]&gt;50,"16+ Sch Days","1-15 Sch Days"))</f>
        <v>OnTime</v>
      </c>
    </row>
    <row r="1784" spans="1:26">
      <c r="A1784" s="26"/>
      <c r="B1784" s="26"/>
      <c r="C1784" s="26"/>
      <c r="D1784" s="26"/>
      <c r="E1784" s="26"/>
      <c r="F1784" s="26"/>
      <c r="G1784" s="26"/>
      <c r="H1784" s="26"/>
      <c r="I1784" s="26"/>
      <c r="J1784" s="26"/>
      <c r="K1784" s="26"/>
      <c r="L1784" s="26"/>
      <c r="M1784" s="26"/>
      <c r="N1784" s="26"/>
      <c r="O1784" s="26"/>
      <c r="P1784" s="26"/>
      <c r="Q1784" s="26"/>
      <c r="R1784" s="26"/>
      <c r="S1784" s="26"/>
      <c r="T1784" s="26"/>
      <c r="U1784" s="26"/>
      <c r="V1784" s="36">
        <f t="shared" si="27"/>
        <v>1096</v>
      </c>
      <c r="W178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84" t="str">
        <f>IF(Table1[[#This Row],[Days Past 3rd Birthday Calculated]]&lt;1,"OnTime",IF(Table1[[#This Row],[Days Past 3rd Birthday Calculated]]&lt;16,"1-15 Cal Days",IF(Table1[[#This Row],[Days Past 3rd Birthday Calculated]]&gt;29,"30+ Cal Days","16-29 Cal Days")))</f>
        <v>OnTime</v>
      </c>
      <c r="Y1784" s="37">
        <f>_xlfn.NUMBERVALUE(Table1[[#This Row],[School Days to Complete Initial Evaluation (U08)]])</f>
        <v>0</v>
      </c>
      <c r="Z1784" t="str">
        <f>IF(Table1[[#This Row],[School Days to Complete Initial Evaluation Converted]]&lt;36,"OnTime",IF(Table1[[#This Row],[School Days to Complete Initial Evaluation Converted]]&gt;50,"16+ Sch Days","1-15 Sch Days"))</f>
        <v>OnTime</v>
      </c>
    </row>
    <row r="1785" spans="1:26">
      <c r="A1785" s="26"/>
      <c r="B1785" s="26"/>
      <c r="C1785" s="26"/>
      <c r="D1785" s="26"/>
      <c r="E1785" s="26"/>
      <c r="F1785" s="26"/>
      <c r="G1785" s="26"/>
      <c r="H1785" s="26"/>
      <c r="I1785" s="26"/>
      <c r="J1785" s="26"/>
      <c r="K1785" s="26"/>
      <c r="L1785" s="26"/>
      <c r="M1785" s="26"/>
      <c r="N1785" s="26"/>
      <c r="O1785" s="26"/>
      <c r="P1785" s="26"/>
      <c r="Q1785" s="26"/>
      <c r="R1785" s="26"/>
      <c r="S1785" s="26"/>
      <c r="T1785" s="26"/>
      <c r="U1785" s="26"/>
      <c r="V1785" s="36">
        <f t="shared" si="27"/>
        <v>1096</v>
      </c>
      <c r="W178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85" t="str">
        <f>IF(Table1[[#This Row],[Days Past 3rd Birthday Calculated]]&lt;1,"OnTime",IF(Table1[[#This Row],[Days Past 3rd Birthday Calculated]]&lt;16,"1-15 Cal Days",IF(Table1[[#This Row],[Days Past 3rd Birthday Calculated]]&gt;29,"30+ Cal Days","16-29 Cal Days")))</f>
        <v>OnTime</v>
      </c>
      <c r="Y1785" s="37">
        <f>_xlfn.NUMBERVALUE(Table1[[#This Row],[School Days to Complete Initial Evaluation (U08)]])</f>
        <v>0</v>
      </c>
      <c r="Z1785" t="str">
        <f>IF(Table1[[#This Row],[School Days to Complete Initial Evaluation Converted]]&lt;36,"OnTime",IF(Table1[[#This Row],[School Days to Complete Initial Evaluation Converted]]&gt;50,"16+ Sch Days","1-15 Sch Days"))</f>
        <v>OnTime</v>
      </c>
    </row>
    <row r="1786" spans="1:26">
      <c r="A1786" s="26"/>
      <c r="B1786" s="26"/>
      <c r="C1786" s="26"/>
      <c r="D1786" s="26"/>
      <c r="E1786" s="26"/>
      <c r="F1786" s="26"/>
      <c r="G1786" s="26"/>
      <c r="H1786" s="26"/>
      <c r="I1786" s="26"/>
      <c r="J1786" s="26"/>
      <c r="K1786" s="26"/>
      <c r="L1786" s="26"/>
      <c r="M1786" s="26"/>
      <c r="N1786" s="26"/>
      <c r="O1786" s="26"/>
      <c r="P1786" s="26"/>
      <c r="Q1786" s="26"/>
      <c r="R1786" s="26"/>
      <c r="S1786" s="26"/>
      <c r="T1786" s="26"/>
      <c r="U1786" s="26"/>
      <c r="V1786" s="36">
        <f t="shared" si="27"/>
        <v>1096</v>
      </c>
      <c r="W178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86" t="str">
        <f>IF(Table1[[#This Row],[Days Past 3rd Birthday Calculated]]&lt;1,"OnTime",IF(Table1[[#This Row],[Days Past 3rd Birthday Calculated]]&lt;16,"1-15 Cal Days",IF(Table1[[#This Row],[Days Past 3rd Birthday Calculated]]&gt;29,"30+ Cal Days","16-29 Cal Days")))</f>
        <v>OnTime</v>
      </c>
      <c r="Y1786" s="37">
        <f>_xlfn.NUMBERVALUE(Table1[[#This Row],[School Days to Complete Initial Evaluation (U08)]])</f>
        <v>0</v>
      </c>
      <c r="Z1786" t="str">
        <f>IF(Table1[[#This Row],[School Days to Complete Initial Evaluation Converted]]&lt;36,"OnTime",IF(Table1[[#This Row],[School Days to Complete Initial Evaluation Converted]]&gt;50,"16+ Sch Days","1-15 Sch Days"))</f>
        <v>OnTime</v>
      </c>
    </row>
    <row r="1787" spans="1:26">
      <c r="A1787" s="26"/>
      <c r="B1787" s="26"/>
      <c r="C1787" s="26"/>
      <c r="D1787" s="26"/>
      <c r="E1787" s="26"/>
      <c r="F1787" s="26"/>
      <c r="G1787" s="26"/>
      <c r="H1787" s="26"/>
      <c r="I1787" s="26"/>
      <c r="J1787" s="26"/>
      <c r="K1787" s="26"/>
      <c r="L1787" s="26"/>
      <c r="M1787" s="26"/>
      <c r="N1787" s="26"/>
      <c r="O1787" s="26"/>
      <c r="P1787" s="26"/>
      <c r="Q1787" s="26"/>
      <c r="R1787" s="26"/>
      <c r="S1787" s="26"/>
      <c r="T1787" s="26"/>
      <c r="U1787" s="26"/>
      <c r="V1787" s="36">
        <f t="shared" si="27"/>
        <v>1096</v>
      </c>
      <c r="W178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87" t="str">
        <f>IF(Table1[[#This Row],[Days Past 3rd Birthday Calculated]]&lt;1,"OnTime",IF(Table1[[#This Row],[Days Past 3rd Birthday Calculated]]&lt;16,"1-15 Cal Days",IF(Table1[[#This Row],[Days Past 3rd Birthday Calculated]]&gt;29,"30+ Cal Days","16-29 Cal Days")))</f>
        <v>OnTime</v>
      </c>
      <c r="Y1787" s="37">
        <f>_xlfn.NUMBERVALUE(Table1[[#This Row],[School Days to Complete Initial Evaluation (U08)]])</f>
        <v>0</v>
      </c>
      <c r="Z1787" t="str">
        <f>IF(Table1[[#This Row],[School Days to Complete Initial Evaluation Converted]]&lt;36,"OnTime",IF(Table1[[#This Row],[School Days to Complete Initial Evaluation Converted]]&gt;50,"16+ Sch Days","1-15 Sch Days"))</f>
        <v>OnTime</v>
      </c>
    </row>
    <row r="1788" spans="1:26">
      <c r="A1788" s="26"/>
      <c r="B1788" s="26"/>
      <c r="C1788" s="26"/>
      <c r="D1788" s="26"/>
      <c r="E1788" s="26"/>
      <c r="F1788" s="26"/>
      <c r="G1788" s="26"/>
      <c r="H1788" s="26"/>
      <c r="I1788" s="26"/>
      <c r="J1788" s="26"/>
      <c r="K1788" s="26"/>
      <c r="L1788" s="26"/>
      <c r="M1788" s="26"/>
      <c r="N1788" s="26"/>
      <c r="O1788" s="26"/>
      <c r="P1788" s="26"/>
      <c r="Q1788" s="26"/>
      <c r="R1788" s="26"/>
      <c r="S1788" s="26"/>
      <c r="T1788" s="26"/>
      <c r="U1788" s="26"/>
      <c r="V1788" s="36">
        <f t="shared" si="27"/>
        <v>1096</v>
      </c>
      <c r="W178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88" t="str">
        <f>IF(Table1[[#This Row],[Days Past 3rd Birthday Calculated]]&lt;1,"OnTime",IF(Table1[[#This Row],[Days Past 3rd Birthday Calculated]]&lt;16,"1-15 Cal Days",IF(Table1[[#This Row],[Days Past 3rd Birthday Calculated]]&gt;29,"30+ Cal Days","16-29 Cal Days")))</f>
        <v>OnTime</v>
      </c>
      <c r="Y1788" s="37">
        <f>_xlfn.NUMBERVALUE(Table1[[#This Row],[School Days to Complete Initial Evaluation (U08)]])</f>
        <v>0</v>
      </c>
      <c r="Z1788" t="str">
        <f>IF(Table1[[#This Row],[School Days to Complete Initial Evaluation Converted]]&lt;36,"OnTime",IF(Table1[[#This Row],[School Days to Complete Initial Evaluation Converted]]&gt;50,"16+ Sch Days","1-15 Sch Days"))</f>
        <v>OnTime</v>
      </c>
    </row>
    <row r="1789" spans="1:26">
      <c r="A1789" s="26"/>
      <c r="B1789" s="26"/>
      <c r="C1789" s="26"/>
      <c r="D1789" s="26"/>
      <c r="E1789" s="26"/>
      <c r="F1789" s="26"/>
      <c r="G1789" s="26"/>
      <c r="H1789" s="26"/>
      <c r="I1789" s="26"/>
      <c r="J1789" s="26"/>
      <c r="K1789" s="26"/>
      <c r="L1789" s="26"/>
      <c r="M1789" s="26"/>
      <c r="N1789" s="26"/>
      <c r="O1789" s="26"/>
      <c r="P1789" s="26"/>
      <c r="Q1789" s="26"/>
      <c r="R1789" s="26"/>
      <c r="S1789" s="26"/>
      <c r="T1789" s="26"/>
      <c r="U1789" s="26"/>
      <c r="V1789" s="36">
        <f t="shared" si="27"/>
        <v>1096</v>
      </c>
      <c r="W178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89" t="str">
        <f>IF(Table1[[#This Row],[Days Past 3rd Birthday Calculated]]&lt;1,"OnTime",IF(Table1[[#This Row],[Days Past 3rd Birthday Calculated]]&lt;16,"1-15 Cal Days",IF(Table1[[#This Row],[Days Past 3rd Birthday Calculated]]&gt;29,"30+ Cal Days","16-29 Cal Days")))</f>
        <v>OnTime</v>
      </c>
      <c r="Y1789" s="37">
        <f>_xlfn.NUMBERVALUE(Table1[[#This Row],[School Days to Complete Initial Evaluation (U08)]])</f>
        <v>0</v>
      </c>
      <c r="Z1789" t="str">
        <f>IF(Table1[[#This Row],[School Days to Complete Initial Evaluation Converted]]&lt;36,"OnTime",IF(Table1[[#This Row],[School Days to Complete Initial Evaluation Converted]]&gt;50,"16+ Sch Days","1-15 Sch Days"))</f>
        <v>OnTime</v>
      </c>
    </row>
    <row r="1790" spans="1:26">
      <c r="A1790" s="26"/>
      <c r="B1790" s="26"/>
      <c r="C1790" s="26"/>
      <c r="D1790" s="26"/>
      <c r="E1790" s="26"/>
      <c r="F1790" s="26"/>
      <c r="G1790" s="26"/>
      <c r="H1790" s="26"/>
      <c r="I1790" s="26"/>
      <c r="J1790" s="26"/>
      <c r="K1790" s="26"/>
      <c r="L1790" s="26"/>
      <c r="M1790" s="26"/>
      <c r="N1790" s="26"/>
      <c r="O1790" s="26"/>
      <c r="P1790" s="26"/>
      <c r="Q1790" s="26"/>
      <c r="R1790" s="26"/>
      <c r="S1790" s="26"/>
      <c r="T1790" s="26"/>
      <c r="U1790" s="26"/>
      <c r="V1790" s="36">
        <f t="shared" si="27"/>
        <v>1096</v>
      </c>
      <c r="W179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90" t="str">
        <f>IF(Table1[[#This Row],[Days Past 3rd Birthday Calculated]]&lt;1,"OnTime",IF(Table1[[#This Row],[Days Past 3rd Birthday Calculated]]&lt;16,"1-15 Cal Days",IF(Table1[[#This Row],[Days Past 3rd Birthday Calculated]]&gt;29,"30+ Cal Days","16-29 Cal Days")))</f>
        <v>OnTime</v>
      </c>
      <c r="Y1790" s="37">
        <f>_xlfn.NUMBERVALUE(Table1[[#This Row],[School Days to Complete Initial Evaluation (U08)]])</f>
        <v>0</v>
      </c>
      <c r="Z1790" t="str">
        <f>IF(Table1[[#This Row],[School Days to Complete Initial Evaluation Converted]]&lt;36,"OnTime",IF(Table1[[#This Row],[School Days to Complete Initial Evaluation Converted]]&gt;50,"16+ Sch Days","1-15 Sch Days"))</f>
        <v>OnTime</v>
      </c>
    </row>
    <row r="1791" spans="1:26">
      <c r="A1791" s="26"/>
      <c r="B1791" s="26"/>
      <c r="C1791" s="26"/>
      <c r="D1791" s="26"/>
      <c r="E1791" s="26"/>
      <c r="F1791" s="26"/>
      <c r="G1791" s="26"/>
      <c r="H1791" s="26"/>
      <c r="I1791" s="26"/>
      <c r="J1791" s="26"/>
      <c r="K1791" s="26"/>
      <c r="L1791" s="26"/>
      <c r="M1791" s="26"/>
      <c r="N1791" s="26"/>
      <c r="O1791" s="26"/>
      <c r="P1791" s="26"/>
      <c r="Q1791" s="26"/>
      <c r="R1791" s="26"/>
      <c r="S1791" s="26"/>
      <c r="T1791" s="26"/>
      <c r="U1791" s="26"/>
      <c r="V1791" s="36">
        <f t="shared" si="27"/>
        <v>1096</v>
      </c>
      <c r="W179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91" t="str">
        <f>IF(Table1[[#This Row],[Days Past 3rd Birthday Calculated]]&lt;1,"OnTime",IF(Table1[[#This Row],[Days Past 3rd Birthday Calculated]]&lt;16,"1-15 Cal Days",IF(Table1[[#This Row],[Days Past 3rd Birthday Calculated]]&gt;29,"30+ Cal Days","16-29 Cal Days")))</f>
        <v>OnTime</v>
      </c>
      <c r="Y1791" s="37">
        <f>_xlfn.NUMBERVALUE(Table1[[#This Row],[School Days to Complete Initial Evaluation (U08)]])</f>
        <v>0</v>
      </c>
      <c r="Z1791" t="str">
        <f>IF(Table1[[#This Row],[School Days to Complete Initial Evaluation Converted]]&lt;36,"OnTime",IF(Table1[[#This Row],[School Days to Complete Initial Evaluation Converted]]&gt;50,"16+ Sch Days","1-15 Sch Days"))</f>
        <v>OnTime</v>
      </c>
    </row>
    <row r="1792" spans="1:26">
      <c r="A1792" s="26"/>
      <c r="B1792" s="26"/>
      <c r="C1792" s="26"/>
      <c r="D1792" s="26"/>
      <c r="E1792" s="26"/>
      <c r="F1792" s="26"/>
      <c r="G1792" s="26"/>
      <c r="H1792" s="26"/>
      <c r="I1792" s="26"/>
      <c r="J1792" s="26"/>
      <c r="K1792" s="26"/>
      <c r="L1792" s="26"/>
      <c r="M1792" s="26"/>
      <c r="N1792" s="26"/>
      <c r="O1792" s="26"/>
      <c r="P1792" s="26"/>
      <c r="Q1792" s="26"/>
      <c r="R1792" s="26"/>
      <c r="S1792" s="26"/>
      <c r="T1792" s="26"/>
      <c r="U1792" s="26"/>
      <c r="V1792" s="36">
        <f t="shared" si="27"/>
        <v>1096</v>
      </c>
      <c r="W179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92" t="str">
        <f>IF(Table1[[#This Row],[Days Past 3rd Birthday Calculated]]&lt;1,"OnTime",IF(Table1[[#This Row],[Days Past 3rd Birthday Calculated]]&lt;16,"1-15 Cal Days",IF(Table1[[#This Row],[Days Past 3rd Birthday Calculated]]&gt;29,"30+ Cal Days","16-29 Cal Days")))</f>
        <v>OnTime</v>
      </c>
      <c r="Y1792" s="37">
        <f>_xlfn.NUMBERVALUE(Table1[[#This Row],[School Days to Complete Initial Evaluation (U08)]])</f>
        <v>0</v>
      </c>
      <c r="Z1792" t="str">
        <f>IF(Table1[[#This Row],[School Days to Complete Initial Evaluation Converted]]&lt;36,"OnTime",IF(Table1[[#This Row],[School Days to Complete Initial Evaluation Converted]]&gt;50,"16+ Sch Days","1-15 Sch Days"))</f>
        <v>OnTime</v>
      </c>
    </row>
    <row r="1793" spans="1:26">
      <c r="A1793" s="26"/>
      <c r="B1793" s="26"/>
      <c r="C1793" s="26"/>
      <c r="D1793" s="26"/>
      <c r="E1793" s="26"/>
      <c r="F1793" s="26"/>
      <c r="G1793" s="26"/>
      <c r="H1793" s="26"/>
      <c r="I1793" s="26"/>
      <c r="J1793" s="26"/>
      <c r="K1793" s="26"/>
      <c r="L1793" s="26"/>
      <c r="M1793" s="26"/>
      <c r="N1793" s="26"/>
      <c r="O1793" s="26"/>
      <c r="P1793" s="26"/>
      <c r="Q1793" s="26"/>
      <c r="R1793" s="26"/>
      <c r="S1793" s="26"/>
      <c r="T1793" s="26"/>
      <c r="U1793" s="26"/>
      <c r="V1793" s="36">
        <f t="shared" si="27"/>
        <v>1096</v>
      </c>
      <c r="W179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93" t="str">
        <f>IF(Table1[[#This Row],[Days Past 3rd Birthday Calculated]]&lt;1,"OnTime",IF(Table1[[#This Row],[Days Past 3rd Birthday Calculated]]&lt;16,"1-15 Cal Days",IF(Table1[[#This Row],[Days Past 3rd Birthday Calculated]]&gt;29,"30+ Cal Days","16-29 Cal Days")))</f>
        <v>OnTime</v>
      </c>
      <c r="Y1793" s="37">
        <f>_xlfn.NUMBERVALUE(Table1[[#This Row],[School Days to Complete Initial Evaluation (U08)]])</f>
        <v>0</v>
      </c>
      <c r="Z1793" t="str">
        <f>IF(Table1[[#This Row],[School Days to Complete Initial Evaluation Converted]]&lt;36,"OnTime",IF(Table1[[#This Row],[School Days to Complete Initial Evaluation Converted]]&gt;50,"16+ Sch Days","1-15 Sch Days"))</f>
        <v>OnTime</v>
      </c>
    </row>
    <row r="1794" spans="1:26">
      <c r="A1794" s="26"/>
      <c r="B1794" s="26"/>
      <c r="C1794" s="26"/>
      <c r="D1794" s="26"/>
      <c r="E1794" s="26"/>
      <c r="F1794" s="26"/>
      <c r="G1794" s="26"/>
      <c r="H1794" s="26"/>
      <c r="I1794" s="26"/>
      <c r="J1794" s="26"/>
      <c r="K1794" s="26"/>
      <c r="L1794" s="26"/>
      <c r="M1794" s="26"/>
      <c r="N1794" s="26"/>
      <c r="O1794" s="26"/>
      <c r="P1794" s="26"/>
      <c r="Q1794" s="26"/>
      <c r="R1794" s="26"/>
      <c r="S1794" s="26"/>
      <c r="T1794" s="26"/>
      <c r="U1794" s="26"/>
      <c r="V1794" s="36">
        <f t="shared" ref="V1794:V1857" si="28">EDATE(Q1794,36)</f>
        <v>1096</v>
      </c>
      <c r="W179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94" t="str">
        <f>IF(Table1[[#This Row],[Days Past 3rd Birthday Calculated]]&lt;1,"OnTime",IF(Table1[[#This Row],[Days Past 3rd Birthday Calculated]]&lt;16,"1-15 Cal Days",IF(Table1[[#This Row],[Days Past 3rd Birthday Calculated]]&gt;29,"30+ Cal Days","16-29 Cal Days")))</f>
        <v>OnTime</v>
      </c>
      <c r="Y1794" s="37">
        <f>_xlfn.NUMBERVALUE(Table1[[#This Row],[School Days to Complete Initial Evaluation (U08)]])</f>
        <v>0</v>
      </c>
      <c r="Z1794" t="str">
        <f>IF(Table1[[#This Row],[School Days to Complete Initial Evaluation Converted]]&lt;36,"OnTime",IF(Table1[[#This Row],[School Days to Complete Initial Evaluation Converted]]&gt;50,"16+ Sch Days","1-15 Sch Days"))</f>
        <v>OnTime</v>
      </c>
    </row>
    <row r="1795" spans="1:26">
      <c r="A1795" s="26"/>
      <c r="B1795" s="26"/>
      <c r="C1795" s="26"/>
      <c r="D1795" s="26"/>
      <c r="E1795" s="26"/>
      <c r="F1795" s="26"/>
      <c r="G1795" s="26"/>
      <c r="H1795" s="26"/>
      <c r="I1795" s="26"/>
      <c r="J1795" s="26"/>
      <c r="K1795" s="26"/>
      <c r="L1795" s="26"/>
      <c r="M1795" s="26"/>
      <c r="N1795" s="26"/>
      <c r="O1795" s="26"/>
      <c r="P1795" s="26"/>
      <c r="Q1795" s="26"/>
      <c r="R1795" s="26"/>
      <c r="S1795" s="26"/>
      <c r="T1795" s="26"/>
      <c r="U1795" s="26"/>
      <c r="V1795" s="36">
        <f t="shared" si="28"/>
        <v>1096</v>
      </c>
      <c r="W179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95" t="str">
        <f>IF(Table1[[#This Row],[Days Past 3rd Birthday Calculated]]&lt;1,"OnTime",IF(Table1[[#This Row],[Days Past 3rd Birthday Calculated]]&lt;16,"1-15 Cal Days",IF(Table1[[#This Row],[Days Past 3rd Birthday Calculated]]&gt;29,"30+ Cal Days","16-29 Cal Days")))</f>
        <v>OnTime</v>
      </c>
      <c r="Y1795" s="37">
        <f>_xlfn.NUMBERVALUE(Table1[[#This Row],[School Days to Complete Initial Evaluation (U08)]])</f>
        <v>0</v>
      </c>
      <c r="Z1795" t="str">
        <f>IF(Table1[[#This Row],[School Days to Complete Initial Evaluation Converted]]&lt;36,"OnTime",IF(Table1[[#This Row],[School Days to Complete Initial Evaluation Converted]]&gt;50,"16+ Sch Days","1-15 Sch Days"))</f>
        <v>OnTime</v>
      </c>
    </row>
    <row r="1796" spans="1:26">
      <c r="A1796" s="26"/>
      <c r="B1796" s="26"/>
      <c r="C1796" s="26"/>
      <c r="D1796" s="26"/>
      <c r="E1796" s="26"/>
      <c r="F1796" s="26"/>
      <c r="G1796" s="26"/>
      <c r="H1796" s="26"/>
      <c r="I1796" s="26"/>
      <c r="J1796" s="26"/>
      <c r="K1796" s="26"/>
      <c r="L1796" s="26"/>
      <c r="M1796" s="26"/>
      <c r="N1796" s="26"/>
      <c r="O1796" s="26"/>
      <c r="P1796" s="26"/>
      <c r="Q1796" s="26"/>
      <c r="R1796" s="26"/>
      <c r="S1796" s="26"/>
      <c r="T1796" s="26"/>
      <c r="U1796" s="26"/>
      <c r="V1796" s="36">
        <f t="shared" si="28"/>
        <v>1096</v>
      </c>
      <c r="W179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96" t="str">
        <f>IF(Table1[[#This Row],[Days Past 3rd Birthday Calculated]]&lt;1,"OnTime",IF(Table1[[#This Row],[Days Past 3rd Birthday Calculated]]&lt;16,"1-15 Cal Days",IF(Table1[[#This Row],[Days Past 3rd Birthday Calculated]]&gt;29,"30+ Cal Days","16-29 Cal Days")))</f>
        <v>OnTime</v>
      </c>
      <c r="Y1796" s="37">
        <f>_xlfn.NUMBERVALUE(Table1[[#This Row],[School Days to Complete Initial Evaluation (U08)]])</f>
        <v>0</v>
      </c>
      <c r="Z1796" t="str">
        <f>IF(Table1[[#This Row],[School Days to Complete Initial Evaluation Converted]]&lt;36,"OnTime",IF(Table1[[#This Row],[School Days to Complete Initial Evaluation Converted]]&gt;50,"16+ Sch Days","1-15 Sch Days"))</f>
        <v>OnTime</v>
      </c>
    </row>
    <row r="1797" spans="1:26">
      <c r="A1797" s="26"/>
      <c r="B1797" s="26"/>
      <c r="C1797" s="26"/>
      <c r="D1797" s="26"/>
      <c r="E1797" s="26"/>
      <c r="F1797" s="26"/>
      <c r="G1797" s="26"/>
      <c r="H1797" s="26"/>
      <c r="I1797" s="26"/>
      <c r="J1797" s="26"/>
      <c r="K1797" s="26"/>
      <c r="L1797" s="26"/>
      <c r="M1797" s="26"/>
      <c r="N1797" s="26"/>
      <c r="O1797" s="26"/>
      <c r="P1797" s="26"/>
      <c r="Q1797" s="26"/>
      <c r="R1797" s="26"/>
      <c r="S1797" s="26"/>
      <c r="T1797" s="26"/>
      <c r="U1797" s="26"/>
      <c r="V1797" s="36">
        <f t="shared" si="28"/>
        <v>1096</v>
      </c>
      <c r="W179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97" t="str">
        <f>IF(Table1[[#This Row],[Days Past 3rd Birthday Calculated]]&lt;1,"OnTime",IF(Table1[[#This Row],[Days Past 3rd Birthday Calculated]]&lt;16,"1-15 Cal Days",IF(Table1[[#This Row],[Days Past 3rd Birthday Calculated]]&gt;29,"30+ Cal Days","16-29 Cal Days")))</f>
        <v>OnTime</v>
      </c>
      <c r="Y1797" s="37">
        <f>_xlfn.NUMBERVALUE(Table1[[#This Row],[School Days to Complete Initial Evaluation (U08)]])</f>
        <v>0</v>
      </c>
      <c r="Z1797" t="str">
        <f>IF(Table1[[#This Row],[School Days to Complete Initial Evaluation Converted]]&lt;36,"OnTime",IF(Table1[[#This Row],[School Days to Complete Initial Evaluation Converted]]&gt;50,"16+ Sch Days","1-15 Sch Days"))</f>
        <v>OnTime</v>
      </c>
    </row>
    <row r="1798" spans="1:26">
      <c r="A1798" s="26"/>
      <c r="B1798" s="26"/>
      <c r="C1798" s="26"/>
      <c r="D1798" s="26"/>
      <c r="E1798" s="26"/>
      <c r="F1798" s="26"/>
      <c r="G1798" s="26"/>
      <c r="H1798" s="26"/>
      <c r="I1798" s="26"/>
      <c r="J1798" s="26"/>
      <c r="K1798" s="26"/>
      <c r="L1798" s="26"/>
      <c r="M1798" s="26"/>
      <c r="N1798" s="26"/>
      <c r="O1798" s="26"/>
      <c r="P1798" s="26"/>
      <c r="Q1798" s="26"/>
      <c r="R1798" s="26"/>
      <c r="S1798" s="26"/>
      <c r="T1798" s="26"/>
      <c r="U1798" s="26"/>
      <c r="V1798" s="36">
        <f t="shared" si="28"/>
        <v>1096</v>
      </c>
      <c r="W179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98" t="str">
        <f>IF(Table1[[#This Row],[Days Past 3rd Birthday Calculated]]&lt;1,"OnTime",IF(Table1[[#This Row],[Days Past 3rd Birthday Calculated]]&lt;16,"1-15 Cal Days",IF(Table1[[#This Row],[Days Past 3rd Birthday Calculated]]&gt;29,"30+ Cal Days","16-29 Cal Days")))</f>
        <v>OnTime</v>
      </c>
      <c r="Y1798" s="37">
        <f>_xlfn.NUMBERVALUE(Table1[[#This Row],[School Days to Complete Initial Evaluation (U08)]])</f>
        <v>0</v>
      </c>
      <c r="Z1798" t="str">
        <f>IF(Table1[[#This Row],[School Days to Complete Initial Evaluation Converted]]&lt;36,"OnTime",IF(Table1[[#This Row],[School Days to Complete Initial Evaluation Converted]]&gt;50,"16+ Sch Days","1-15 Sch Days"))</f>
        <v>OnTime</v>
      </c>
    </row>
    <row r="1799" spans="1:26">
      <c r="A1799" s="26"/>
      <c r="B1799" s="26"/>
      <c r="C1799" s="26"/>
      <c r="D1799" s="26"/>
      <c r="E1799" s="26"/>
      <c r="F1799" s="26"/>
      <c r="G1799" s="26"/>
      <c r="H1799" s="26"/>
      <c r="I1799" s="26"/>
      <c r="J1799" s="26"/>
      <c r="K1799" s="26"/>
      <c r="L1799" s="26"/>
      <c r="M1799" s="26"/>
      <c r="N1799" s="26"/>
      <c r="O1799" s="26"/>
      <c r="P1799" s="26"/>
      <c r="Q1799" s="26"/>
      <c r="R1799" s="26"/>
      <c r="S1799" s="26"/>
      <c r="T1799" s="26"/>
      <c r="U1799" s="26"/>
      <c r="V1799" s="36">
        <f t="shared" si="28"/>
        <v>1096</v>
      </c>
      <c r="W179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799" t="str">
        <f>IF(Table1[[#This Row],[Days Past 3rd Birthday Calculated]]&lt;1,"OnTime",IF(Table1[[#This Row],[Days Past 3rd Birthday Calculated]]&lt;16,"1-15 Cal Days",IF(Table1[[#This Row],[Days Past 3rd Birthday Calculated]]&gt;29,"30+ Cal Days","16-29 Cal Days")))</f>
        <v>OnTime</v>
      </c>
      <c r="Y1799" s="37">
        <f>_xlfn.NUMBERVALUE(Table1[[#This Row],[School Days to Complete Initial Evaluation (U08)]])</f>
        <v>0</v>
      </c>
      <c r="Z1799" t="str">
        <f>IF(Table1[[#This Row],[School Days to Complete Initial Evaluation Converted]]&lt;36,"OnTime",IF(Table1[[#This Row],[School Days to Complete Initial Evaluation Converted]]&gt;50,"16+ Sch Days","1-15 Sch Days"))</f>
        <v>OnTime</v>
      </c>
    </row>
    <row r="1800" spans="1:26">
      <c r="A1800" s="26"/>
      <c r="B1800" s="26"/>
      <c r="C1800" s="26"/>
      <c r="D1800" s="26"/>
      <c r="E1800" s="26"/>
      <c r="F1800" s="26"/>
      <c r="G1800" s="26"/>
      <c r="H1800" s="26"/>
      <c r="I1800" s="26"/>
      <c r="J1800" s="26"/>
      <c r="K1800" s="26"/>
      <c r="L1800" s="26"/>
      <c r="M1800" s="26"/>
      <c r="N1800" s="26"/>
      <c r="O1800" s="26"/>
      <c r="P1800" s="26"/>
      <c r="Q1800" s="26"/>
      <c r="R1800" s="26"/>
      <c r="S1800" s="26"/>
      <c r="T1800" s="26"/>
      <c r="U1800" s="26"/>
      <c r="V1800" s="36">
        <f t="shared" si="28"/>
        <v>1096</v>
      </c>
      <c r="W180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00" t="str">
        <f>IF(Table1[[#This Row],[Days Past 3rd Birthday Calculated]]&lt;1,"OnTime",IF(Table1[[#This Row],[Days Past 3rd Birthday Calculated]]&lt;16,"1-15 Cal Days",IF(Table1[[#This Row],[Days Past 3rd Birthday Calculated]]&gt;29,"30+ Cal Days","16-29 Cal Days")))</f>
        <v>OnTime</v>
      </c>
      <c r="Y1800" s="37">
        <f>_xlfn.NUMBERVALUE(Table1[[#This Row],[School Days to Complete Initial Evaluation (U08)]])</f>
        <v>0</v>
      </c>
      <c r="Z1800" t="str">
        <f>IF(Table1[[#This Row],[School Days to Complete Initial Evaluation Converted]]&lt;36,"OnTime",IF(Table1[[#This Row],[School Days to Complete Initial Evaluation Converted]]&gt;50,"16+ Sch Days","1-15 Sch Days"))</f>
        <v>OnTime</v>
      </c>
    </row>
    <row r="1801" spans="1:26">
      <c r="A1801" s="26"/>
      <c r="B1801" s="26"/>
      <c r="C1801" s="26"/>
      <c r="D1801" s="26"/>
      <c r="E1801" s="26"/>
      <c r="F1801" s="26"/>
      <c r="G1801" s="26"/>
      <c r="H1801" s="26"/>
      <c r="I1801" s="26"/>
      <c r="J1801" s="26"/>
      <c r="K1801" s="26"/>
      <c r="L1801" s="26"/>
      <c r="M1801" s="26"/>
      <c r="N1801" s="26"/>
      <c r="O1801" s="26"/>
      <c r="P1801" s="26"/>
      <c r="Q1801" s="26"/>
      <c r="R1801" s="26"/>
      <c r="S1801" s="26"/>
      <c r="T1801" s="26"/>
      <c r="U1801" s="26"/>
      <c r="V1801" s="36">
        <f t="shared" si="28"/>
        <v>1096</v>
      </c>
      <c r="W180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01" t="str">
        <f>IF(Table1[[#This Row],[Days Past 3rd Birthday Calculated]]&lt;1,"OnTime",IF(Table1[[#This Row],[Days Past 3rd Birthday Calculated]]&lt;16,"1-15 Cal Days",IF(Table1[[#This Row],[Days Past 3rd Birthday Calculated]]&gt;29,"30+ Cal Days","16-29 Cal Days")))</f>
        <v>OnTime</v>
      </c>
      <c r="Y1801" s="37">
        <f>_xlfn.NUMBERVALUE(Table1[[#This Row],[School Days to Complete Initial Evaluation (U08)]])</f>
        <v>0</v>
      </c>
      <c r="Z1801" t="str">
        <f>IF(Table1[[#This Row],[School Days to Complete Initial Evaluation Converted]]&lt;36,"OnTime",IF(Table1[[#This Row],[School Days to Complete Initial Evaluation Converted]]&gt;50,"16+ Sch Days","1-15 Sch Days"))</f>
        <v>OnTime</v>
      </c>
    </row>
    <row r="1802" spans="1:26">
      <c r="A1802" s="26"/>
      <c r="B1802" s="26"/>
      <c r="C1802" s="26"/>
      <c r="D1802" s="26"/>
      <c r="E1802" s="26"/>
      <c r="F1802" s="26"/>
      <c r="G1802" s="26"/>
      <c r="H1802" s="26"/>
      <c r="I1802" s="26"/>
      <c r="J1802" s="26"/>
      <c r="K1802" s="26"/>
      <c r="L1802" s="26"/>
      <c r="M1802" s="26"/>
      <c r="N1802" s="26"/>
      <c r="O1802" s="26"/>
      <c r="P1802" s="26"/>
      <c r="Q1802" s="26"/>
      <c r="R1802" s="26"/>
      <c r="S1802" s="26"/>
      <c r="T1802" s="26"/>
      <c r="U1802" s="26"/>
      <c r="V1802" s="36">
        <f t="shared" si="28"/>
        <v>1096</v>
      </c>
      <c r="W180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02" t="str">
        <f>IF(Table1[[#This Row],[Days Past 3rd Birthday Calculated]]&lt;1,"OnTime",IF(Table1[[#This Row],[Days Past 3rd Birthday Calculated]]&lt;16,"1-15 Cal Days",IF(Table1[[#This Row],[Days Past 3rd Birthday Calculated]]&gt;29,"30+ Cal Days","16-29 Cal Days")))</f>
        <v>OnTime</v>
      </c>
      <c r="Y1802" s="37">
        <f>_xlfn.NUMBERVALUE(Table1[[#This Row],[School Days to Complete Initial Evaluation (U08)]])</f>
        <v>0</v>
      </c>
      <c r="Z1802" t="str">
        <f>IF(Table1[[#This Row],[School Days to Complete Initial Evaluation Converted]]&lt;36,"OnTime",IF(Table1[[#This Row],[School Days to Complete Initial Evaluation Converted]]&gt;50,"16+ Sch Days","1-15 Sch Days"))</f>
        <v>OnTime</v>
      </c>
    </row>
    <row r="1803" spans="1:26">
      <c r="A1803" s="26"/>
      <c r="B1803" s="26"/>
      <c r="C1803" s="26"/>
      <c r="D1803" s="26"/>
      <c r="E1803" s="26"/>
      <c r="F1803" s="26"/>
      <c r="G1803" s="26"/>
      <c r="H1803" s="26"/>
      <c r="I1803" s="26"/>
      <c r="J1803" s="26"/>
      <c r="K1803" s="26"/>
      <c r="L1803" s="26"/>
      <c r="M1803" s="26"/>
      <c r="N1803" s="26"/>
      <c r="O1803" s="26"/>
      <c r="P1803" s="26"/>
      <c r="Q1803" s="26"/>
      <c r="R1803" s="26"/>
      <c r="S1803" s="26"/>
      <c r="T1803" s="26"/>
      <c r="U1803" s="26"/>
      <c r="V1803" s="36">
        <f t="shared" si="28"/>
        <v>1096</v>
      </c>
      <c r="W180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03" t="str">
        <f>IF(Table1[[#This Row],[Days Past 3rd Birthday Calculated]]&lt;1,"OnTime",IF(Table1[[#This Row],[Days Past 3rd Birthday Calculated]]&lt;16,"1-15 Cal Days",IF(Table1[[#This Row],[Days Past 3rd Birthday Calculated]]&gt;29,"30+ Cal Days","16-29 Cal Days")))</f>
        <v>OnTime</v>
      </c>
      <c r="Y1803" s="37">
        <f>_xlfn.NUMBERVALUE(Table1[[#This Row],[School Days to Complete Initial Evaluation (U08)]])</f>
        <v>0</v>
      </c>
      <c r="Z1803" t="str">
        <f>IF(Table1[[#This Row],[School Days to Complete Initial Evaluation Converted]]&lt;36,"OnTime",IF(Table1[[#This Row],[School Days to Complete Initial Evaluation Converted]]&gt;50,"16+ Sch Days","1-15 Sch Days"))</f>
        <v>OnTime</v>
      </c>
    </row>
    <row r="1804" spans="1:26">
      <c r="A1804" s="26"/>
      <c r="B1804" s="26"/>
      <c r="C1804" s="26"/>
      <c r="D1804" s="26"/>
      <c r="E1804" s="26"/>
      <c r="F1804" s="26"/>
      <c r="G1804" s="26"/>
      <c r="H1804" s="26"/>
      <c r="I1804" s="26"/>
      <c r="J1804" s="26"/>
      <c r="K1804" s="26"/>
      <c r="L1804" s="26"/>
      <c r="M1804" s="26"/>
      <c r="N1804" s="26"/>
      <c r="O1804" s="26"/>
      <c r="P1804" s="26"/>
      <c r="Q1804" s="26"/>
      <c r="R1804" s="26"/>
      <c r="S1804" s="26"/>
      <c r="T1804" s="26"/>
      <c r="U1804" s="26"/>
      <c r="V1804" s="36">
        <f t="shared" si="28"/>
        <v>1096</v>
      </c>
      <c r="W180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04" t="str">
        <f>IF(Table1[[#This Row],[Days Past 3rd Birthday Calculated]]&lt;1,"OnTime",IF(Table1[[#This Row],[Days Past 3rd Birthday Calculated]]&lt;16,"1-15 Cal Days",IF(Table1[[#This Row],[Days Past 3rd Birthday Calculated]]&gt;29,"30+ Cal Days","16-29 Cal Days")))</f>
        <v>OnTime</v>
      </c>
      <c r="Y1804" s="37">
        <f>_xlfn.NUMBERVALUE(Table1[[#This Row],[School Days to Complete Initial Evaluation (U08)]])</f>
        <v>0</v>
      </c>
      <c r="Z1804" t="str">
        <f>IF(Table1[[#This Row],[School Days to Complete Initial Evaluation Converted]]&lt;36,"OnTime",IF(Table1[[#This Row],[School Days to Complete Initial Evaluation Converted]]&gt;50,"16+ Sch Days","1-15 Sch Days"))</f>
        <v>OnTime</v>
      </c>
    </row>
    <row r="1805" spans="1:26">
      <c r="A1805" s="26"/>
      <c r="B1805" s="26"/>
      <c r="C1805" s="26"/>
      <c r="D1805" s="26"/>
      <c r="E1805" s="26"/>
      <c r="F1805" s="26"/>
      <c r="G1805" s="26"/>
      <c r="H1805" s="26"/>
      <c r="I1805" s="26"/>
      <c r="J1805" s="26"/>
      <c r="K1805" s="26"/>
      <c r="L1805" s="26"/>
      <c r="M1805" s="26"/>
      <c r="N1805" s="26"/>
      <c r="O1805" s="26"/>
      <c r="P1805" s="26"/>
      <c r="Q1805" s="26"/>
      <c r="R1805" s="26"/>
      <c r="S1805" s="26"/>
      <c r="T1805" s="26"/>
      <c r="U1805" s="26"/>
      <c r="V1805" s="36">
        <f t="shared" si="28"/>
        <v>1096</v>
      </c>
      <c r="W180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05" t="str">
        <f>IF(Table1[[#This Row],[Days Past 3rd Birthday Calculated]]&lt;1,"OnTime",IF(Table1[[#This Row],[Days Past 3rd Birthday Calculated]]&lt;16,"1-15 Cal Days",IF(Table1[[#This Row],[Days Past 3rd Birthday Calculated]]&gt;29,"30+ Cal Days","16-29 Cal Days")))</f>
        <v>OnTime</v>
      </c>
      <c r="Y1805" s="37">
        <f>_xlfn.NUMBERVALUE(Table1[[#This Row],[School Days to Complete Initial Evaluation (U08)]])</f>
        <v>0</v>
      </c>
      <c r="Z1805" t="str">
        <f>IF(Table1[[#This Row],[School Days to Complete Initial Evaluation Converted]]&lt;36,"OnTime",IF(Table1[[#This Row],[School Days to Complete Initial Evaluation Converted]]&gt;50,"16+ Sch Days","1-15 Sch Days"))</f>
        <v>OnTime</v>
      </c>
    </row>
    <row r="1806" spans="1:26">
      <c r="A1806" s="26"/>
      <c r="B1806" s="26"/>
      <c r="C1806" s="26"/>
      <c r="D1806" s="26"/>
      <c r="E1806" s="26"/>
      <c r="F1806" s="26"/>
      <c r="G1806" s="26"/>
      <c r="H1806" s="26"/>
      <c r="I1806" s="26"/>
      <c r="J1806" s="26"/>
      <c r="K1806" s="26"/>
      <c r="L1806" s="26"/>
      <c r="M1806" s="26"/>
      <c r="N1806" s="26"/>
      <c r="O1806" s="26"/>
      <c r="P1806" s="26"/>
      <c r="Q1806" s="26"/>
      <c r="R1806" s="26"/>
      <c r="S1806" s="26"/>
      <c r="T1806" s="26"/>
      <c r="U1806" s="26"/>
      <c r="V1806" s="36">
        <f t="shared" si="28"/>
        <v>1096</v>
      </c>
      <c r="W180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06" t="str">
        <f>IF(Table1[[#This Row],[Days Past 3rd Birthday Calculated]]&lt;1,"OnTime",IF(Table1[[#This Row],[Days Past 3rd Birthday Calculated]]&lt;16,"1-15 Cal Days",IF(Table1[[#This Row],[Days Past 3rd Birthday Calculated]]&gt;29,"30+ Cal Days","16-29 Cal Days")))</f>
        <v>OnTime</v>
      </c>
      <c r="Y1806" s="37">
        <f>_xlfn.NUMBERVALUE(Table1[[#This Row],[School Days to Complete Initial Evaluation (U08)]])</f>
        <v>0</v>
      </c>
      <c r="Z1806" t="str">
        <f>IF(Table1[[#This Row],[School Days to Complete Initial Evaluation Converted]]&lt;36,"OnTime",IF(Table1[[#This Row],[School Days to Complete Initial Evaluation Converted]]&gt;50,"16+ Sch Days","1-15 Sch Days"))</f>
        <v>OnTime</v>
      </c>
    </row>
    <row r="1807" spans="1:26">
      <c r="A1807" s="26"/>
      <c r="B1807" s="26"/>
      <c r="C1807" s="26"/>
      <c r="D1807" s="26"/>
      <c r="E1807" s="26"/>
      <c r="F1807" s="26"/>
      <c r="G1807" s="26"/>
      <c r="H1807" s="26"/>
      <c r="I1807" s="26"/>
      <c r="J1807" s="26"/>
      <c r="K1807" s="26"/>
      <c r="L1807" s="26"/>
      <c r="M1807" s="26"/>
      <c r="N1807" s="26"/>
      <c r="O1807" s="26"/>
      <c r="P1807" s="26"/>
      <c r="Q1807" s="26"/>
      <c r="R1807" s="26"/>
      <c r="S1807" s="26"/>
      <c r="T1807" s="26"/>
      <c r="U1807" s="26"/>
      <c r="V1807" s="36">
        <f t="shared" si="28"/>
        <v>1096</v>
      </c>
      <c r="W180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07" t="str">
        <f>IF(Table1[[#This Row],[Days Past 3rd Birthday Calculated]]&lt;1,"OnTime",IF(Table1[[#This Row],[Days Past 3rd Birthday Calculated]]&lt;16,"1-15 Cal Days",IF(Table1[[#This Row],[Days Past 3rd Birthday Calculated]]&gt;29,"30+ Cal Days","16-29 Cal Days")))</f>
        <v>OnTime</v>
      </c>
      <c r="Y1807" s="37">
        <f>_xlfn.NUMBERVALUE(Table1[[#This Row],[School Days to Complete Initial Evaluation (U08)]])</f>
        <v>0</v>
      </c>
      <c r="Z1807" t="str">
        <f>IF(Table1[[#This Row],[School Days to Complete Initial Evaluation Converted]]&lt;36,"OnTime",IF(Table1[[#This Row],[School Days to Complete Initial Evaluation Converted]]&gt;50,"16+ Sch Days","1-15 Sch Days"))</f>
        <v>OnTime</v>
      </c>
    </row>
    <row r="1808" spans="1:26">
      <c r="A1808" s="26"/>
      <c r="B1808" s="26"/>
      <c r="C1808" s="26"/>
      <c r="D1808" s="26"/>
      <c r="E1808" s="26"/>
      <c r="F1808" s="26"/>
      <c r="G1808" s="26"/>
      <c r="H1808" s="26"/>
      <c r="I1808" s="26"/>
      <c r="J1808" s="26"/>
      <c r="K1808" s="26"/>
      <c r="L1808" s="26"/>
      <c r="M1808" s="26"/>
      <c r="N1808" s="26"/>
      <c r="O1808" s="26"/>
      <c r="P1808" s="26"/>
      <c r="Q1808" s="26"/>
      <c r="R1808" s="26"/>
      <c r="S1808" s="26"/>
      <c r="T1808" s="26"/>
      <c r="U1808" s="26"/>
      <c r="V1808" s="36">
        <f t="shared" si="28"/>
        <v>1096</v>
      </c>
      <c r="W180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08" t="str">
        <f>IF(Table1[[#This Row],[Days Past 3rd Birthday Calculated]]&lt;1,"OnTime",IF(Table1[[#This Row],[Days Past 3rd Birthday Calculated]]&lt;16,"1-15 Cal Days",IF(Table1[[#This Row],[Days Past 3rd Birthday Calculated]]&gt;29,"30+ Cal Days","16-29 Cal Days")))</f>
        <v>OnTime</v>
      </c>
      <c r="Y1808" s="37">
        <f>_xlfn.NUMBERVALUE(Table1[[#This Row],[School Days to Complete Initial Evaluation (U08)]])</f>
        <v>0</v>
      </c>
      <c r="Z1808" t="str">
        <f>IF(Table1[[#This Row],[School Days to Complete Initial Evaluation Converted]]&lt;36,"OnTime",IF(Table1[[#This Row],[School Days to Complete Initial Evaluation Converted]]&gt;50,"16+ Sch Days","1-15 Sch Days"))</f>
        <v>OnTime</v>
      </c>
    </row>
    <row r="1809" spans="1:26">
      <c r="A1809" s="26"/>
      <c r="B1809" s="26"/>
      <c r="C1809" s="26"/>
      <c r="D1809" s="26"/>
      <c r="E1809" s="26"/>
      <c r="F1809" s="26"/>
      <c r="G1809" s="26"/>
      <c r="H1809" s="26"/>
      <c r="I1809" s="26"/>
      <c r="J1809" s="26"/>
      <c r="K1809" s="26"/>
      <c r="L1809" s="26"/>
      <c r="M1809" s="26"/>
      <c r="N1809" s="26"/>
      <c r="O1809" s="26"/>
      <c r="P1809" s="26"/>
      <c r="Q1809" s="26"/>
      <c r="R1809" s="26"/>
      <c r="S1809" s="26"/>
      <c r="T1809" s="26"/>
      <c r="U1809" s="26"/>
      <c r="V1809" s="36">
        <f t="shared" si="28"/>
        <v>1096</v>
      </c>
      <c r="W180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09" t="str">
        <f>IF(Table1[[#This Row],[Days Past 3rd Birthday Calculated]]&lt;1,"OnTime",IF(Table1[[#This Row],[Days Past 3rd Birthday Calculated]]&lt;16,"1-15 Cal Days",IF(Table1[[#This Row],[Days Past 3rd Birthday Calculated]]&gt;29,"30+ Cal Days","16-29 Cal Days")))</f>
        <v>OnTime</v>
      </c>
      <c r="Y1809" s="37">
        <f>_xlfn.NUMBERVALUE(Table1[[#This Row],[School Days to Complete Initial Evaluation (U08)]])</f>
        <v>0</v>
      </c>
      <c r="Z1809" t="str">
        <f>IF(Table1[[#This Row],[School Days to Complete Initial Evaluation Converted]]&lt;36,"OnTime",IF(Table1[[#This Row],[School Days to Complete Initial Evaluation Converted]]&gt;50,"16+ Sch Days","1-15 Sch Days"))</f>
        <v>OnTime</v>
      </c>
    </row>
    <row r="1810" spans="1:26">
      <c r="A1810" s="26"/>
      <c r="B1810" s="26"/>
      <c r="C1810" s="26"/>
      <c r="D1810" s="26"/>
      <c r="E1810" s="26"/>
      <c r="F1810" s="26"/>
      <c r="G1810" s="26"/>
      <c r="H1810" s="26"/>
      <c r="I1810" s="26"/>
      <c r="J1810" s="26"/>
      <c r="K1810" s="26"/>
      <c r="L1810" s="26"/>
      <c r="M1810" s="26"/>
      <c r="N1810" s="26"/>
      <c r="O1810" s="26"/>
      <c r="P1810" s="26"/>
      <c r="Q1810" s="26"/>
      <c r="R1810" s="26"/>
      <c r="S1810" s="26"/>
      <c r="T1810" s="26"/>
      <c r="U1810" s="26"/>
      <c r="V1810" s="36">
        <f t="shared" si="28"/>
        <v>1096</v>
      </c>
      <c r="W181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10" t="str">
        <f>IF(Table1[[#This Row],[Days Past 3rd Birthday Calculated]]&lt;1,"OnTime",IF(Table1[[#This Row],[Days Past 3rd Birthday Calculated]]&lt;16,"1-15 Cal Days",IF(Table1[[#This Row],[Days Past 3rd Birthday Calculated]]&gt;29,"30+ Cal Days","16-29 Cal Days")))</f>
        <v>OnTime</v>
      </c>
      <c r="Y1810" s="37">
        <f>_xlfn.NUMBERVALUE(Table1[[#This Row],[School Days to Complete Initial Evaluation (U08)]])</f>
        <v>0</v>
      </c>
      <c r="Z1810" t="str">
        <f>IF(Table1[[#This Row],[School Days to Complete Initial Evaluation Converted]]&lt;36,"OnTime",IF(Table1[[#This Row],[School Days to Complete Initial Evaluation Converted]]&gt;50,"16+ Sch Days","1-15 Sch Days"))</f>
        <v>OnTime</v>
      </c>
    </row>
    <row r="1811" spans="1:26">
      <c r="A1811" s="26"/>
      <c r="B1811" s="26"/>
      <c r="C1811" s="26"/>
      <c r="D1811" s="26"/>
      <c r="E1811" s="26"/>
      <c r="F1811" s="26"/>
      <c r="G1811" s="26"/>
      <c r="H1811" s="26"/>
      <c r="I1811" s="26"/>
      <c r="J1811" s="26"/>
      <c r="K1811" s="26"/>
      <c r="L1811" s="26"/>
      <c r="M1811" s="26"/>
      <c r="N1811" s="26"/>
      <c r="O1811" s="26"/>
      <c r="P1811" s="26"/>
      <c r="Q1811" s="26"/>
      <c r="R1811" s="26"/>
      <c r="S1811" s="26"/>
      <c r="T1811" s="26"/>
      <c r="U1811" s="26"/>
      <c r="V1811" s="36">
        <f t="shared" si="28"/>
        <v>1096</v>
      </c>
      <c r="W181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11" t="str">
        <f>IF(Table1[[#This Row],[Days Past 3rd Birthday Calculated]]&lt;1,"OnTime",IF(Table1[[#This Row],[Days Past 3rd Birthday Calculated]]&lt;16,"1-15 Cal Days",IF(Table1[[#This Row],[Days Past 3rd Birthday Calculated]]&gt;29,"30+ Cal Days","16-29 Cal Days")))</f>
        <v>OnTime</v>
      </c>
      <c r="Y1811" s="37">
        <f>_xlfn.NUMBERVALUE(Table1[[#This Row],[School Days to Complete Initial Evaluation (U08)]])</f>
        <v>0</v>
      </c>
      <c r="Z1811" t="str">
        <f>IF(Table1[[#This Row],[School Days to Complete Initial Evaluation Converted]]&lt;36,"OnTime",IF(Table1[[#This Row],[School Days to Complete Initial Evaluation Converted]]&gt;50,"16+ Sch Days","1-15 Sch Days"))</f>
        <v>OnTime</v>
      </c>
    </row>
    <row r="1812" spans="1:26">
      <c r="A1812" s="26"/>
      <c r="B1812" s="26"/>
      <c r="C1812" s="26"/>
      <c r="D1812" s="26"/>
      <c r="E1812" s="26"/>
      <c r="F1812" s="26"/>
      <c r="G1812" s="26"/>
      <c r="H1812" s="26"/>
      <c r="I1812" s="26"/>
      <c r="J1812" s="26"/>
      <c r="K1812" s="26"/>
      <c r="L1812" s="26"/>
      <c r="M1812" s="26"/>
      <c r="N1812" s="26"/>
      <c r="O1812" s="26"/>
      <c r="P1812" s="26"/>
      <c r="Q1812" s="26"/>
      <c r="R1812" s="26"/>
      <c r="S1812" s="26"/>
      <c r="T1812" s="26"/>
      <c r="U1812" s="26"/>
      <c r="V1812" s="36">
        <f t="shared" si="28"/>
        <v>1096</v>
      </c>
      <c r="W181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12" t="str">
        <f>IF(Table1[[#This Row],[Days Past 3rd Birthday Calculated]]&lt;1,"OnTime",IF(Table1[[#This Row],[Days Past 3rd Birthday Calculated]]&lt;16,"1-15 Cal Days",IF(Table1[[#This Row],[Days Past 3rd Birthday Calculated]]&gt;29,"30+ Cal Days","16-29 Cal Days")))</f>
        <v>OnTime</v>
      </c>
      <c r="Y1812" s="37">
        <f>_xlfn.NUMBERVALUE(Table1[[#This Row],[School Days to Complete Initial Evaluation (U08)]])</f>
        <v>0</v>
      </c>
      <c r="Z1812" t="str">
        <f>IF(Table1[[#This Row],[School Days to Complete Initial Evaluation Converted]]&lt;36,"OnTime",IF(Table1[[#This Row],[School Days to Complete Initial Evaluation Converted]]&gt;50,"16+ Sch Days","1-15 Sch Days"))</f>
        <v>OnTime</v>
      </c>
    </row>
    <row r="1813" spans="1:26">
      <c r="A1813" s="26"/>
      <c r="B1813" s="26"/>
      <c r="C1813" s="26"/>
      <c r="D1813" s="26"/>
      <c r="E1813" s="26"/>
      <c r="F1813" s="26"/>
      <c r="G1813" s="26"/>
      <c r="H1813" s="26"/>
      <c r="I1813" s="26"/>
      <c r="J1813" s="26"/>
      <c r="K1813" s="26"/>
      <c r="L1813" s="26"/>
      <c r="M1813" s="26"/>
      <c r="N1813" s="26"/>
      <c r="O1813" s="26"/>
      <c r="P1813" s="26"/>
      <c r="Q1813" s="26"/>
      <c r="R1813" s="26"/>
      <c r="S1813" s="26"/>
      <c r="T1813" s="26"/>
      <c r="U1813" s="26"/>
      <c r="V1813" s="36">
        <f t="shared" si="28"/>
        <v>1096</v>
      </c>
      <c r="W181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13" t="str">
        <f>IF(Table1[[#This Row],[Days Past 3rd Birthday Calculated]]&lt;1,"OnTime",IF(Table1[[#This Row],[Days Past 3rd Birthday Calculated]]&lt;16,"1-15 Cal Days",IF(Table1[[#This Row],[Days Past 3rd Birthday Calculated]]&gt;29,"30+ Cal Days","16-29 Cal Days")))</f>
        <v>OnTime</v>
      </c>
      <c r="Y1813" s="37">
        <f>_xlfn.NUMBERVALUE(Table1[[#This Row],[School Days to Complete Initial Evaluation (U08)]])</f>
        <v>0</v>
      </c>
      <c r="Z1813" t="str">
        <f>IF(Table1[[#This Row],[School Days to Complete Initial Evaluation Converted]]&lt;36,"OnTime",IF(Table1[[#This Row],[School Days to Complete Initial Evaluation Converted]]&gt;50,"16+ Sch Days","1-15 Sch Days"))</f>
        <v>OnTime</v>
      </c>
    </row>
    <row r="1814" spans="1:26">
      <c r="A1814" s="26"/>
      <c r="B1814" s="26"/>
      <c r="C1814" s="26"/>
      <c r="D1814" s="26"/>
      <c r="E1814" s="26"/>
      <c r="F1814" s="26"/>
      <c r="G1814" s="26"/>
      <c r="H1814" s="26"/>
      <c r="I1814" s="26"/>
      <c r="J1814" s="26"/>
      <c r="K1814" s="26"/>
      <c r="L1814" s="26"/>
      <c r="M1814" s="26"/>
      <c r="N1814" s="26"/>
      <c r="O1814" s="26"/>
      <c r="P1814" s="26"/>
      <c r="Q1814" s="26"/>
      <c r="R1814" s="26"/>
      <c r="S1814" s="26"/>
      <c r="T1814" s="26"/>
      <c r="U1814" s="26"/>
      <c r="V1814" s="36">
        <f t="shared" si="28"/>
        <v>1096</v>
      </c>
      <c r="W181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14" t="str">
        <f>IF(Table1[[#This Row],[Days Past 3rd Birthday Calculated]]&lt;1,"OnTime",IF(Table1[[#This Row],[Days Past 3rd Birthday Calculated]]&lt;16,"1-15 Cal Days",IF(Table1[[#This Row],[Days Past 3rd Birthday Calculated]]&gt;29,"30+ Cal Days","16-29 Cal Days")))</f>
        <v>OnTime</v>
      </c>
      <c r="Y1814" s="37">
        <f>_xlfn.NUMBERVALUE(Table1[[#This Row],[School Days to Complete Initial Evaluation (U08)]])</f>
        <v>0</v>
      </c>
      <c r="Z1814" t="str">
        <f>IF(Table1[[#This Row],[School Days to Complete Initial Evaluation Converted]]&lt;36,"OnTime",IF(Table1[[#This Row],[School Days to Complete Initial Evaluation Converted]]&gt;50,"16+ Sch Days","1-15 Sch Days"))</f>
        <v>OnTime</v>
      </c>
    </row>
    <row r="1815" spans="1:26">
      <c r="A1815" s="26"/>
      <c r="B1815" s="26"/>
      <c r="C1815" s="26"/>
      <c r="D1815" s="26"/>
      <c r="E1815" s="26"/>
      <c r="F1815" s="26"/>
      <c r="G1815" s="26"/>
      <c r="H1815" s="26"/>
      <c r="I1815" s="26"/>
      <c r="J1815" s="26"/>
      <c r="K1815" s="26"/>
      <c r="L1815" s="26"/>
      <c r="M1815" s="26"/>
      <c r="N1815" s="26"/>
      <c r="O1815" s="26"/>
      <c r="P1815" s="26"/>
      <c r="Q1815" s="26"/>
      <c r="R1815" s="26"/>
      <c r="S1815" s="26"/>
      <c r="T1815" s="26"/>
      <c r="U1815" s="26"/>
      <c r="V1815" s="36">
        <f t="shared" si="28"/>
        <v>1096</v>
      </c>
      <c r="W181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15" t="str">
        <f>IF(Table1[[#This Row],[Days Past 3rd Birthday Calculated]]&lt;1,"OnTime",IF(Table1[[#This Row],[Days Past 3rd Birthday Calculated]]&lt;16,"1-15 Cal Days",IF(Table1[[#This Row],[Days Past 3rd Birthday Calculated]]&gt;29,"30+ Cal Days","16-29 Cal Days")))</f>
        <v>OnTime</v>
      </c>
      <c r="Y1815" s="37">
        <f>_xlfn.NUMBERVALUE(Table1[[#This Row],[School Days to Complete Initial Evaluation (U08)]])</f>
        <v>0</v>
      </c>
      <c r="Z1815" t="str">
        <f>IF(Table1[[#This Row],[School Days to Complete Initial Evaluation Converted]]&lt;36,"OnTime",IF(Table1[[#This Row],[School Days to Complete Initial Evaluation Converted]]&gt;50,"16+ Sch Days","1-15 Sch Days"))</f>
        <v>OnTime</v>
      </c>
    </row>
    <row r="1816" spans="1:26">
      <c r="A1816" s="26"/>
      <c r="B1816" s="26"/>
      <c r="C1816" s="26"/>
      <c r="D1816" s="26"/>
      <c r="E1816" s="26"/>
      <c r="F1816" s="26"/>
      <c r="G1816" s="26"/>
      <c r="H1816" s="26"/>
      <c r="I1816" s="26"/>
      <c r="J1816" s="26"/>
      <c r="K1816" s="26"/>
      <c r="L1816" s="26"/>
      <c r="M1816" s="26"/>
      <c r="N1816" s="26"/>
      <c r="O1816" s="26"/>
      <c r="P1816" s="26"/>
      <c r="Q1816" s="26"/>
      <c r="R1816" s="26"/>
      <c r="S1816" s="26"/>
      <c r="T1816" s="26"/>
      <c r="U1816" s="26"/>
      <c r="V1816" s="36">
        <f t="shared" si="28"/>
        <v>1096</v>
      </c>
      <c r="W181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16" t="str">
        <f>IF(Table1[[#This Row],[Days Past 3rd Birthday Calculated]]&lt;1,"OnTime",IF(Table1[[#This Row],[Days Past 3rd Birthday Calculated]]&lt;16,"1-15 Cal Days",IF(Table1[[#This Row],[Days Past 3rd Birthday Calculated]]&gt;29,"30+ Cal Days","16-29 Cal Days")))</f>
        <v>OnTime</v>
      </c>
      <c r="Y1816" s="37">
        <f>_xlfn.NUMBERVALUE(Table1[[#This Row],[School Days to Complete Initial Evaluation (U08)]])</f>
        <v>0</v>
      </c>
      <c r="Z1816" t="str">
        <f>IF(Table1[[#This Row],[School Days to Complete Initial Evaluation Converted]]&lt;36,"OnTime",IF(Table1[[#This Row],[School Days to Complete Initial Evaluation Converted]]&gt;50,"16+ Sch Days","1-15 Sch Days"))</f>
        <v>OnTime</v>
      </c>
    </row>
    <row r="1817" spans="1:26">
      <c r="A1817" s="26"/>
      <c r="B1817" s="26"/>
      <c r="C1817" s="26"/>
      <c r="D1817" s="26"/>
      <c r="E1817" s="26"/>
      <c r="F1817" s="26"/>
      <c r="G1817" s="26"/>
      <c r="H1817" s="26"/>
      <c r="I1817" s="26"/>
      <c r="J1817" s="26"/>
      <c r="K1817" s="26"/>
      <c r="L1817" s="26"/>
      <c r="M1817" s="26"/>
      <c r="N1817" s="26"/>
      <c r="O1817" s="26"/>
      <c r="P1817" s="26"/>
      <c r="Q1817" s="26"/>
      <c r="R1817" s="26"/>
      <c r="S1817" s="26"/>
      <c r="T1817" s="26"/>
      <c r="U1817" s="26"/>
      <c r="V1817" s="36">
        <f t="shared" si="28"/>
        <v>1096</v>
      </c>
      <c r="W181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17" t="str">
        <f>IF(Table1[[#This Row],[Days Past 3rd Birthday Calculated]]&lt;1,"OnTime",IF(Table1[[#This Row],[Days Past 3rd Birthday Calculated]]&lt;16,"1-15 Cal Days",IF(Table1[[#This Row],[Days Past 3rd Birthday Calculated]]&gt;29,"30+ Cal Days","16-29 Cal Days")))</f>
        <v>OnTime</v>
      </c>
      <c r="Y1817" s="37">
        <f>_xlfn.NUMBERVALUE(Table1[[#This Row],[School Days to Complete Initial Evaluation (U08)]])</f>
        <v>0</v>
      </c>
      <c r="Z1817" t="str">
        <f>IF(Table1[[#This Row],[School Days to Complete Initial Evaluation Converted]]&lt;36,"OnTime",IF(Table1[[#This Row],[School Days to Complete Initial Evaluation Converted]]&gt;50,"16+ Sch Days","1-15 Sch Days"))</f>
        <v>OnTime</v>
      </c>
    </row>
    <row r="1818" spans="1:26">
      <c r="A1818" s="26"/>
      <c r="B1818" s="26"/>
      <c r="C1818" s="26"/>
      <c r="D1818" s="26"/>
      <c r="E1818" s="26"/>
      <c r="F1818" s="26"/>
      <c r="G1818" s="26"/>
      <c r="H1818" s="26"/>
      <c r="I1818" s="26"/>
      <c r="J1818" s="26"/>
      <c r="K1818" s="26"/>
      <c r="L1818" s="26"/>
      <c r="M1818" s="26"/>
      <c r="N1818" s="26"/>
      <c r="O1818" s="26"/>
      <c r="P1818" s="26"/>
      <c r="Q1818" s="26"/>
      <c r="R1818" s="26"/>
      <c r="S1818" s="26"/>
      <c r="T1818" s="26"/>
      <c r="U1818" s="26"/>
      <c r="V1818" s="36">
        <f t="shared" si="28"/>
        <v>1096</v>
      </c>
      <c r="W181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18" t="str">
        <f>IF(Table1[[#This Row],[Days Past 3rd Birthday Calculated]]&lt;1,"OnTime",IF(Table1[[#This Row],[Days Past 3rd Birthday Calculated]]&lt;16,"1-15 Cal Days",IF(Table1[[#This Row],[Days Past 3rd Birthday Calculated]]&gt;29,"30+ Cal Days","16-29 Cal Days")))</f>
        <v>OnTime</v>
      </c>
      <c r="Y1818" s="37">
        <f>_xlfn.NUMBERVALUE(Table1[[#This Row],[School Days to Complete Initial Evaluation (U08)]])</f>
        <v>0</v>
      </c>
      <c r="Z1818" t="str">
        <f>IF(Table1[[#This Row],[School Days to Complete Initial Evaluation Converted]]&lt;36,"OnTime",IF(Table1[[#This Row],[School Days to Complete Initial Evaluation Converted]]&gt;50,"16+ Sch Days","1-15 Sch Days"))</f>
        <v>OnTime</v>
      </c>
    </row>
    <row r="1819" spans="1:26">
      <c r="A1819" s="26"/>
      <c r="B1819" s="26"/>
      <c r="C1819" s="26"/>
      <c r="D1819" s="26"/>
      <c r="E1819" s="26"/>
      <c r="F1819" s="26"/>
      <c r="G1819" s="26"/>
      <c r="H1819" s="26"/>
      <c r="I1819" s="26"/>
      <c r="J1819" s="26"/>
      <c r="K1819" s="26"/>
      <c r="L1819" s="26"/>
      <c r="M1819" s="26"/>
      <c r="N1819" s="26"/>
      <c r="O1819" s="26"/>
      <c r="P1819" s="26"/>
      <c r="Q1819" s="26"/>
      <c r="R1819" s="26"/>
      <c r="S1819" s="26"/>
      <c r="T1819" s="26"/>
      <c r="U1819" s="26"/>
      <c r="V1819" s="36">
        <f t="shared" si="28"/>
        <v>1096</v>
      </c>
      <c r="W181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19" t="str">
        <f>IF(Table1[[#This Row],[Days Past 3rd Birthday Calculated]]&lt;1,"OnTime",IF(Table1[[#This Row],[Days Past 3rd Birthday Calculated]]&lt;16,"1-15 Cal Days",IF(Table1[[#This Row],[Days Past 3rd Birthday Calculated]]&gt;29,"30+ Cal Days","16-29 Cal Days")))</f>
        <v>OnTime</v>
      </c>
      <c r="Y1819" s="37">
        <f>_xlfn.NUMBERVALUE(Table1[[#This Row],[School Days to Complete Initial Evaluation (U08)]])</f>
        <v>0</v>
      </c>
      <c r="Z1819" t="str">
        <f>IF(Table1[[#This Row],[School Days to Complete Initial Evaluation Converted]]&lt;36,"OnTime",IF(Table1[[#This Row],[School Days to Complete Initial Evaluation Converted]]&gt;50,"16+ Sch Days","1-15 Sch Days"))</f>
        <v>OnTime</v>
      </c>
    </row>
    <row r="1820" spans="1:26">
      <c r="A1820" s="26"/>
      <c r="B1820" s="26"/>
      <c r="C1820" s="26"/>
      <c r="D1820" s="26"/>
      <c r="E1820" s="26"/>
      <c r="F1820" s="26"/>
      <c r="G1820" s="26"/>
      <c r="H1820" s="26"/>
      <c r="I1820" s="26"/>
      <c r="J1820" s="26"/>
      <c r="K1820" s="26"/>
      <c r="L1820" s="26"/>
      <c r="M1820" s="26"/>
      <c r="N1820" s="26"/>
      <c r="O1820" s="26"/>
      <c r="P1820" s="26"/>
      <c r="Q1820" s="26"/>
      <c r="R1820" s="26"/>
      <c r="S1820" s="26"/>
      <c r="T1820" s="26"/>
      <c r="U1820" s="26"/>
      <c r="V1820" s="36">
        <f t="shared" si="28"/>
        <v>1096</v>
      </c>
      <c r="W182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20" t="str">
        <f>IF(Table1[[#This Row],[Days Past 3rd Birthday Calculated]]&lt;1,"OnTime",IF(Table1[[#This Row],[Days Past 3rd Birthday Calculated]]&lt;16,"1-15 Cal Days",IF(Table1[[#This Row],[Days Past 3rd Birthday Calculated]]&gt;29,"30+ Cal Days","16-29 Cal Days")))</f>
        <v>OnTime</v>
      </c>
      <c r="Y1820" s="37">
        <f>_xlfn.NUMBERVALUE(Table1[[#This Row],[School Days to Complete Initial Evaluation (U08)]])</f>
        <v>0</v>
      </c>
      <c r="Z1820" t="str">
        <f>IF(Table1[[#This Row],[School Days to Complete Initial Evaluation Converted]]&lt;36,"OnTime",IF(Table1[[#This Row],[School Days to Complete Initial Evaluation Converted]]&gt;50,"16+ Sch Days","1-15 Sch Days"))</f>
        <v>OnTime</v>
      </c>
    </row>
    <row r="1821" spans="1:26">
      <c r="A1821" s="26"/>
      <c r="B1821" s="26"/>
      <c r="C1821" s="26"/>
      <c r="D1821" s="26"/>
      <c r="E1821" s="26"/>
      <c r="F1821" s="26"/>
      <c r="G1821" s="26"/>
      <c r="H1821" s="26"/>
      <c r="I1821" s="26"/>
      <c r="J1821" s="26"/>
      <c r="K1821" s="26"/>
      <c r="L1821" s="26"/>
      <c r="M1821" s="26"/>
      <c r="N1821" s="26"/>
      <c r="O1821" s="26"/>
      <c r="P1821" s="26"/>
      <c r="Q1821" s="26"/>
      <c r="R1821" s="26"/>
      <c r="S1821" s="26"/>
      <c r="T1821" s="26"/>
      <c r="U1821" s="26"/>
      <c r="V1821" s="36">
        <f t="shared" si="28"/>
        <v>1096</v>
      </c>
      <c r="W182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21" t="str">
        <f>IF(Table1[[#This Row],[Days Past 3rd Birthday Calculated]]&lt;1,"OnTime",IF(Table1[[#This Row],[Days Past 3rd Birthday Calculated]]&lt;16,"1-15 Cal Days",IF(Table1[[#This Row],[Days Past 3rd Birthday Calculated]]&gt;29,"30+ Cal Days","16-29 Cal Days")))</f>
        <v>OnTime</v>
      </c>
      <c r="Y1821" s="37">
        <f>_xlfn.NUMBERVALUE(Table1[[#This Row],[School Days to Complete Initial Evaluation (U08)]])</f>
        <v>0</v>
      </c>
      <c r="Z1821" t="str">
        <f>IF(Table1[[#This Row],[School Days to Complete Initial Evaluation Converted]]&lt;36,"OnTime",IF(Table1[[#This Row],[School Days to Complete Initial Evaluation Converted]]&gt;50,"16+ Sch Days","1-15 Sch Days"))</f>
        <v>OnTime</v>
      </c>
    </row>
    <row r="1822" spans="1:26">
      <c r="A1822" s="26"/>
      <c r="B1822" s="26"/>
      <c r="C1822" s="26"/>
      <c r="D1822" s="26"/>
      <c r="E1822" s="26"/>
      <c r="F1822" s="26"/>
      <c r="G1822" s="26"/>
      <c r="H1822" s="26"/>
      <c r="I1822" s="26"/>
      <c r="J1822" s="26"/>
      <c r="K1822" s="26"/>
      <c r="L1822" s="26"/>
      <c r="M1822" s="26"/>
      <c r="N1822" s="26"/>
      <c r="O1822" s="26"/>
      <c r="P1822" s="26"/>
      <c r="Q1822" s="26"/>
      <c r="R1822" s="26"/>
      <c r="S1822" s="26"/>
      <c r="T1822" s="26"/>
      <c r="U1822" s="26"/>
      <c r="V1822" s="36">
        <f t="shared" si="28"/>
        <v>1096</v>
      </c>
      <c r="W182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22" t="str">
        <f>IF(Table1[[#This Row],[Days Past 3rd Birthday Calculated]]&lt;1,"OnTime",IF(Table1[[#This Row],[Days Past 3rd Birthday Calculated]]&lt;16,"1-15 Cal Days",IF(Table1[[#This Row],[Days Past 3rd Birthday Calculated]]&gt;29,"30+ Cal Days","16-29 Cal Days")))</f>
        <v>OnTime</v>
      </c>
      <c r="Y1822" s="37">
        <f>_xlfn.NUMBERVALUE(Table1[[#This Row],[School Days to Complete Initial Evaluation (U08)]])</f>
        <v>0</v>
      </c>
      <c r="Z1822" t="str">
        <f>IF(Table1[[#This Row],[School Days to Complete Initial Evaluation Converted]]&lt;36,"OnTime",IF(Table1[[#This Row],[School Days to Complete Initial Evaluation Converted]]&gt;50,"16+ Sch Days","1-15 Sch Days"))</f>
        <v>OnTime</v>
      </c>
    </row>
    <row r="1823" spans="1:26">
      <c r="A1823" s="26"/>
      <c r="B1823" s="26"/>
      <c r="C1823" s="26"/>
      <c r="D1823" s="26"/>
      <c r="E1823" s="26"/>
      <c r="F1823" s="26"/>
      <c r="G1823" s="26"/>
      <c r="H1823" s="26"/>
      <c r="I1823" s="26"/>
      <c r="J1823" s="26"/>
      <c r="K1823" s="26"/>
      <c r="L1823" s="26"/>
      <c r="M1823" s="26"/>
      <c r="N1823" s="26"/>
      <c r="O1823" s="26"/>
      <c r="P1823" s="26"/>
      <c r="Q1823" s="26"/>
      <c r="R1823" s="26"/>
      <c r="S1823" s="26"/>
      <c r="T1823" s="26"/>
      <c r="U1823" s="26"/>
      <c r="V1823" s="36">
        <f t="shared" si="28"/>
        <v>1096</v>
      </c>
      <c r="W182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23" t="str">
        <f>IF(Table1[[#This Row],[Days Past 3rd Birthday Calculated]]&lt;1,"OnTime",IF(Table1[[#This Row],[Days Past 3rd Birthday Calculated]]&lt;16,"1-15 Cal Days",IF(Table1[[#This Row],[Days Past 3rd Birthday Calculated]]&gt;29,"30+ Cal Days","16-29 Cal Days")))</f>
        <v>OnTime</v>
      </c>
      <c r="Y1823" s="37">
        <f>_xlfn.NUMBERVALUE(Table1[[#This Row],[School Days to Complete Initial Evaluation (U08)]])</f>
        <v>0</v>
      </c>
      <c r="Z1823" t="str">
        <f>IF(Table1[[#This Row],[School Days to Complete Initial Evaluation Converted]]&lt;36,"OnTime",IF(Table1[[#This Row],[School Days to Complete Initial Evaluation Converted]]&gt;50,"16+ Sch Days","1-15 Sch Days"))</f>
        <v>OnTime</v>
      </c>
    </row>
    <row r="1824" spans="1:26">
      <c r="A1824" s="26"/>
      <c r="B1824" s="26"/>
      <c r="C1824" s="26"/>
      <c r="D1824" s="26"/>
      <c r="E1824" s="26"/>
      <c r="F1824" s="26"/>
      <c r="G1824" s="26"/>
      <c r="H1824" s="26"/>
      <c r="I1824" s="26"/>
      <c r="J1824" s="26"/>
      <c r="K1824" s="26"/>
      <c r="L1824" s="26"/>
      <c r="M1824" s="26"/>
      <c r="N1824" s="26"/>
      <c r="O1824" s="26"/>
      <c r="P1824" s="26"/>
      <c r="Q1824" s="26"/>
      <c r="R1824" s="26"/>
      <c r="S1824" s="26"/>
      <c r="T1824" s="26"/>
      <c r="U1824" s="26"/>
      <c r="V1824" s="36">
        <f t="shared" si="28"/>
        <v>1096</v>
      </c>
      <c r="W182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24" t="str">
        <f>IF(Table1[[#This Row],[Days Past 3rd Birthday Calculated]]&lt;1,"OnTime",IF(Table1[[#This Row],[Days Past 3rd Birthday Calculated]]&lt;16,"1-15 Cal Days",IF(Table1[[#This Row],[Days Past 3rd Birthday Calculated]]&gt;29,"30+ Cal Days","16-29 Cal Days")))</f>
        <v>OnTime</v>
      </c>
      <c r="Y1824" s="37">
        <f>_xlfn.NUMBERVALUE(Table1[[#This Row],[School Days to Complete Initial Evaluation (U08)]])</f>
        <v>0</v>
      </c>
      <c r="Z1824" t="str">
        <f>IF(Table1[[#This Row],[School Days to Complete Initial Evaluation Converted]]&lt;36,"OnTime",IF(Table1[[#This Row],[School Days to Complete Initial Evaluation Converted]]&gt;50,"16+ Sch Days","1-15 Sch Days"))</f>
        <v>OnTime</v>
      </c>
    </row>
    <row r="1825" spans="1:26">
      <c r="A1825" s="26"/>
      <c r="B1825" s="26"/>
      <c r="C1825" s="26"/>
      <c r="D1825" s="26"/>
      <c r="E1825" s="26"/>
      <c r="F1825" s="26"/>
      <c r="G1825" s="26"/>
      <c r="H1825" s="26"/>
      <c r="I1825" s="26"/>
      <c r="J1825" s="26"/>
      <c r="K1825" s="26"/>
      <c r="L1825" s="26"/>
      <c r="M1825" s="26"/>
      <c r="N1825" s="26"/>
      <c r="O1825" s="26"/>
      <c r="P1825" s="26"/>
      <c r="Q1825" s="26"/>
      <c r="R1825" s="26"/>
      <c r="S1825" s="26"/>
      <c r="T1825" s="26"/>
      <c r="U1825" s="26"/>
      <c r="V1825" s="36">
        <f t="shared" si="28"/>
        <v>1096</v>
      </c>
      <c r="W182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25" t="str">
        <f>IF(Table1[[#This Row],[Days Past 3rd Birthday Calculated]]&lt;1,"OnTime",IF(Table1[[#This Row],[Days Past 3rd Birthday Calculated]]&lt;16,"1-15 Cal Days",IF(Table1[[#This Row],[Days Past 3rd Birthday Calculated]]&gt;29,"30+ Cal Days","16-29 Cal Days")))</f>
        <v>OnTime</v>
      </c>
      <c r="Y1825" s="37">
        <f>_xlfn.NUMBERVALUE(Table1[[#This Row],[School Days to Complete Initial Evaluation (U08)]])</f>
        <v>0</v>
      </c>
      <c r="Z1825" t="str">
        <f>IF(Table1[[#This Row],[School Days to Complete Initial Evaluation Converted]]&lt;36,"OnTime",IF(Table1[[#This Row],[School Days to Complete Initial Evaluation Converted]]&gt;50,"16+ Sch Days","1-15 Sch Days"))</f>
        <v>OnTime</v>
      </c>
    </row>
    <row r="1826" spans="1:26">
      <c r="A1826" s="26"/>
      <c r="B1826" s="26"/>
      <c r="C1826" s="26"/>
      <c r="D1826" s="26"/>
      <c r="E1826" s="26"/>
      <c r="F1826" s="26"/>
      <c r="G1826" s="26"/>
      <c r="H1826" s="26"/>
      <c r="I1826" s="26"/>
      <c r="J1826" s="26"/>
      <c r="K1826" s="26"/>
      <c r="L1826" s="26"/>
      <c r="M1826" s="26"/>
      <c r="N1826" s="26"/>
      <c r="O1826" s="26"/>
      <c r="P1826" s="26"/>
      <c r="Q1826" s="26"/>
      <c r="R1826" s="26"/>
      <c r="S1826" s="26"/>
      <c r="T1826" s="26"/>
      <c r="U1826" s="26"/>
      <c r="V1826" s="36">
        <f t="shared" si="28"/>
        <v>1096</v>
      </c>
      <c r="W182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26" t="str">
        <f>IF(Table1[[#This Row],[Days Past 3rd Birthday Calculated]]&lt;1,"OnTime",IF(Table1[[#This Row],[Days Past 3rd Birthday Calculated]]&lt;16,"1-15 Cal Days",IF(Table1[[#This Row],[Days Past 3rd Birthday Calculated]]&gt;29,"30+ Cal Days","16-29 Cal Days")))</f>
        <v>OnTime</v>
      </c>
      <c r="Y1826" s="37">
        <f>_xlfn.NUMBERVALUE(Table1[[#This Row],[School Days to Complete Initial Evaluation (U08)]])</f>
        <v>0</v>
      </c>
      <c r="Z1826" t="str">
        <f>IF(Table1[[#This Row],[School Days to Complete Initial Evaluation Converted]]&lt;36,"OnTime",IF(Table1[[#This Row],[School Days to Complete Initial Evaluation Converted]]&gt;50,"16+ Sch Days","1-15 Sch Days"))</f>
        <v>OnTime</v>
      </c>
    </row>
    <row r="1827" spans="1:26">
      <c r="A1827" s="26"/>
      <c r="B1827" s="26"/>
      <c r="C1827" s="26"/>
      <c r="D1827" s="26"/>
      <c r="E1827" s="26"/>
      <c r="F1827" s="26"/>
      <c r="G1827" s="26"/>
      <c r="H1827" s="26"/>
      <c r="I1827" s="26"/>
      <c r="J1827" s="26"/>
      <c r="K1827" s="26"/>
      <c r="L1827" s="26"/>
      <c r="M1827" s="26"/>
      <c r="N1827" s="26"/>
      <c r="O1827" s="26"/>
      <c r="P1827" s="26"/>
      <c r="Q1827" s="26"/>
      <c r="R1827" s="26"/>
      <c r="S1827" s="26"/>
      <c r="T1827" s="26"/>
      <c r="U1827" s="26"/>
      <c r="V1827" s="36">
        <f t="shared" si="28"/>
        <v>1096</v>
      </c>
      <c r="W182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27" t="str">
        <f>IF(Table1[[#This Row],[Days Past 3rd Birthday Calculated]]&lt;1,"OnTime",IF(Table1[[#This Row],[Days Past 3rd Birthday Calculated]]&lt;16,"1-15 Cal Days",IF(Table1[[#This Row],[Days Past 3rd Birthday Calculated]]&gt;29,"30+ Cal Days","16-29 Cal Days")))</f>
        <v>OnTime</v>
      </c>
      <c r="Y1827" s="37">
        <f>_xlfn.NUMBERVALUE(Table1[[#This Row],[School Days to Complete Initial Evaluation (U08)]])</f>
        <v>0</v>
      </c>
      <c r="Z1827" t="str">
        <f>IF(Table1[[#This Row],[School Days to Complete Initial Evaluation Converted]]&lt;36,"OnTime",IF(Table1[[#This Row],[School Days to Complete Initial Evaluation Converted]]&gt;50,"16+ Sch Days","1-15 Sch Days"))</f>
        <v>OnTime</v>
      </c>
    </row>
    <row r="1828" spans="1:26">
      <c r="A1828" s="26"/>
      <c r="B1828" s="26"/>
      <c r="C1828" s="26"/>
      <c r="D1828" s="26"/>
      <c r="E1828" s="26"/>
      <c r="F1828" s="26"/>
      <c r="G1828" s="26"/>
      <c r="H1828" s="26"/>
      <c r="I1828" s="26"/>
      <c r="J1828" s="26"/>
      <c r="K1828" s="26"/>
      <c r="L1828" s="26"/>
      <c r="M1828" s="26"/>
      <c r="N1828" s="26"/>
      <c r="O1828" s="26"/>
      <c r="P1828" s="26"/>
      <c r="Q1828" s="26"/>
      <c r="R1828" s="26"/>
      <c r="S1828" s="26"/>
      <c r="T1828" s="26"/>
      <c r="U1828" s="26"/>
      <c r="V1828" s="36">
        <f t="shared" si="28"/>
        <v>1096</v>
      </c>
      <c r="W182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28" t="str">
        <f>IF(Table1[[#This Row],[Days Past 3rd Birthday Calculated]]&lt;1,"OnTime",IF(Table1[[#This Row],[Days Past 3rd Birthday Calculated]]&lt;16,"1-15 Cal Days",IF(Table1[[#This Row],[Days Past 3rd Birthday Calculated]]&gt;29,"30+ Cal Days","16-29 Cal Days")))</f>
        <v>OnTime</v>
      </c>
      <c r="Y1828" s="37">
        <f>_xlfn.NUMBERVALUE(Table1[[#This Row],[School Days to Complete Initial Evaluation (U08)]])</f>
        <v>0</v>
      </c>
      <c r="Z1828" t="str">
        <f>IF(Table1[[#This Row],[School Days to Complete Initial Evaluation Converted]]&lt;36,"OnTime",IF(Table1[[#This Row],[School Days to Complete Initial Evaluation Converted]]&gt;50,"16+ Sch Days","1-15 Sch Days"))</f>
        <v>OnTime</v>
      </c>
    </row>
    <row r="1829" spans="1:26">
      <c r="A1829" s="26"/>
      <c r="B1829" s="26"/>
      <c r="C1829" s="26"/>
      <c r="D1829" s="26"/>
      <c r="E1829" s="26"/>
      <c r="F1829" s="26"/>
      <c r="G1829" s="26"/>
      <c r="H1829" s="26"/>
      <c r="I1829" s="26"/>
      <c r="J1829" s="26"/>
      <c r="K1829" s="26"/>
      <c r="L1829" s="26"/>
      <c r="M1829" s="26"/>
      <c r="N1829" s="26"/>
      <c r="O1829" s="26"/>
      <c r="P1829" s="26"/>
      <c r="Q1829" s="26"/>
      <c r="R1829" s="26"/>
      <c r="S1829" s="26"/>
      <c r="T1829" s="26"/>
      <c r="U1829" s="26"/>
      <c r="V1829" s="36">
        <f t="shared" si="28"/>
        <v>1096</v>
      </c>
      <c r="W182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29" t="str">
        <f>IF(Table1[[#This Row],[Days Past 3rd Birthday Calculated]]&lt;1,"OnTime",IF(Table1[[#This Row],[Days Past 3rd Birthday Calculated]]&lt;16,"1-15 Cal Days",IF(Table1[[#This Row],[Days Past 3rd Birthday Calculated]]&gt;29,"30+ Cal Days","16-29 Cal Days")))</f>
        <v>OnTime</v>
      </c>
      <c r="Y1829" s="37">
        <f>_xlfn.NUMBERVALUE(Table1[[#This Row],[School Days to Complete Initial Evaluation (U08)]])</f>
        <v>0</v>
      </c>
      <c r="Z1829" t="str">
        <f>IF(Table1[[#This Row],[School Days to Complete Initial Evaluation Converted]]&lt;36,"OnTime",IF(Table1[[#This Row],[School Days to Complete Initial Evaluation Converted]]&gt;50,"16+ Sch Days","1-15 Sch Days"))</f>
        <v>OnTime</v>
      </c>
    </row>
    <row r="1830" spans="1:26">
      <c r="A1830" s="26"/>
      <c r="B1830" s="26"/>
      <c r="C1830" s="26"/>
      <c r="D1830" s="26"/>
      <c r="E1830" s="26"/>
      <c r="F1830" s="26"/>
      <c r="G1830" s="26"/>
      <c r="H1830" s="26"/>
      <c r="I1830" s="26"/>
      <c r="J1830" s="26"/>
      <c r="K1830" s="26"/>
      <c r="L1830" s="26"/>
      <c r="M1830" s="26"/>
      <c r="N1830" s="26"/>
      <c r="O1830" s="26"/>
      <c r="P1830" s="26"/>
      <c r="Q1830" s="26"/>
      <c r="R1830" s="26"/>
      <c r="S1830" s="26"/>
      <c r="T1830" s="26"/>
      <c r="U1830" s="26"/>
      <c r="V1830" s="36">
        <f t="shared" si="28"/>
        <v>1096</v>
      </c>
      <c r="W183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30" t="str">
        <f>IF(Table1[[#This Row],[Days Past 3rd Birthday Calculated]]&lt;1,"OnTime",IF(Table1[[#This Row],[Days Past 3rd Birthday Calculated]]&lt;16,"1-15 Cal Days",IF(Table1[[#This Row],[Days Past 3rd Birthday Calculated]]&gt;29,"30+ Cal Days","16-29 Cal Days")))</f>
        <v>OnTime</v>
      </c>
      <c r="Y1830" s="37">
        <f>_xlfn.NUMBERVALUE(Table1[[#This Row],[School Days to Complete Initial Evaluation (U08)]])</f>
        <v>0</v>
      </c>
      <c r="Z1830" t="str">
        <f>IF(Table1[[#This Row],[School Days to Complete Initial Evaluation Converted]]&lt;36,"OnTime",IF(Table1[[#This Row],[School Days to Complete Initial Evaluation Converted]]&gt;50,"16+ Sch Days","1-15 Sch Days"))</f>
        <v>OnTime</v>
      </c>
    </row>
    <row r="1831" spans="1:26">
      <c r="A1831" s="26"/>
      <c r="B1831" s="26"/>
      <c r="C1831" s="26"/>
      <c r="D1831" s="26"/>
      <c r="E1831" s="26"/>
      <c r="F1831" s="26"/>
      <c r="G1831" s="26"/>
      <c r="H1831" s="26"/>
      <c r="I1831" s="26"/>
      <c r="J1831" s="26"/>
      <c r="K1831" s="26"/>
      <c r="L1831" s="26"/>
      <c r="M1831" s="26"/>
      <c r="N1831" s="26"/>
      <c r="O1831" s="26"/>
      <c r="P1831" s="26"/>
      <c r="Q1831" s="26"/>
      <c r="R1831" s="26"/>
      <c r="S1831" s="26"/>
      <c r="T1831" s="26"/>
      <c r="U1831" s="26"/>
      <c r="V1831" s="36">
        <f t="shared" si="28"/>
        <v>1096</v>
      </c>
      <c r="W183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31" t="str">
        <f>IF(Table1[[#This Row],[Days Past 3rd Birthday Calculated]]&lt;1,"OnTime",IF(Table1[[#This Row],[Days Past 3rd Birthday Calculated]]&lt;16,"1-15 Cal Days",IF(Table1[[#This Row],[Days Past 3rd Birthday Calculated]]&gt;29,"30+ Cal Days","16-29 Cal Days")))</f>
        <v>OnTime</v>
      </c>
      <c r="Y1831" s="37">
        <f>_xlfn.NUMBERVALUE(Table1[[#This Row],[School Days to Complete Initial Evaluation (U08)]])</f>
        <v>0</v>
      </c>
      <c r="Z1831" t="str">
        <f>IF(Table1[[#This Row],[School Days to Complete Initial Evaluation Converted]]&lt;36,"OnTime",IF(Table1[[#This Row],[School Days to Complete Initial Evaluation Converted]]&gt;50,"16+ Sch Days","1-15 Sch Days"))</f>
        <v>OnTime</v>
      </c>
    </row>
    <row r="1832" spans="1:26">
      <c r="A1832" s="26"/>
      <c r="B1832" s="26"/>
      <c r="C1832" s="26"/>
      <c r="D1832" s="26"/>
      <c r="E1832" s="26"/>
      <c r="F1832" s="26"/>
      <c r="G1832" s="26"/>
      <c r="H1832" s="26"/>
      <c r="I1832" s="26"/>
      <c r="J1832" s="26"/>
      <c r="K1832" s="26"/>
      <c r="L1832" s="26"/>
      <c r="M1832" s="26"/>
      <c r="N1832" s="26"/>
      <c r="O1832" s="26"/>
      <c r="P1832" s="26"/>
      <c r="Q1832" s="26"/>
      <c r="R1832" s="26"/>
      <c r="S1832" s="26"/>
      <c r="T1832" s="26"/>
      <c r="U1832" s="26"/>
      <c r="V1832" s="36">
        <f t="shared" si="28"/>
        <v>1096</v>
      </c>
      <c r="W183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32" t="str">
        <f>IF(Table1[[#This Row],[Days Past 3rd Birthday Calculated]]&lt;1,"OnTime",IF(Table1[[#This Row],[Days Past 3rd Birthday Calculated]]&lt;16,"1-15 Cal Days",IF(Table1[[#This Row],[Days Past 3rd Birthday Calculated]]&gt;29,"30+ Cal Days","16-29 Cal Days")))</f>
        <v>OnTime</v>
      </c>
      <c r="Y1832" s="37">
        <f>_xlfn.NUMBERVALUE(Table1[[#This Row],[School Days to Complete Initial Evaluation (U08)]])</f>
        <v>0</v>
      </c>
      <c r="Z1832" t="str">
        <f>IF(Table1[[#This Row],[School Days to Complete Initial Evaluation Converted]]&lt;36,"OnTime",IF(Table1[[#This Row],[School Days to Complete Initial Evaluation Converted]]&gt;50,"16+ Sch Days","1-15 Sch Days"))</f>
        <v>OnTime</v>
      </c>
    </row>
    <row r="1833" spans="1:26">
      <c r="A1833" s="26"/>
      <c r="B1833" s="26"/>
      <c r="C1833" s="26"/>
      <c r="D1833" s="26"/>
      <c r="E1833" s="26"/>
      <c r="F1833" s="26"/>
      <c r="G1833" s="26"/>
      <c r="H1833" s="26"/>
      <c r="I1833" s="26"/>
      <c r="J1833" s="26"/>
      <c r="K1833" s="26"/>
      <c r="L1833" s="26"/>
      <c r="M1833" s="26"/>
      <c r="N1833" s="26"/>
      <c r="O1833" s="26"/>
      <c r="P1833" s="26"/>
      <c r="Q1833" s="26"/>
      <c r="R1833" s="26"/>
      <c r="S1833" s="26"/>
      <c r="T1833" s="26"/>
      <c r="U1833" s="26"/>
      <c r="V1833" s="36">
        <f t="shared" si="28"/>
        <v>1096</v>
      </c>
      <c r="W183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33" t="str">
        <f>IF(Table1[[#This Row],[Days Past 3rd Birthday Calculated]]&lt;1,"OnTime",IF(Table1[[#This Row],[Days Past 3rd Birthday Calculated]]&lt;16,"1-15 Cal Days",IF(Table1[[#This Row],[Days Past 3rd Birthday Calculated]]&gt;29,"30+ Cal Days","16-29 Cal Days")))</f>
        <v>OnTime</v>
      </c>
      <c r="Y1833" s="37">
        <f>_xlfn.NUMBERVALUE(Table1[[#This Row],[School Days to Complete Initial Evaluation (U08)]])</f>
        <v>0</v>
      </c>
      <c r="Z1833" t="str">
        <f>IF(Table1[[#This Row],[School Days to Complete Initial Evaluation Converted]]&lt;36,"OnTime",IF(Table1[[#This Row],[School Days to Complete Initial Evaluation Converted]]&gt;50,"16+ Sch Days","1-15 Sch Days"))</f>
        <v>OnTime</v>
      </c>
    </row>
    <row r="1834" spans="1:26">
      <c r="A1834" s="26"/>
      <c r="B1834" s="26"/>
      <c r="C1834" s="26"/>
      <c r="D1834" s="26"/>
      <c r="E1834" s="26"/>
      <c r="F1834" s="26"/>
      <c r="G1834" s="26"/>
      <c r="H1834" s="26"/>
      <c r="I1834" s="26"/>
      <c r="J1834" s="26"/>
      <c r="K1834" s="26"/>
      <c r="L1834" s="26"/>
      <c r="M1834" s="26"/>
      <c r="N1834" s="26"/>
      <c r="O1834" s="26"/>
      <c r="P1834" s="26"/>
      <c r="Q1834" s="26"/>
      <c r="R1834" s="26"/>
      <c r="S1834" s="26"/>
      <c r="T1834" s="26"/>
      <c r="U1834" s="26"/>
      <c r="V1834" s="36">
        <f t="shared" si="28"/>
        <v>1096</v>
      </c>
      <c r="W183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34" t="str">
        <f>IF(Table1[[#This Row],[Days Past 3rd Birthday Calculated]]&lt;1,"OnTime",IF(Table1[[#This Row],[Days Past 3rd Birthday Calculated]]&lt;16,"1-15 Cal Days",IF(Table1[[#This Row],[Days Past 3rd Birthday Calculated]]&gt;29,"30+ Cal Days","16-29 Cal Days")))</f>
        <v>OnTime</v>
      </c>
      <c r="Y1834" s="37">
        <f>_xlfn.NUMBERVALUE(Table1[[#This Row],[School Days to Complete Initial Evaluation (U08)]])</f>
        <v>0</v>
      </c>
      <c r="Z1834" t="str">
        <f>IF(Table1[[#This Row],[School Days to Complete Initial Evaluation Converted]]&lt;36,"OnTime",IF(Table1[[#This Row],[School Days to Complete Initial Evaluation Converted]]&gt;50,"16+ Sch Days","1-15 Sch Days"))</f>
        <v>OnTime</v>
      </c>
    </row>
    <row r="1835" spans="1:26">
      <c r="A1835" s="26"/>
      <c r="B1835" s="26"/>
      <c r="C1835" s="26"/>
      <c r="D1835" s="26"/>
      <c r="E1835" s="26"/>
      <c r="F1835" s="26"/>
      <c r="G1835" s="26"/>
      <c r="H1835" s="26"/>
      <c r="I1835" s="26"/>
      <c r="J1835" s="26"/>
      <c r="K1835" s="26"/>
      <c r="L1835" s="26"/>
      <c r="M1835" s="26"/>
      <c r="N1835" s="26"/>
      <c r="O1835" s="26"/>
      <c r="P1835" s="26"/>
      <c r="Q1835" s="26"/>
      <c r="R1835" s="26"/>
      <c r="S1835" s="26"/>
      <c r="T1835" s="26"/>
      <c r="U1835" s="26"/>
      <c r="V1835" s="36">
        <f t="shared" si="28"/>
        <v>1096</v>
      </c>
      <c r="W183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35" t="str">
        <f>IF(Table1[[#This Row],[Days Past 3rd Birthday Calculated]]&lt;1,"OnTime",IF(Table1[[#This Row],[Days Past 3rd Birthday Calculated]]&lt;16,"1-15 Cal Days",IF(Table1[[#This Row],[Days Past 3rd Birthday Calculated]]&gt;29,"30+ Cal Days","16-29 Cal Days")))</f>
        <v>OnTime</v>
      </c>
      <c r="Y1835" s="37">
        <f>_xlfn.NUMBERVALUE(Table1[[#This Row],[School Days to Complete Initial Evaluation (U08)]])</f>
        <v>0</v>
      </c>
      <c r="Z1835" t="str">
        <f>IF(Table1[[#This Row],[School Days to Complete Initial Evaluation Converted]]&lt;36,"OnTime",IF(Table1[[#This Row],[School Days to Complete Initial Evaluation Converted]]&gt;50,"16+ Sch Days","1-15 Sch Days"))</f>
        <v>OnTime</v>
      </c>
    </row>
    <row r="1836" spans="1:26">
      <c r="A1836" s="26"/>
      <c r="B1836" s="26"/>
      <c r="C1836" s="26"/>
      <c r="D1836" s="26"/>
      <c r="E1836" s="26"/>
      <c r="F1836" s="26"/>
      <c r="G1836" s="26"/>
      <c r="H1836" s="26"/>
      <c r="I1836" s="26"/>
      <c r="J1836" s="26"/>
      <c r="K1836" s="26"/>
      <c r="L1836" s="26"/>
      <c r="M1836" s="26"/>
      <c r="N1836" s="26"/>
      <c r="O1836" s="26"/>
      <c r="P1836" s="26"/>
      <c r="Q1836" s="26"/>
      <c r="R1836" s="26"/>
      <c r="S1836" s="26"/>
      <c r="T1836" s="26"/>
      <c r="U1836" s="26"/>
      <c r="V1836" s="36">
        <f t="shared" si="28"/>
        <v>1096</v>
      </c>
      <c r="W183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36" t="str">
        <f>IF(Table1[[#This Row],[Days Past 3rd Birthday Calculated]]&lt;1,"OnTime",IF(Table1[[#This Row],[Days Past 3rd Birthday Calculated]]&lt;16,"1-15 Cal Days",IF(Table1[[#This Row],[Days Past 3rd Birthday Calculated]]&gt;29,"30+ Cal Days","16-29 Cal Days")))</f>
        <v>OnTime</v>
      </c>
      <c r="Y1836" s="37">
        <f>_xlfn.NUMBERVALUE(Table1[[#This Row],[School Days to Complete Initial Evaluation (U08)]])</f>
        <v>0</v>
      </c>
      <c r="Z1836" t="str">
        <f>IF(Table1[[#This Row],[School Days to Complete Initial Evaluation Converted]]&lt;36,"OnTime",IF(Table1[[#This Row],[School Days to Complete Initial Evaluation Converted]]&gt;50,"16+ Sch Days","1-15 Sch Days"))</f>
        <v>OnTime</v>
      </c>
    </row>
    <row r="1837" spans="1:26">
      <c r="A1837" s="26"/>
      <c r="B1837" s="26"/>
      <c r="C1837" s="26"/>
      <c r="D1837" s="26"/>
      <c r="E1837" s="26"/>
      <c r="F1837" s="26"/>
      <c r="G1837" s="26"/>
      <c r="H1837" s="26"/>
      <c r="I1837" s="26"/>
      <c r="J1837" s="26"/>
      <c r="K1837" s="26"/>
      <c r="L1837" s="26"/>
      <c r="M1837" s="26"/>
      <c r="N1837" s="26"/>
      <c r="O1837" s="26"/>
      <c r="P1837" s="26"/>
      <c r="Q1837" s="26"/>
      <c r="R1837" s="26"/>
      <c r="S1837" s="26"/>
      <c r="T1837" s="26"/>
      <c r="U1837" s="26"/>
      <c r="V1837" s="36">
        <f t="shared" si="28"/>
        <v>1096</v>
      </c>
      <c r="W183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37" t="str">
        <f>IF(Table1[[#This Row],[Days Past 3rd Birthday Calculated]]&lt;1,"OnTime",IF(Table1[[#This Row],[Days Past 3rd Birthday Calculated]]&lt;16,"1-15 Cal Days",IF(Table1[[#This Row],[Days Past 3rd Birthday Calculated]]&gt;29,"30+ Cal Days","16-29 Cal Days")))</f>
        <v>OnTime</v>
      </c>
      <c r="Y1837" s="37">
        <f>_xlfn.NUMBERVALUE(Table1[[#This Row],[School Days to Complete Initial Evaluation (U08)]])</f>
        <v>0</v>
      </c>
      <c r="Z1837" t="str">
        <f>IF(Table1[[#This Row],[School Days to Complete Initial Evaluation Converted]]&lt;36,"OnTime",IF(Table1[[#This Row],[School Days to Complete Initial Evaluation Converted]]&gt;50,"16+ Sch Days","1-15 Sch Days"))</f>
        <v>OnTime</v>
      </c>
    </row>
    <row r="1838" spans="1:26">
      <c r="A1838" s="26"/>
      <c r="B1838" s="26"/>
      <c r="C1838" s="26"/>
      <c r="D1838" s="26"/>
      <c r="E1838" s="26"/>
      <c r="F1838" s="26"/>
      <c r="G1838" s="26"/>
      <c r="H1838" s="26"/>
      <c r="I1838" s="26"/>
      <c r="J1838" s="26"/>
      <c r="K1838" s="26"/>
      <c r="L1838" s="26"/>
      <c r="M1838" s="26"/>
      <c r="N1838" s="26"/>
      <c r="O1838" s="26"/>
      <c r="P1838" s="26"/>
      <c r="Q1838" s="26"/>
      <c r="R1838" s="26"/>
      <c r="S1838" s="26"/>
      <c r="T1838" s="26"/>
      <c r="U1838" s="26"/>
      <c r="V1838" s="36">
        <f t="shared" si="28"/>
        <v>1096</v>
      </c>
      <c r="W183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38" t="str">
        <f>IF(Table1[[#This Row],[Days Past 3rd Birthday Calculated]]&lt;1,"OnTime",IF(Table1[[#This Row],[Days Past 3rd Birthday Calculated]]&lt;16,"1-15 Cal Days",IF(Table1[[#This Row],[Days Past 3rd Birthday Calculated]]&gt;29,"30+ Cal Days","16-29 Cal Days")))</f>
        <v>OnTime</v>
      </c>
      <c r="Y1838" s="37">
        <f>_xlfn.NUMBERVALUE(Table1[[#This Row],[School Days to Complete Initial Evaluation (U08)]])</f>
        <v>0</v>
      </c>
      <c r="Z1838" t="str">
        <f>IF(Table1[[#This Row],[School Days to Complete Initial Evaluation Converted]]&lt;36,"OnTime",IF(Table1[[#This Row],[School Days to Complete Initial Evaluation Converted]]&gt;50,"16+ Sch Days","1-15 Sch Days"))</f>
        <v>OnTime</v>
      </c>
    </row>
    <row r="1839" spans="1:26">
      <c r="A1839" s="26"/>
      <c r="B1839" s="26"/>
      <c r="C1839" s="26"/>
      <c r="D1839" s="26"/>
      <c r="E1839" s="26"/>
      <c r="F1839" s="26"/>
      <c r="G1839" s="26"/>
      <c r="H1839" s="26"/>
      <c r="I1839" s="26"/>
      <c r="J1839" s="26"/>
      <c r="K1839" s="26"/>
      <c r="L1839" s="26"/>
      <c r="M1839" s="26"/>
      <c r="N1839" s="26"/>
      <c r="O1839" s="26"/>
      <c r="P1839" s="26"/>
      <c r="Q1839" s="26"/>
      <c r="R1839" s="26"/>
      <c r="S1839" s="26"/>
      <c r="T1839" s="26"/>
      <c r="U1839" s="26"/>
      <c r="V1839" s="36">
        <f t="shared" si="28"/>
        <v>1096</v>
      </c>
      <c r="W183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39" t="str">
        <f>IF(Table1[[#This Row],[Days Past 3rd Birthday Calculated]]&lt;1,"OnTime",IF(Table1[[#This Row],[Days Past 3rd Birthday Calculated]]&lt;16,"1-15 Cal Days",IF(Table1[[#This Row],[Days Past 3rd Birthday Calculated]]&gt;29,"30+ Cal Days","16-29 Cal Days")))</f>
        <v>OnTime</v>
      </c>
      <c r="Y1839" s="37">
        <f>_xlfn.NUMBERVALUE(Table1[[#This Row],[School Days to Complete Initial Evaluation (U08)]])</f>
        <v>0</v>
      </c>
      <c r="Z1839" t="str">
        <f>IF(Table1[[#This Row],[School Days to Complete Initial Evaluation Converted]]&lt;36,"OnTime",IF(Table1[[#This Row],[School Days to Complete Initial Evaluation Converted]]&gt;50,"16+ Sch Days","1-15 Sch Days"))</f>
        <v>OnTime</v>
      </c>
    </row>
    <row r="1840" spans="1:26">
      <c r="A1840" s="26"/>
      <c r="B1840" s="26"/>
      <c r="C1840" s="26"/>
      <c r="D1840" s="26"/>
      <c r="E1840" s="26"/>
      <c r="F1840" s="26"/>
      <c r="G1840" s="26"/>
      <c r="H1840" s="26"/>
      <c r="I1840" s="26"/>
      <c r="J1840" s="26"/>
      <c r="K1840" s="26"/>
      <c r="L1840" s="26"/>
      <c r="M1840" s="26"/>
      <c r="N1840" s="26"/>
      <c r="O1840" s="26"/>
      <c r="P1840" s="26"/>
      <c r="Q1840" s="26"/>
      <c r="R1840" s="26"/>
      <c r="S1840" s="26"/>
      <c r="T1840" s="26"/>
      <c r="U1840" s="26"/>
      <c r="V1840" s="36">
        <f t="shared" si="28"/>
        <v>1096</v>
      </c>
      <c r="W184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40" t="str">
        <f>IF(Table1[[#This Row],[Days Past 3rd Birthday Calculated]]&lt;1,"OnTime",IF(Table1[[#This Row],[Days Past 3rd Birthday Calculated]]&lt;16,"1-15 Cal Days",IF(Table1[[#This Row],[Days Past 3rd Birthday Calculated]]&gt;29,"30+ Cal Days","16-29 Cal Days")))</f>
        <v>OnTime</v>
      </c>
      <c r="Y1840" s="37">
        <f>_xlfn.NUMBERVALUE(Table1[[#This Row],[School Days to Complete Initial Evaluation (U08)]])</f>
        <v>0</v>
      </c>
      <c r="Z1840" t="str">
        <f>IF(Table1[[#This Row],[School Days to Complete Initial Evaluation Converted]]&lt;36,"OnTime",IF(Table1[[#This Row],[School Days to Complete Initial Evaluation Converted]]&gt;50,"16+ Sch Days","1-15 Sch Days"))</f>
        <v>OnTime</v>
      </c>
    </row>
    <row r="1841" spans="1:26">
      <c r="A1841" s="26"/>
      <c r="B1841" s="26"/>
      <c r="C1841" s="26"/>
      <c r="D1841" s="26"/>
      <c r="E1841" s="26"/>
      <c r="F1841" s="26"/>
      <c r="G1841" s="26"/>
      <c r="H1841" s="26"/>
      <c r="I1841" s="26"/>
      <c r="J1841" s="26"/>
      <c r="K1841" s="26"/>
      <c r="L1841" s="26"/>
      <c r="M1841" s="26"/>
      <c r="N1841" s="26"/>
      <c r="O1841" s="26"/>
      <c r="P1841" s="26"/>
      <c r="Q1841" s="26"/>
      <c r="R1841" s="26"/>
      <c r="S1841" s="26"/>
      <c r="T1841" s="26"/>
      <c r="U1841" s="26"/>
      <c r="V1841" s="36">
        <f t="shared" si="28"/>
        <v>1096</v>
      </c>
      <c r="W184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41" t="str">
        <f>IF(Table1[[#This Row],[Days Past 3rd Birthday Calculated]]&lt;1,"OnTime",IF(Table1[[#This Row],[Days Past 3rd Birthday Calculated]]&lt;16,"1-15 Cal Days",IF(Table1[[#This Row],[Days Past 3rd Birthday Calculated]]&gt;29,"30+ Cal Days","16-29 Cal Days")))</f>
        <v>OnTime</v>
      </c>
      <c r="Y1841" s="37">
        <f>_xlfn.NUMBERVALUE(Table1[[#This Row],[School Days to Complete Initial Evaluation (U08)]])</f>
        <v>0</v>
      </c>
      <c r="Z1841" t="str">
        <f>IF(Table1[[#This Row],[School Days to Complete Initial Evaluation Converted]]&lt;36,"OnTime",IF(Table1[[#This Row],[School Days to Complete Initial Evaluation Converted]]&gt;50,"16+ Sch Days","1-15 Sch Days"))</f>
        <v>OnTime</v>
      </c>
    </row>
    <row r="1842" spans="1:26">
      <c r="A1842" s="26"/>
      <c r="B1842" s="26"/>
      <c r="C1842" s="26"/>
      <c r="D1842" s="26"/>
      <c r="E1842" s="26"/>
      <c r="F1842" s="26"/>
      <c r="G1842" s="26"/>
      <c r="H1842" s="26"/>
      <c r="I1842" s="26"/>
      <c r="J1842" s="26"/>
      <c r="K1842" s="26"/>
      <c r="L1842" s="26"/>
      <c r="M1842" s="26"/>
      <c r="N1842" s="26"/>
      <c r="O1842" s="26"/>
      <c r="P1842" s="26"/>
      <c r="Q1842" s="26"/>
      <c r="R1842" s="26"/>
      <c r="S1842" s="26"/>
      <c r="T1842" s="26"/>
      <c r="U1842" s="26"/>
      <c r="V1842" s="36">
        <f t="shared" si="28"/>
        <v>1096</v>
      </c>
      <c r="W184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42" t="str">
        <f>IF(Table1[[#This Row],[Days Past 3rd Birthday Calculated]]&lt;1,"OnTime",IF(Table1[[#This Row],[Days Past 3rd Birthday Calculated]]&lt;16,"1-15 Cal Days",IF(Table1[[#This Row],[Days Past 3rd Birthday Calculated]]&gt;29,"30+ Cal Days","16-29 Cal Days")))</f>
        <v>OnTime</v>
      </c>
      <c r="Y1842" s="37">
        <f>_xlfn.NUMBERVALUE(Table1[[#This Row],[School Days to Complete Initial Evaluation (U08)]])</f>
        <v>0</v>
      </c>
      <c r="Z1842" t="str">
        <f>IF(Table1[[#This Row],[School Days to Complete Initial Evaluation Converted]]&lt;36,"OnTime",IF(Table1[[#This Row],[School Days to Complete Initial Evaluation Converted]]&gt;50,"16+ Sch Days","1-15 Sch Days"))</f>
        <v>OnTime</v>
      </c>
    </row>
    <row r="1843" spans="1:26">
      <c r="A1843" s="26"/>
      <c r="B1843" s="26"/>
      <c r="C1843" s="26"/>
      <c r="D1843" s="26"/>
      <c r="E1843" s="26"/>
      <c r="F1843" s="26"/>
      <c r="G1843" s="26"/>
      <c r="H1843" s="26"/>
      <c r="I1843" s="26"/>
      <c r="J1843" s="26"/>
      <c r="K1843" s="26"/>
      <c r="L1843" s="26"/>
      <c r="M1843" s="26"/>
      <c r="N1843" s="26"/>
      <c r="O1843" s="26"/>
      <c r="P1843" s="26"/>
      <c r="Q1843" s="26"/>
      <c r="R1843" s="26"/>
      <c r="S1843" s="26"/>
      <c r="T1843" s="26"/>
      <c r="U1843" s="26"/>
      <c r="V1843" s="36">
        <f t="shared" si="28"/>
        <v>1096</v>
      </c>
      <c r="W184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43" t="str">
        <f>IF(Table1[[#This Row],[Days Past 3rd Birthday Calculated]]&lt;1,"OnTime",IF(Table1[[#This Row],[Days Past 3rd Birthday Calculated]]&lt;16,"1-15 Cal Days",IF(Table1[[#This Row],[Days Past 3rd Birthday Calculated]]&gt;29,"30+ Cal Days","16-29 Cal Days")))</f>
        <v>OnTime</v>
      </c>
      <c r="Y1843" s="37">
        <f>_xlfn.NUMBERVALUE(Table1[[#This Row],[School Days to Complete Initial Evaluation (U08)]])</f>
        <v>0</v>
      </c>
      <c r="Z1843" t="str">
        <f>IF(Table1[[#This Row],[School Days to Complete Initial Evaluation Converted]]&lt;36,"OnTime",IF(Table1[[#This Row],[School Days to Complete Initial Evaluation Converted]]&gt;50,"16+ Sch Days","1-15 Sch Days"))</f>
        <v>OnTime</v>
      </c>
    </row>
    <row r="1844" spans="1:26">
      <c r="A1844" s="26"/>
      <c r="B1844" s="26"/>
      <c r="C1844" s="26"/>
      <c r="D1844" s="26"/>
      <c r="E1844" s="26"/>
      <c r="F1844" s="26"/>
      <c r="G1844" s="26"/>
      <c r="H1844" s="26"/>
      <c r="I1844" s="26"/>
      <c r="J1844" s="26"/>
      <c r="K1844" s="26"/>
      <c r="L1844" s="26"/>
      <c r="M1844" s="26"/>
      <c r="N1844" s="26"/>
      <c r="O1844" s="26"/>
      <c r="P1844" s="26"/>
      <c r="Q1844" s="26"/>
      <c r="R1844" s="26"/>
      <c r="S1844" s="26"/>
      <c r="T1844" s="26"/>
      <c r="U1844" s="26"/>
      <c r="V1844" s="36">
        <f t="shared" si="28"/>
        <v>1096</v>
      </c>
      <c r="W184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44" t="str">
        <f>IF(Table1[[#This Row],[Days Past 3rd Birthday Calculated]]&lt;1,"OnTime",IF(Table1[[#This Row],[Days Past 3rd Birthday Calculated]]&lt;16,"1-15 Cal Days",IF(Table1[[#This Row],[Days Past 3rd Birthday Calculated]]&gt;29,"30+ Cal Days","16-29 Cal Days")))</f>
        <v>OnTime</v>
      </c>
      <c r="Y1844" s="37">
        <f>_xlfn.NUMBERVALUE(Table1[[#This Row],[School Days to Complete Initial Evaluation (U08)]])</f>
        <v>0</v>
      </c>
      <c r="Z1844" t="str">
        <f>IF(Table1[[#This Row],[School Days to Complete Initial Evaluation Converted]]&lt;36,"OnTime",IF(Table1[[#This Row],[School Days to Complete Initial Evaluation Converted]]&gt;50,"16+ Sch Days","1-15 Sch Days"))</f>
        <v>OnTime</v>
      </c>
    </row>
    <row r="1845" spans="1:26">
      <c r="A1845" s="26"/>
      <c r="B1845" s="26"/>
      <c r="C1845" s="26"/>
      <c r="D1845" s="26"/>
      <c r="E1845" s="26"/>
      <c r="F1845" s="26"/>
      <c r="G1845" s="26"/>
      <c r="H1845" s="26"/>
      <c r="I1845" s="26"/>
      <c r="J1845" s="26"/>
      <c r="K1845" s="26"/>
      <c r="L1845" s="26"/>
      <c r="M1845" s="26"/>
      <c r="N1845" s="26"/>
      <c r="O1845" s="26"/>
      <c r="P1845" s="26"/>
      <c r="Q1845" s="26"/>
      <c r="R1845" s="26"/>
      <c r="S1845" s="26"/>
      <c r="T1845" s="26"/>
      <c r="U1845" s="26"/>
      <c r="V1845" s="36">
        <f t="shared" si="28"/>
        <v>1096</v>
      </c>
      <c r="W184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45" t="str">
        <f>IF(Table1[[#This Row],[Days Past 3rd Birthday Calculated]]&lt;1,"OnTime",IF(Table1[[#This Row],[Days Past 3rd Birthday Calculated]]&lt;16,"1-15 Cal Days",IF(Table1[[#This Row],[Days Past 3rd Birthday Calculated]]&gt;29,"30+ Cal Days","16-29 Cal Days")))</f>
        <v>OnTime</v>
      </c>
      <c r="Y1845" s="37">
        <f>_xlfn.NUMBERVALUE(Table1[[#This Row],[School Days to Complete Initial Evaluation (U08)]])</f>
        <v>0</v>
      </c>
      <c r="Z1845" t="str">
        <f>IF(Table1[[#This Row],[School Days to Complete Initial Evaluation Converted]]&lt;36,"OnTime",IF(Table1[[#This Row],[School Days to Complete Initial Evaluation Converted]]&gt;50,"16+ Sch Days","1-15 Sch Days"))</f>
        <v>OnTime</v>
      </c>
    </row>
    <row r="1846" spans="1:26">
      <c r="A1846" s="26"/>
      <c r="B1846" s="26"/>
      <c r="C1846" s="26"/>
      <c r="D1846" s="26"/>
      <c r="E1846" s="26"/>
      <c r="F1846" s="26"/>
      <c r="G1846" s="26"/>
      <c r="H1846" s="26"/>
      <c r="I1846" s="26"/>
      <c r="J1846" s="26"/>
      <c r="K1846" s="26"/>
      <c r="L1846" s="26"/>
      <c r="M1846" s="26"/>
      <c r="N1846" s="26"/>
      <c r="O1846" s="26"/>
      <c r="P1846" s="26"/>
      <c r="Q1846" s="26"/>
      <c r="R1846" s="26"/>
      <c r="S1846" s="26"/>
      <c r="T1846" s="26"/>
      <c r="U1846" s="26"/>
      <c r="V1846" s="36">
        <f t="shared" si="28"/>
        <v>1096</v>
      </c>
      <c r="W184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46" t="str">
        <f>IF(Table1[[#This Row],[Days Past 3rd Birthday Calculated]]&lt;1,"OnTime",IF(Table1[[#This Row],[Days Past 3rd Birthday Calculated]]&lt;16,"1-15 Cal Days",IF(Table1[[#This Row],[Days Past 3rd Birthday Calculated]]&gt;29,"30+ Cal Days","16-29 Cal Days")))</f>
        <v>OnTime</v>
      </c>
      <c r="Y1846" s="37">
        <f>_xlfn.NUMBERVALUE(Table1[[#This Row],[School Days to Complete Initial Evaluation (U08)]])</f>
        <v>0</v>
      </c>
      <c r="Z1846" t="str">
        <f>IF(Table1[[#This Row],[School Days to Complete Initial Evaluation Converted]]&lt;36,"OnTime",IF(Table1[[#This Row],[School Days to Complete Initial Evaluation Converted]]&gt;50,"16+ Sch Days","1-15 Sch Days"))</f>
        <v>OnTime</v>
      </c>
    </row>
    <row r="1847" spans="1:26">
      <c r="A1847" s="26"/>
      <c r="B1847" s="26"/>
      <c r="C1847" s="26"/>
      <c r="D1847" s="26"/>
      <c r="E1847" s="26"/>
      <c r="F1847" s="26"/>
      <c r="G1847" s="26"/>
      <c r="H1847" s="26"/>
      <c r="I1847" s="26"/>
      <c r="J1847" s="26"/>
      <c r="K1847" s="26"/>
      <c r="L1847" s="26"/>
      <c r="M1847" s="26"/>
      <c r="N1847" s="26"/>
      <c r="O1847" s="26"/>
      <c r="P1847" s="26"/>
      <c r="Q1847" s="26"/>
      <c r="R1847" s="26"/>
      <c r="S1847" s="26"/>
      <c r="T1847" s="26"/>
      <c r="U1847" s="26"/>
      <c r="V1847" s="36">
        <f t="shared" si="28"/>
        <v>1096</v>
      </c>
      <c r="W184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47" t="str">
        <f>IF(Table1[[#This Row],[Days Past 3rd Birthday Calculated]]&lt;1,"OnTime",IF(Table1[[#This Row],[Days Past 3rd Birthday Calculated]]&lt;16,"1-15 Cal Days",IF(Table1[[#This Row],[Days Past 3rd Birthday Calculated]]&gt;29,"30+ Cal Days","16-29 Cal Days")))</f>
        <v>OnTime</v>
      </c>
      <c r="Y1847" s="37">
        <f>_xlfn.NUMBERVALUE(Table1[[#This Row],[School Days to Complete Initial Evaluation (U08)]])</f>
        <v>0</v>
      </c>
      <c r="Z1847" t="str">
        <f>IF(Table1[[#This Row],[School Days to Complete Initial Evaluation Converted]]&lt;36,"OnTime",IF(Table1[[#This Row],[School Days to Complete Initial Evaluation Converted]]&gt;50,"16+ Sch Days","1-15 Sch Days"))</f>
        <v>OnTime</v>
      </c>
    </row>
    <row r="1848" spans="1:26">
      <c r="A1848" s="26"/>
      <c r="B1848" s="26"/>
      <c r="C1848" s="26"/>
      <c r="D1848" s="26"/>
      <c r="E1848" s="26"/>
      <c r="F1848" s="26"/>
      <c r="G1848" s="26"/>
      <c r="H1848" s="26"/>
      <c r="I1848" s="26"/>
      <c r="J1848" s="26"/>
      <c r="K1848" s="26"/>
      <c r="L1848" s="26"/>
      <c r="M1848" s="26"/>
      <c r="N1848" s="26"/>
      <c r="O1848" s="26"/>
      <c r="P1848" s="26"/>
      <c r="Q1848" s="26"/>
      <c r="R1848" s="26"/>
      <c r="S1848" s="26"/>
      <c r="T1848" s="26"/>
      <c r="U1848" s="26"/>
      <c r="V1848" s="36">
        <f t="shared" si="28"/>
        <v>1096</v>
      </c>
      <c r="W184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48" t="str">
        <f>IF(Table1[[#This Row],[Days Past 3rd Birthday Calculated]]&lt;1,"OnTime",IF(Table1[[#This Row],[Days Past 3rd Birthday Calculated]]&lt;16,"1-15 Cal Days",IF(Table1[[#This Row],[Days Past 3rd Birthday Calculated]]&gt;29,"30+ Cal Days","16-29 Cal Days")))</f>
        <v>OnTime</v>
      </c>
      <c r="Y1848" s="37">
        <f>_xlfn.NUMBERVALUE(Table1[[#This Row],[School Days to Complete Initial Evaluation (U08)]])</f>
        <v>0</v>
      </c>
      <c r="Z1848" t="str">
        <f>IF(Table1[[#This Row],[School Days to Complete Initial Evaluation Converted]]&lt;36,"OnTime",IF(Table1[[#This Row],[School Days to Complete Initial Evaluation Converted]]&gt;50,"16+ Sch Days","1-15 Sch Days"))</f>
        <v>OnTime</v>
      </c>
    </row>
    <row r="1849" spans="1:26">
      <c r="A1849" s="26"/>
      <c r="B1849" s="26"/>
      <c r="C1849" s="26"/>
      <c r="D1849" s="26"/>
      <c r="E1849" s="26"/>
      <c r="F1849" s="26"/>
      <c r="G1849" s="26"/>
      <c r="H1849" s="26"/>
      <c r="I1849" s="26"/>
      <c r="J1849" s="26"/>
      <c r="K1849" s="26"/>
      <c r="L1849" s="26"/>
      <c r="M1849" s="26"/>
      <c r="N1849" s="26"/>
      <c r="O1849" s="26"/>
      <c r="P1849" s="26"/>
      <c r="Q1849" s="26"/>
      <c r="R1849" s="26"/>
      <c r="S1849" s="26"/>
      <c r="T1849" s="26"/>
      <c r="U1849" s="26"/>
      <c r="V1849" s="36">
        <f t="shared" si="28"/>
        <v>1096</v>
      </c>
      <c r="W184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49" t="str">
        <f>IF(Table1[[#This Row],[Days Past 3rd Birthday Calculated]]&lt;1,"OnTime",IF(Table1[[#This Row],[Days Past 3rd Birthday Calculated]]&lt;16,"1-15 Cal Days",IF(Table1[[#This Row],[Days Past 3rd Birthday Calculated]]&gt;29,"30+ Cal Days","16-29 Cal Days")))</f>
        <v>OnTime</v>
      </c>
      <c r="Y1849" s="37">
        <f>_xlfn.NUMBERVALUE(Table1[[#This Row],[School Days to Complete Initial Evaluation (U08)]])</f>
        <v>0</v>
      </c>
      <c r="Z1849" t="str">
        <f>IF(Table1[[#This Row],[School Days to Complete Initial Evaluation Converted]]&lt;36,"OnTime",IF(Table1[[#This Row],[School Days to Complete Initial Evaluation Converted]]&gt;50,"16+ Sch Days","1-15 Sch Days"))</f>
        <v>OnTime</v>
      </c>
    </row>
    <row r="1850" spans="1:26">
      <c r="A1850" s="26"/>
      <c r="B1850" s="26"/>
      <c r="C1850" s="26"/>
      <c r="D1850" s="26"/>
      <c r="E1850" s="26"/>
      <c r="F1850" s="26"/>
      <c r="G1850" s="26"/>
      <c r="H1850" s="26"/>
      <c r="I1850" s="26"/>
      <c r="J1850" s="26"/>
      <c r="K1850" s="26"/>
      <c r="L1850" s="26"/>
      <c r="M1850" s="26"/>
      <c r="N1850" s="26"/>
      <c r="O1850" s="26"/>
      <c r="P1850" s="26"/>
      <c r="Q1850" s="26"/>
      <c r="R1850" s="26"/>
      <c r="S1850" s="26"/>
      <c r="T1850" s="26"/>
      <c r="U1850" s="26"/>
      <c r="V1850" s="36">
        <f t="shared" si="28"/>
        <v>1096</v>
      </c>
      <c r="W185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50" t="str">
        <f>IF(Table1[[#This Row],[Days Past 3rd Birthday Calculated]]&lt;1,"OnTime",IF(Table1[[#This Row],[Days Past 3rd Birthday Calculated]]&lt;16,"1-15 Cal Days",IF(Table1[[#This Row],[Days Past 3rd Birthday Calculated]]&gt;29,"30+ Cal Days","16-29 Cal Days")))</f>
        <v>OnTime</v>
      </c>
      <c r="Y1850" s="37">
        <f>_xlfn.NUMBERVALUE(Table1[[#This Row],[School Days to Complete Initial Evaluation (U08)]])</f>
        <v>0</v>
      </c>
      <c r="Z1850" t="str">
        <f>IF(Table1[[#This Row],[School Days to Complete Initial Evaluation Converted]]&lt;36,"OnTime",IF(Table1[[#This Row],[School Days to Complete Initial Evaluation Converted]]&gt;50,"16+ Sch Days","1-15 Sch Days"))</f>
        <v>OnTime</v>
      </c>
    </row>
    <row r="1851" spans="1:26">
      <c r="A1851" s="26"/>
      <c r="B1851" s="26"/>
      <c r="C1851" s="26"/>
      <c r="D1851" s="26"/>
      <c r="E1851" s="26"/>
      <c r="F1851" s="26"/>
      <c r="G1851" s="26"/>
      <c r="H1851" s="26"/>
      <c r="I1851" s="26"/>
      <c r="J1851" s="26"/>
      <c r="K1851" s="26"/>
      <c r="L1851" s="26"/>
      <c r="M1851" s="26"/>
      <c r="N1851" s="26"/>
      <c r="O1851" s="26"/>
      <c r="P1851" s="26"/>
      <c r="Q1851" s="26"/>
      <c r="R1851" s="26"/>
      <c r="S1851" s="26"/>
      <c r="T1851" s="26"/>
      <c r="U1851" s="26"/>
      <c r="V1851" s="36">
        <f t="shared" si="28"/>
        <v>1096</v>
      </c>
      <c r="W185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51" t="str">
        <f>IF(Table1[[#This Row],[Days Past 3rd Birthday Calculated]]&lt;1,"OnTime",IF(Table1[[#This Row],[Days Past 3rd Birthday Calculated]]&lt;16,"1-15 Cal Days",IF(Table1[[#This Row],[Days Past 3rd Birthday Calculated]]&gt;29,"30+ Cal Days","16-29 Cal Days")))</f>
        <v>OnTime</v>
      </c>
      <c r="Y1851" s="37">
        <f>_xlfn.NUMBERVALUE(Table1[[#This Row],[School Days to Complete Initial Evaluation (U08)]])</f>
        <v>0</v>
      </c>
      <c r="Z1851" t="str">
        <f>IF(Table1[[#This Row],[School Days to Complete Initial Evaluation Converted]]&lt;36,"OnTime",IF(Table1[[#This Row],[School Days to Complete Initial Evaluation Converted]]&gt;50,"16+ Sch Days","1-15 Sch Days"))</f>
        <v>OnTime</v>
      </c>
    </row>
    <row r="1852" spans="1:26">
      <c r="A1852" s="26"/>
      <c r="B1852" s="26"/>
      <c r="C1852" s="26"/>
      <c r="D1852" s="26"/>
      <c r="E1852" s="26"/>
      <c r="F1852" s="26"/>
      <c r="G1852" s="26"/>
      <c r="H1852" s="26"/>
      <c r="I1852" s="26"/>
      <c r="J1852" s="26"/>
      <c r="K1852" s="26"/>
      <c r="L1852" s="26"/>
      <c r="M1852" s="26"/>
      <c r="N1852" s="26"/>
      <c r="O1852" s="26"/>
      <c r="P1852" s="26"/>
      <c r="Q1852" s="26"/>
      <c r="R1852" s="26"/>
      <c r="S1852" s="26"/>
      <c r="T1852" s="26"/>
      <c r="U1852" s="26"/>
      <c r="V1852" s="36">
        <f t="shared" si="28"/>
        <v>1096</v>
      </c>
      <c r="W185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52" t="str">
        <f>IF(Table1[[#This Row],[Days Past 3rd Birthday Calculated]]&lt;1,"OnTime",IF(Table1[[#This Row],[Days Past 3rd Birthday Calculated]]&lt;16,"1-15 Cal Days",IF(Table1[[#This Row],[Days Past 3rd Birthday Calculated]]&gt;29,"30+ Cal Days","16-29 Cal Days")))</f>
        <v>OnTime</v>
      </c>
      <c r="Y1852" s="37">
        <f>_xlfn.NUMBERVALUE(Table1[[#This Row],[School Days to Complete Initial Evaluation (U08)]])</f>
        <v>0</v>
      </c>
      <c r="Z1852" t="str">
        <f>IF(Table1[[#This Row],[School Days to Complete Initial Evaluation Converted]]&lt;36,"OnTime",IF(Table1[[#This Row],[School Days to Complete Initial Evaluation Converted]]&gt;50,"16+ Sch Days","1-15 Sch Days"))</f>
        <v>OnTime</v>
      </c>
    </row>
    <row r="1853" spans="1:26">
      <c r="A1853" s="26"/>
      <c r="B1853" s="26"/>
      <c r="C1853" s="26"/>
      <c r="D1853" s="26"/>
      <c r="E1853" s="26"/>
      <c r="F1853" s="26"/>
      <c r="G1853" s="26"/>
      <c r="H1853" s="26"/>
      <c r="I1853" s="26"/>
      <c r="J1853" s="26"/>
      <c r="K1853" s="26"/>
      <c r="L1853" s="26"/>
      <c r="M1853" s="26"/>
      <c r="N1853" s="26"/>
      <c r="O1853" s="26"/>
      <c r="P1853" s="26"/>
      <c r="Q1853" s="26"/>
      <c r="R1853" s="26"/>
      <c r="S1853" s="26"/>
      <c r="T1853" s="26"/>
      <c r="U1853" s="26"/>
      <c r="V1853" s="36">
        <f t="shared" si="28"/>
        <v>1096</v>
      </c>
      <c r="W185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53" t="str">
        <f>IF(Table1[[#This Row],[Days Past 3rd Birthday Calculated]]&lt;1,"OnTime",IF(Table1[[#This Row],[Days Past 3rd Birthday Calculated]]&lt;16,"1-15 Cal Days",IF(Table1[[#This Row],[Days Past 3rd Birthday Calculated]]&gt;29,"30+ Cal Days","16-29 Cal Days")))</f>
        <v>OnTime</v>
      </c>
      <c r="Y1853" s="37">
        <f>_xlfn.NUMBERVALUE(Table1[[#This Row],[School Days to Complete Initial Evaluation (U08)]])</f>
        <v>0</v>
      </c>
      <c r="Z1853" t="str">
        <f>IF(Table1[[#This Row],[School Days to Complete Initial Evaluation Converted]]&lt;36,"OnTime",IF(Table1[[#This Row],[School Days to Complete Initial Evaluation Converted]]&gt;50,"16+ Sch Days","1-15 Sch Days"))</f>
        <v>OnTime</v>
      </c>
    </row>
    <row r="1854" spans="1:26">
      <c r="A1854" s="26"/>
      <c r="B1854" s="26"/>
      <c r="C1854" s="26"/>
      <c r="D1854" s="26"/>
      <c r="E1854" s="26"/>
      <c r="F1854" s="26"/>
      <c r="G1854" s="26"/>
      <c r="H1854" s="26"/>
      <c r="I1854" s="26"/>
      <c r="J1854" s="26"/>
      <c r="K1854" s="26"/>
      <c r="L1854" s="26"/>
      <c r="M1854" s="26"/>
      <c r="N1854" s="26"/>
      <c r="O1854" s="26"/>
      <c r="P1854" s="26"/>
      <c r="Q1854" s="26"/>
      <c r="R1854" s="26"/>
      <c r="S1854" s="26"/>
      <c r="T1854" s="26"/>
      <c r="U1854" s="26"/>
      <c r="V1854" s="36">
        <f t="shared" si="28"/>
        <v>1096</v>
      </c>
      <c r="W185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54" t="str">
        <f>IF(Table1[[#This Row],[Days Past 3rd Birthday Calculated]]&lt;1,"OnTime",IF(Table1[[#This Row],[Days Past 3rd Birthday Calculated]]&lt;16,"1-15 Cal Days",IF(Table1[[#This Row],[Days Past 3rd Birthday Calculated]]&gt;29,"30+ Cal Days","16-29 Cal Days")))</f>
        <v>OnTime</v>
      </c>
      <c r="Y1854" s="37">
        <f>_xlfn.NUMBERVALUE(Table1[[#This Row],[School Days to Complete Initial Evaluation (U08)]])</f>
        <v>0</v>
      </c>
      <c r="Z1854" t="str">
        <f>IF(Table1[[#This Row],[School Days to Complete Initial Evaluation Converted]]&lt;36,"OnTime",IF(Table1[[#This Row],[School Days to Complete Initial Evaluation Converted]]&gt;50,"16+ Sch Days","1-15 Sch Days"))</f>
        <v>OnTime</v>
      </c>
    </row>
    <row r="1855" spans="1:26">
      <c r="A1855" s="26"/>
      <c r="B1855" s="26"/>
      <c r="C1855" s="26"/>
      <c r="D1855" s="26"/>
      <c r="E1855" s="26"/>
      <c r="F1855" s="26"/>
      <c r="G1855" s="26"/>
      <c r="H1855" s="26"/>
      <c r="I1855" s="26"/>
      <c r="J1855" s="26"/>
      <c r="K1855" s="26"/>
      <c r="L1855" s="26"/>
      <c r="M1855" s="26"/>
      <c r="N1855" s="26"/>
      <c r="O1855" s="26"/>
      <c r="P1855" s="26"/>
      <c r="Q1855" s="26"/>
      <c r="R1855" s="26"/>
      <c r="S1855" s="26"/>
      <c r="T1855" s="26"/>
      <c r="U1855" s="26"/>
      <c r="V1855" s="36">
        <f t="shared" si="28"/>
        <v>1096</v>
      </c>
      <c r="W185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55" t="str">
        <f>IF(Table1[[#This Row],[Days Past 3rd Birthday Calculated]]&lt;1,"OnTime",IF(Table1[[#This Row],[Days Past 3rd Birthday Calculated]]&lt;16,"1-15 Cal Days",IF(Table1[[#This Row],[Days Past 3rd Birthday Calculated]]&gt;29,"30+ Cal Days","16-29 Cal Days")))</f>
        <v>OnTime</v>
      </c>
      <c r="Y1855" s="37">
        <f>_xlfn.NUMBERVALUE(Table1[[#This Row],[School Days to Complete Initial Evaluation (U08)]])</f>
        <v>0</v>
      </c>
      <c r="Z1855" t="str">
        <f>IF(Table1[[#This Row],[School Days to Complete Initial Evaluation Converted]]&lt;36,"OnTime",IF(Table1[[#This Row],[School Days to Complete Initial Evaluation Converted]]&gt;50,"16+ Sch Days","1-15 Sch Days"))</f>
        <v>OnTime</v>
      </c>
    </row>
    <row r="1856" spans="1:26">
      <c r="A1856" s="26"/>
      <c r="B1856" s="26"/>
      <c r="C1856" s="26"/>
      <c r="D1856" s="26"/>
      <c r="E1856" s="26"/>
      <c r="F1856" s="26"/>
      <c r="G1856" s="26"/>
      <c r="H1856" s="26"/>
      <c r="I1856" s="26"/>
      <c r="J1856" s="26"/>
      <c r="K1856" s="26"/>
      <c r="L1856" s="26"/>
      <c r="M1856" s="26"/>
      <c r="N1856" s="26"/>
      <c r="O1856" s="26"/>
      <c r="P1856" s="26"/>
      <c r="Q1856" s="26"/>
      <c r="R1856" s="26"/>
      <c r="S1856" s="26"/>
      <c r="T1856" s="26"/>
      <c r="U1856" s="26"/>
      <c r="V1856" s="36">
        <f t="shared" si="28"/>
        <v>1096</v>
      </c>
      <c r="W185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56" t="str">
        <f>IF(Table1[[#This Row],[Days Past 3rd Birthday Calculated]]&lt;1,"OnTime",IF(Table1[[#This Row],[Days Past 3rd Birthday Calculated]]&lt;16,"1-15 Cal Days",IF(Table1[[#This Row],[Days Past 3rd Birthday Calculated]]&gt;29,"30+ Cal Days","16-29 Cal Days")))</f>
        <v>OnTime</v>
      </c>
      <c r="Y1856" s="37">
        <f>_xlfn.NUMBERVALUE(Table1[[#This Row],[School Days to Complete Initial Evaluation (U08)]])</f>
        <v>0</v>
      </c>
      <c r="Z1856" t="str">
        <f>IF(Table1[[#This Row],[School Days to Complete Initial Evaluation Converted]]&lt;36,"OnTime",IF(Table1[[#This Row],[School Days to Complete Initial Evaluation Converted]]&gt;50,"16+ Sch Days","1-15 Sch Days"))</f>
        <v>OnTime</v>
      </c>
    </row>
    <row r="1857" spans="1:26">
      <c r="A1857" s="26"/>
      <c r="B1857" s="26"/>
      <c r="C1857" s="26"/>
      <c r="D1857" s="26"/>
      <c r="E1857" s="26"/>
      <c r="F1857" s="26"/>
      <c r="G1857" s="26"/>
      <c r="H1857" s="26"/>
      <c r="I1857" s="26"/>
      <c r="J1857" s="26"/>
      <c r="K1857" s="26"/>
      <c r="L1857" s="26"/>
      <c r="M1857" s="26"/>
      <c r="N1857" s="26"/>
      <c r="O1857" s="26"/>
      <c r="P1857" s="26"/>
      <c r="Q1857" s="26"/>
      <c r="R1857" s="26"/>
      <c r="S1857" s="26"/>
      <c r="T1857" s="26"/>
      <c r="U1857" s="26"/>
      <c r="V1857" s="36">
        <f t="shared" si="28"/>
        <v>1096</v>
      </c>
      <c r="W185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57" t="str">
        <f>IF(Table1[[#This Row],[Days Past 3rd Birthday Calculated]]&lt;1,"OnTime",IF(Table1[[#This Row],[Days Past 3rd Birthday Calculated]]&lt;16,"1-15 Cal Days",IF(Table1[[#This Row],[Days Past 3rd Birthday Calculated]]&gt;29,"30+ Cal Days","16-29 Cal Days")))</f>
        <v>OnTime</v>
      </c>
      <c r="Y1857" s="37">
        <f>_xlfn.NUMBERVALUE(Table1[[#This Row],[School Days to Complete Initial Evaluation (U08)]])</f>
        <v>0</v>
      </c>
      <c r="Z1857" t="str">
        <f>IF(Table1[[#This Row],[School Days to Complete Initial Evaluation Converted]]&lt;36,"OnTime",IF(Table1[[#This Row],[School Days to Complete Initial Evaluation Converted]]&gt;50,"16+ Sch Days","1-15 Sch Days"))</f>
        <v>OnTime</v>
      </c>
    </row>
    <row r="1858" spans="1:26">
      <c r="A1858" s="26"/>
      <c r="B1858" s="26"/>
      <c r="C1858" s="26"/>
      <c r="D1858" s="26"/>
      <c r="E1858" s="26"/>
      <c r="F1858" s="26"/>
      <c r="G1858" s="26"/>
      <c r="H1858" s="26"/>
      <c r="I1858" s="26"/>
      <c r="J1858" s="26"/>
      <c r="K1858" s="26"/>
      <c r="L1858" s="26"/>
      <c r="M1858" s="26"/>
      <c r="N1858" s="26"/>
      <c r="O1858" s="26"/>
      <c r="P1858" s="26"/>
      <c r="Q1858" s="26"/>
      <c r="R1858" s="26"/>
      <c r="S1858" s="26"/>
      <c r="T1858" s="26"/>
      <c r="U1858" s="26"/>
      <c r="V1858" s="36">
        <f t="shared" ref="V1858:V1921" si="29">EDATE(Q1858,36)</f>
        <v>1096</v>
      </c>
      <c r="W185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58" t="str">
        <f>IF(Table1[[#This Row],[Days Past 3rd Birthday Calculated]]&lt;1,"OnTime",IF(Table1[[#This Row],[Days Past 3rd Birthday Calculated]]&lt;16,"1-15 Cal Days",IF(Table1[[#This Row],[Days Past 3rd Birthday Calculated]]&gt;29,"30+ Cal Days","16-29 Cal Days")))</f>
        <v>OnTime</v>
      </c>
      <c r="Y1858" s="37">
        <f>_xlfn.NUMBERVALUE(Table1[[#This Row],[School Days to Complete Initial Evaluation (U08)]])</f>
        <v>0</v>
      </c>
      <c r="Z1858" t="str">
        <f>IF(Table1[[#This Row],[School Days to Complete Initial Evaluation Converted]]&lt;36,"OnTime",IF(Table1[[#This Row],[School Days to Complete Initial Evaluation Converted]]&gt;50,"16+ Sch Days","1-15 Sch Days"))</f>
        <v>OnTime</v>
      </c>
    </row>
    <row r="1859" spans="1:26">
      <c r="A1859" s="26"/>
      <c r="B1859" s="26"/>
      <c r="C1859" s="26"/>
      <c r="D1859" s="26"/>
      <c r="E1859" s="26"/>
      <c r="F1859" s="26"/>
      <c r="G1859" s="26"/>
      <c r="H1859" s="26"/>
      <c r="I1859" s="26"/>
      <c r="J1859" s="26"/>
      <c r="K1859" s="26"/>
      <c r="L1859" s="26"/>
      <c r="M1859" s="26"/>
      <c r="N1859" s="26"/>
      <c r="O1859" s="26"/>
      <c r="P1859" s="26"/>
      <c r="Q1859" s="26"/>
      <c r="R1859" s="26"/>
      <c r="S1859" s="26"/>
      <c r="T1859" s="26"/>
      <c r="U1859" s="26"/>
      <c r="V1859" s="36">
        <f t="shared" si="29"/>
        <v>1096</v>
      </c>
      <c r="W185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59" t="str">
        <f>IF(Table1[[#This Row],[Days Past 3rd Birthday Calculated]]&lt;1,"OnTime",IF(Table1[[#This Row],[Days Past 3rd Birthday Calculated]]&lt;16,"1-15 Cal Days",IF(Table1[[#This Row],[Days Past 3rd Birthday Calculated]]&gt;29,"30+ Cal Days","16-29 Cal Days")))</f>
        <v>OnTime</v>
      </c>
      <c r="Y1859" s="37">
        <f>_xlfn.NUMBERVALUE(Table1[[#This Row],[School Days to Complete Initial Evaluation (U08)]])</f>
        <v>0</v>
      </c>
      <c r="Z1859" t="str">
        <f>IF(Table1[[#This Row],[School Days to Complete Initial Evaluation Converted]]&lt;36,"OnTime",IF(Table1[[#This Row],[School Days to Complete Initial Evaluation Converted]]&gt;50,"16+ Sch Days","1-15 Sch Days"))</f>
        <v>OnTime</v>
      </c>
    </row>
    <row r="1860" spans="1:26">
      <c r="A1860" s="26"/>
      <c r="B1860" s="26"/>
      <c r="C1860" s="26"/>
      <c r="D1860" s="26"/>
      <c r="E1860" s="26"/>
      <c r="F1860" s="26"/>
      <c r="G1860" s="26"/>
      <c r="H1860" s="26"/>
      <c r="I1860" s="26"/>
      <c r="J1860" s="26"/>
      <c r="K1860" s="26"/>
      <c r="L1860" s="26"/>
      <c r="M1860" s="26"/>
      <c r="N1860" s="26"/>
      <c r="O1860" s="26"/>
      <c r="P1860" s="26"/>
      <c r="Q1860" s="26"/>
      <c r="R1860" s="26"/>
      <c r="S1860" s="26"/>
      <c r="T1860" s="26"/>
      <c r="U1860" s="26"/>
      <c r="V1860" s="36">
        <f t="shared" si="29"/>
        <v>1096</v>
      </c>
      <c r="W186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60" t="str">
        <f>IF(Table1[[#This Row],[Days Past 3rd Birthday Calculated]]&lt;1,"OnTime",IF(Table1[[#This Row],[Days Past 3rd Birthday Calculated]]&lt;16,"1-15 Cal Days",IF(Table1[[#This Row],[Days Past 3rd Birthday Calculated]]&gt;29,"30+ Cal Days","16-29 Cal Days")))</f>
        <v>OnTime</v>
      </c>
      <c r="Y1860" s="37">
        <f>_xlfn.NUMBERVALUE(Table1[[#This Row],[School Days to Complete Initial Evaluation (U08)]])</f>
        <v>0</v>
      </c>
      <c r="Z1860" t="str">
        <f>IF(Table1[[#This Row],[School Days to Complete Initial Evaluation Converted]]&lt;36,"OnTime",IF(Table1[[#This Row],[School Days to Complete Initial Evaluation Converted]]&gt;50,"16+ Sch Days","1-15 Sch Days"))</f>
        <v>OnTime</v>
      </c>
    </row>
    <row r="1861" spans="1:26">
      <c r="A1861" s="26"/>
      <c r="B1861" s="26"/>
      <c r="C1861" s="26"/>
      <c r="D1861" s="26"/>
      <c r="E1861" s="26"/>
      <c r="F1861" s="26"/>
      <c r="G1861" s="26"/>
      <c r="H1861" s="26"/>
      <c r="I1861" s="26"/>
      <c r="J1861" s="26"/>
      <c r="K1861" s="26"/>
      <c r="L1861" s="26"/>
      <c r="M1861" s="26"/>
      <c r="N1861" s="26"/>
      <c r="O1861" s="26"/>
      <c r="P1861" s="26"/>
      <c r="Q1861" s="26"/>
      <c r="R1861" s="26"/>
      <c r="S1861" s="26"/>
      <c r="T1861" s="26"/>
      <c r="U1861" s="26"/>
      <c r="V1861" s="36">
        <f t="shared" si="29"/>
        <v>1096</v>
      </c>
      <c r="W186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61" t="str">
        <f>IF(Table1[[#This Row],[Days Past 3rd Birthday Calculated]]&lt;1,"OnTime",IF(Table1[[#This Row],[Days Past 3rd Birthday Calculated]]&lt;16,"1-15 Cal Days",IF(Table1[[#This Row],[Days Past 3rd Birthday Calculated]]&gt;29,"30+ Cal Days","16-29 Cal Days")))</f>
        <v>OnTime</v>
      </c>
      <c r="Y1861" s="37">
        <f>_xlfn.NUMBERVALUE(Table1[[#This Row],[School Days to Complete Initial Evaluation (U08)]])</f>
        <v>0</v>
      </c>
      <c r="Z1861" t="str">
        <f>IF(Table1[[#This Row],[School Days to Complete Initial Evaluation Converted]]&lt;36,"OnTime",IF(Table1[[#This Row],[School Days to Complete Initial Evaluation Converted]]&gt;50,"16+ Sch Days","1-15 Sch Days"))</f>
        <v>OnTime</v>
      </c>
    </row>
    <row r="1862" spans="1:26">
      <c r="A1862" s="26"/>
      <c r="B1862" s="26"/>
      <c r="C1862" s="26"/>
      <c r="D1862" s="26"/>
      <c r="E1862" s="26"/>
      <c r="F1862" s="26"/>
      <c r="G1862" s="26"/>
      <c r="H1862" s="26"/>
      <c r="I1862" s="26"/>
      <c r="J1862" s="26"/>
      <c r="K1862" s="26"/>
      <c r="L1862" s="26"/>
      <c r="M1862" s="26"/>
      <c r="N1862" s="26"/>
      <c r="O1862" s="26"/>
      <c r="P1862" s="26"/>
      <c r="Q1862" s="26"/>
      <c r="R1862" s="26"/>
      <c r="S1862" s="26"/>
      <c r="T1862" s="26"/>
      <c r="U1862" s="26"/>
      <c r="V1862" s="36">
        <f t="shared" si="29"/>
        <v>1096</v>
      </c>
      <c r="W186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62" t="str">
        <f>IF(Table1[[#This Row],[Days Past 3rd Birthday Calculated]]&lt;1,"OnTime",IF(Table1[[#This Row],[Days Past 3rd Birthday Calculated]]&lt;16,"1-15 Cal Days",IF(Table1[[#This Row],[Days Past 3rd Birthday Calculated]]&gt;29,"30+ Cal Days","16-29 Cal Days")))</f>
        <v>OnTime</v>
      </c>
      <c r="Y1862" s="37">
        <f>_xlfn.NUMBERVALUE(Table1[[#This Row],[School Days to Complete Initial Evaluation (U08)]])</f>
        <v>0</v>
      </c>
      <c r="Z1862" t="str">
        <f>IF(Table1[[#This Row],[School Days to Complete Initial Evaluation Converted]]&lt;36,"OnTime",IF(Table1[[#This Row],[School Days to Complete Initial Evaluation Converted]]&gt;50,"16+ Sch Days","1-15 Sch Days"))</f>
        <v>OnTime</v>
      </c>
    </row>
    <row r="1863" spans="1:26">
      <c r="A1863" s="26"/>
      <c r="B1863" s="26"/>
      <c r="C1863" s="26"/>
      <c r="D1863" s="26"/>
      <c r="E1863" s="26"/>
      <c r="F1863" s="26"/>
      <c r="G1863" s="26"/>
      <c r="H1863" s="26"/>
      <c r="I1863" s="26"/>
      <c r="J1863" s="26"/>
      <c r="K1863" s="26"/>
      <c r="L1863" s="26"/>
      <c r="M1863" s="26"/>
      <c r="N1863" s="26"/>
      <c r="O1863" s="26"/>
      <c r="P1863" s="26"/>
      <c r="Q1863" s="26"/>
      <c r="R1863" s="26"/>
      <c r="S1863" s="26"/>
      <c r="T1863" s="26"/>
      <c r="U1863" s="26"/>
      <c r="V1863" s="36">
        <f t="shared" si="29"/>
        <v>1096</v>
      </c>
      <c r="W186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63" t="str">
        <f>IF(Table1[[#This Row],[Days Past 3rd Birthday Calculated]]&lt;1,"OnTime",IF(Table1[[#This Row],[Days Past 3rd Birthday Calculated]]&lt;16,"1-15 Cal Days",IF(Table1[[#This Row],[Days Past 3rd Birthday Calculated]]&gt;29,"30+ Cal Days","16-29 Cal Days")))</f>
        <v>OnTime</v>
      </c>
      <c r="Y1863" s="37">
        <f>_xlfn.NUMBERVALUE(Table1[[#This Row],[School Days to Complete Initial Evaluation (U08)]])</f>
        <v>0</v>
      </c>
      <c r="Z1863" t="str">
        <f>IF(Table1[[#This Row],[School Days to Complete Initial Evaluation Converted]]&lt;36,"OnTime",IF(Table1[[#This Row],[School Days to Complete Initial Evaluation Converted]]&gt;50,"16+ Sch Days","1-15 Sch Days"))</f>
        <v>OnTime</v>
      </c>
    </row>
    <row r="1864" spans="1:26">
      <c r="A1864" s="26"/>
      <c r="B1864" s="26"/>
      <c r="C1864" s="26"/>
      <c r="D1864" s="26"/>
      <c r="E1864" s="26"/>
      <c r="F1864" s="26"/>
      <c r="G1864" s="26"/>
      <c r="H1864" s="26"/>
      <c r="I1864" s="26"/>
      <c r="J1864" s="26"/>
      <c r="K1864" s="26"/>
      <c r="L1864" s="26"/>
      <c r="M1864" s="26"/>
      <c r="N1864" s="26"/>
      <c r="O1864" s="26"/>
      <c r="P1864" s="26"/>
      <c r="Q1864" s="26"/>
      <c r="R1864" s="26"/>
      <c r="S1864" s="26"/>
      <c r="T1864" s="26"/>
      <c r="U1864" s="26"/>
      <c r="V1864" s="36">
        <f t="shared" si="29"/>
        <v>1096</v>
      </c>
      <c r="W186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64" t="str">
        <f>IF(Table1[[#This Row],[Days Past 3rd Birthday Calculated]]&lt;1,"OnTime",IF(Table1[[#This Row],[Days Past 3rd Birthday Calculated]]&lt;16,"1-15 Cal Days",IF(Table1[[#This Row],[Days Past 3rd Birthday Calculated]]&gt;29,"30+ Cal Days","16-29 Cal Days")))</f>
        <v>OnTime</v>
      </c>
      <c r="Y1864" s="37">
        <f>_xlfn.NUMBERVALUE(Table1[[#This Row],[School Days to Complete Initial Evaluation (U08)]])</f>
        <v>0</v>
      </c>
      <c r="Z1864" t="str">
        <f>IF(Table1[[#This Row],[School Days to Complete Initial Evaluation Converted]]&lt;36,"OnTime",IF(Table1[[#This Row],[School Days to Complete Initial Evaluation Converted]]&gt;50,"16+ Sch Days","1-15 Sch Days"))</f>
        <v>OnTime</v>
      </c>
    </row>
    <row r="1865" spans="1:26">
      <c r="A1865" s="26"/>
      <c r="B1865" s="26"/>
      <c r="C1865" s="26"/>
      <c r="D1865" s="26"/>
      <c r="E1865" s="26"/>
      <c r="F1865" s="26"/>
      <c r="G1865" s="26"/>
      <c r="H1865" s="26"/>
      <c r="I1865" s="26"/>
      <c r="J1865" s="26"/>
      <c r="K1865" s="26"/>
      <c r="L1865" s="26"/>
      <c r="M1865" s="26"/>
      <c r="N1865" s="26"/>
      <c r="O1865" s="26"/>
      <c r="P1865" s="26"/>
      <c r="Q1865" s="26"/>
      <c r="R1865" s="26"/>
      <c r="S1865" s="26"/>
      <c r="T1865" s="26"/>
      <c r="U1865" s="26"/>
      <c r="V1865" s="36">
        <f t="shared" si="29"/>
        <v>1096</v>
      </c>
      <c r="W186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65" t="str">
        <f>IF(Table1[[#This Row],[Days Past 3rd Birthday Calculated]]&lt;1,"OnTime",IF(Table1[[#This Row],[Days Past 3rd Birthday Calculated]]&lt;16,"1-15 Cal Days",IF(Table1[[#This Row],[Days Past 3rd Birthday Calculated]]&gt;29,"30+ Cal Days","16-29 Cal Days")))</f>
        <v>OnTime</v>
      </c>
      <c r="Y1865" s="37">
        <f>_xlfn.NUMBERVALUE(Table1[[#This Row],[School Days to Complete Initial Evaluation (U08)]])</f>
        <v>0</v>
      </c>
      <c r="Z1865" t="str">
        <f>IF(Table1[[#This Row],[School Days to Complete Initial Evaluation Converted]]&lt;36,"OnTime",IF(Table1[[#This Row],[School Days to Complete Initial Evaluation Converted]]&gt;50,"16+ Sch Days","1-15 Sch Days"))</f>
        <v>OnTime</v>
      </c>
    </row>
    <row r="1866" spans="1:26">
      <c r="A1866" s="26"/>
      <c r="B1866" s="26"/>
      <c r="C1866" s="26"/>
      <c r="D1866" s="26"/>
      <c r="E1866" s="26"/>
      <c r="F1866" s="26"/>
      <c r="G1866" s="26"/>
      <c r="H1866" s="26"/>
      <c r="I1866" s="26"/>
      <c r="J1866" s="26"/>
      <c r="K1866" s="26"/>
      <c r="L1866" s="26"/>
      <c r="M1866" s="26"/>
      <c r="N1866" s="26"/>
      <c r="O1866" s="26"/>
      <c r="P1866" s="26"/>
      <c r="Q1866" s="26"/>
      <c r="R1866" s="26"/>
      <c r="S1866" s="26"/>
      <c r="T1866" s="26"/>
      <c r="U1866" s="26"/>
      <c r="V1866" s="36">
        <f t="shared" si="29"/>
        <v>1096</v>
      </c>
      <c r="W186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66" t="str">
        <f>IF(Table1[[#This Row],[Days Past 3rd Birthday Calculated]]&lt;1,"OnTime",IF(Table1[[#This Row],[Days Past 3rd Birthday Calculated]]&lt;16,"1-15 Cal Days",IF(Table1[[#This Row],[Days Past 3rd Birthday Calculated]]&gt;29,"30+ Cal Days","16-29 Cal Days")))</f>
        <v>OnTime</v>
      </c>
      <c r="Y1866" s="37">
        <f>_xlfn.NUMBERVALUE(Table1[[#This Row],[School Days to Complete Initial Evaluation (U08)]])</f>
        <v>0</v>
      </c>
      <c r="Z1866" t="str">
        <f>IF(Table1[[#This Row],[School Days to Complete Initial Evaluation Converted]]&lt;36,"OnTime",IF(Table1[[#This Row],[School Days to Complete Initial Evaluation Converted]]&gt;50,"16+ Sch Days","1-15 Sch Days"))</f>
        <v>OnTime</v>
      </c>
    </row>
    <row r="1867" spans="1:26">
      <c r="A1867" s="26"/>
      <c r="B1867" s="26"/>
      <c r="C1867" s="26"/>
      <c r="D1867" s="26"/>
      <c r="E1867" s="26"/>
      <c r="F1867" s="26"/>
      <c r="G1867" s="26"/>
      <c r="H1867" s="26"/>
      <c r="I1867" s="26"/>
      <c r="J1867" s="26"/>
      <c r="K1867" s="26"/>
      <c r="L1867" s="26"/>
      <c r="M1867" s="26"/>
      <c r="N1867" s="26"/>
      <c r="O1867" s="26"/>
      <c r="P1867" s="26"/>
      <c r="Q1867" s="26"/>
      <c r="R1867" s="26"/>
      <c r="S1867" s="26"/>
      <c r="T1867" s="26"/>
      <c r="U1867" s="26"/>
      <c r="V1867" s="36">
        <f t="shared" si="29"/>
        <v>1096</v>
      </c>
      <c r="W186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67" t="str">
        <f>IF(Table1[[#This Row],[Days Past 3rd Birthday Calculated]]&lt;1,"OnTime",IF(Table1[[#This Row],[Days Past 3rd Birthday Calculated]]&lt;16,"1-15 Cal Days",IF(Table1[[#This Row],[Days Past 3rd Birthday Calculated]]&gt;29,"30+ Cal Days","16-29 Cal Days")))</f>
        <v>OnTime</v>
      </c>
      <c r="Y1867" s="37">
        <f>_xlfn.NUMBERVALUE(Table1[[#This Row],[School Days to Complete Initial Evaluation (U08)]])</f>
        <v>0</v>
      </c>
      <c r="Z1867" t="str">
        <f>IF(Table1[[#This Row],[School Days to Complete Initial Evaluation Converted]]&lt;36,"OnTime",IF(Table1[[#This Row],[School Days to Complete Initial Evaluation Converted]]&gt;50,"16+ Sch Days","1-15 Sch Days"))</f>
        <v>OnTime</v>
      </c>
    </row>
    <row r="1868" spans="1:26">
      <c r="A1868" s="26"/>
      <c r="B1868" s="26"/>
      <c r="C1868" s="26"/>
      <c r="D1868" s="26"/>
      <c r="E1868" s="26"/>
      <c r="F1868" s="26"/>
      <c r="G1868" s="26"/>
      <c r="H1868" s="26"/>
      <c r="I1868" s="26"/>
      <c r="J1868" s="26"/>
      <c r="K1868" s="26"/>
      <c r="L1868" s="26"/>
      <c r="M1868" s="26"/>
      <c r="N1868" s="26"/>
      <c r="O1868" s="26"/>
      <c r="P1868" s="26"/>
      <c r="Q1868" s="26"/>
      <c r="R1868" s="26"/>
      <c r="S1868" s="26"/>
      <c r="T1868" s="26"/>
      <c r="U1868" s="26"/>
      <c r="V1868" s="36">
        <f t="shared" si="29"/>
        <v>1096</v>
      </c>
      <c r="W186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68" t="str">
        <f>IF(Table1[[#This Row],[Days Past 3rd Birthday Calculated]]&lt;1,"OnTime",IF(Table1[[#This Row],[Days Past 3rd Birthday Calculated]]&lt;16,"1-15 Cal Days",IF(Table1[[#This Row],[Days Past 3rd Birthday Calculated]]&gt;29,"30+ Cal Days","16-29 Cal Days")))</f>
        <v>OnTime</v>
      </c>
      <c r="Y1868" s="37">
        <f>_xlfn.NUMBERVALUE(Table1[[#This Row],[School Days to Complete Initial Evaluation (U08)]])</f>
        <v>0</v>
      </c>
      <c r="Z1868" t="str">
        <f>IF(Table1[[#This Row],[School Days to Complete Initial Evaluation Converted]]&lt;36,"OnTime",IF(Table1[[#This Row],[School Days to Complete Initial Evaluation Converted]]&gt;50,"16+ Sch Days","1-15 Sch Days"))</f>
        <v>OnTime</v>
      </c>
    </row>
    <row r="1869" spans="1:26">
      <c r="A1869" s="26"/>
      <c r="B1869" s="26"/>
      <c r="C1869" s="26"/>
      <c r="D1869" s="26"/>
      <c r="E1869" s="26"/>
      <c r="F1869" s="26"/>
      <c r="G1869" s="26"/>
      <c r="H1869" s="26"/>
      <c r="I1869" s="26"/>
      <c r="J1869" s="26"/>
      <c r="K1869" s="26"/>
      <c r="L1869" s="26"/>
      <c r="M1869" s="26"/>
      <c r="N1869" s="26"/>
      <c r="O1869" s="26"/>
      <c r="P1869" s="26"/>
      <c r="Q1869" s="26"/>
      <c r="R1869" s="26"/>
      <c r="S1869" s="26"/>
      <c r="T1869" s="26"/>
      <c r="U1869" s="26"/>
      <c r="V1869" s="36">
        <f t="shared" si="29"/>
        <v>1096</v>
      </c>
      <c r="W186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69" t="str">
        <f>IF(Table1[[#This Row],[Days Past 3rd Birthday Calculated]]&lt;1,"OnTime",IF(Table1[[#This Row],[Days Past 3rd Birthday Calculated]]&lt;16,"1-15 Cal Days",IF(Table1[[#This Row],[Days Past 3rd Birthday Calculated]]&gt;29,"30+ Cal Days","16-29 Cal Days")))</f>
        <v>OnTime</v>
      </c>
      <c r="Y1869" s="37">
        <f>_xlfn.NUMBERVALUE(Table1[[#This Row],[School Days to Complete Initial Evaluation (U08)]])</f>
        <v>0</v>
      </c>
      <c r="Z1869" t="str">
        <f>IF(Table1[[#This Row],[School Days to Complete Initial Evaluation Converted]]&lt;36,"OnTime",IF(Table1[[#This Row],[School Days to Complete Initial Evaluation Converted]]&gt;50,"16+ Sch Days","1-15 Sch Days"))</f>
        <v>OnTime</v>
      </c>
    </row>
    <row r="1870" spans="1:26">
      <c r="A1870" s="26"/>
      <c r="B1870" s="26"/>
      <c r="C1870" s="26"/>
      <c r="D1870" s="26"/>
      <c r="E1870" s="26"/>
      <c r="F1870" s="26"/>
      <c r="G1870" s="26"/>
      <c r="H1870" s="26"/>
      <c r="I1870" s="26"/>
      <c r="J1870" s="26"/>
      <c r="K1870" s="26"/>
      <c r="L1870" s="26"/>
      <c r="M1870" s="26"/>
      <c r="N1870" s="26"/>
      <c r="O1870" s="26"/>
      <c r="P1870" s="26"/>
      <c r="Q1870" s="26"/>
      <c r="R1870" s="26"/>
      <c r="S1870" s="26"/>
      <c r="T1870" s="26"/>
      <c r="U1870" s="26"/>
      <c r="V1870" s="36">
        <f t="shared" si="29"/>
        <v>1096</v>
      </c>
      <c r="W187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70" t="str">
        <f>IF(Table1[[#This Row],[Days Past 3rd Birthday Calculated]]&lt;1,"OnTime",IF(Table1[[#This Row],[Days Past 3rd Birthday Calculated]]&lt;16,"1-15 Cal Days",IF(Table1[[#This Row],[Days Past 3rd Birthday Calculated]]&gt;29,"30+ Cal Days","16-29 Cal Days")))</f>
        <v>OnTime</v>
      </c>
      <c r="Y1870" s="37">
        <f>_xlfn.NUMBERVALUE(Table1[[#This Row],[School Days to Complete Initial Evaluation (U08)]])</f>
        <v>0</v>
      </c>
      <c r="Z1870" t="str">
        <f>IF(Table1[[#This Row],[School Days to Complete Initial Evaluation Converted]]&lt;36,"OnTime",IF(Table1[[#This Row],[School Days to Complete Initial Evaluation Converted]]&gt;50,"16+ Sch Days","1-15 Sch Days"))</f>
        <v>OnTime</v>
      </c>
    </row>
    <row r="1871" spans="1:26">
      <c r="A1871" s="26"/>
      <c r="B1871" s="26"/>
      <c r="C1871" s="26"/>
      <c r="D1871" s="26"/>
      <c r="E1871" s="26"/>
      <c r="F1871" s="26"/>
      <c r="G1871" s="26"/>
      <c r="H1871" s="26"/>
      <c r="I1871" s="26"/>
      <c r="J1871" s="26"/>
      <c r="K1871" s="26"/>
      <c r="L1871" s="26"/>
      <c r="M1871" s="26"/>
      <c r="N1871" s="26"/>
      <c r="O1871" s="26"/>
      <c r="P1871" s="26"/>
      <c r="Q1871" s="26"/>
      <c r="R1871" s="26"/>
      <c r="S1871" s="26"/>
      <c r="T1871" s="26"/>
      <c r="U1871" s="26"/>
      <c r="V1871" s="36">
        <f t="shared" si="29"/>
        <v>1096</v>
      </c>
      <c r="W187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71" t="str">
        <f>IF(Table1[[#This Row],[Days Past 3rd Birthday Calculated]]&lt;1,"OnTime",IF(Table1[[#This Row],[Days Past 3rd Birthday Calculated]]&lt;16,"1-15 Cal Days",IF(Table1[[#This Row],[Days Past 3rd Birthday Calculated]]&gt;29,"30+ Cal Days","16-29 Cal Days")))</f>
        <v>OnTime</v>
      </c>
      <c r="Y1871" s="37">
        <f>_xlfn.NUMBERVALUE(Table1[[#This Row],[School Days to Complete Initial Evaluation (U08)]])</f>
        <v>0</v>
      </c>
      <c r="Z1871" t="str">
        <f>IF(Table1[[#This Row],[School Days to Complete Initial Evaluation Converted]]&lt;36,"OnTime",IF(Table1[[#This Row],[School Days to Complete Initial Evaluation Converted]]&gt;50,"16+ Sch Days","1-15 Sch Days"))</f>
        <v>OnTime</v>
      </c>
    </row>
    <row r="1872" spans="1:26">
      <c r="A1872" s="26"/>
      <c r="B1872" s="26"/>
      <c r="C1872" s="26"/>
      <c r="D1872" s="26"/>
      <c r="E1872" s="26"/>
      <c r="F1872" s="26"/>
      <c r="G1872" s="26"/>
      <c r="H1872" s="26"/>
      <c r="I1872" s="26"/>
      <c r="J1872" s="26"/>
      <c r="K1872" s="26"/>
      <c r="L1872" s="26"/>
      <c r="M1872" s="26"/>
      <c r="N1872" s="26"/>
      <c r="O1872" s="26"/>
      <c r="P1872" s="26"/>
      <c r="Q1872" s="26"/>
      <c r="R1872" s="26"/>
      <c r="S1872" s="26"/>
      <c r="T1872" s="26"/>
      <c r="U1872" s="26"/>
      <c r="V1872" s="36">
        <f t="shared" si="29"/>
        <v>1096</v>
      </c>
      <c r="W187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72" t="str">
        <f>IF(Table1[[#This Row],[Days Past 3rd Birthday Calculated]]&lt;1,"OnTime",IF(Table1[[#This Row],[Days Past 3rd Birthday Calculated]]&lt;16,"1-15 Cal Days",IF(Table1[[#This Row],[Days Past 3rd Birthday Calculated]]&gt;29,"30+ Cal Days","16-29 Cal Days")))</f>
        <v>OnTime</v>
      </c>
      <c r="Y1872" s="37">
        <f>_xlfn.NUMBERVALUE(Table1[[#This Row],[School Days to Complete Initial Evaluation (U08)]])</f>
        <v>0</v>
      </c>
      <c r="Z1872" t="str">
        <f>IF(Table1[[#This Row],[School Days to Complete Initial Evaluation Converted]]&lt;36,"OnTime",IF(Table1[[#This Row],[School Days to Complete Initial Evaluation Converted]]&gt;50,"16+ Sch Days","1-15 Sch Days"))</f>
        <v>OnTime</v>
      </c>
    </row>
    <row r="1873" spans="1:26">
      <c r="A1873" s="26"/>
      <c r="B1873" s="26"/>
      <c r="C1873" s="26"/>
      <c r="D1873" s="26"/>
      <c r="E1873" s="26"/>
      <c r="F1873" s="26"/>
      <c r="G1873" s="26"/>
      <c r="H1873" s="26"/>
      <c r="I1873" s="26"/>
      <c r="J1873" s="26"/>
      <c r="K1873" s="26"/>
      <c r="L1873" s="26"/>
      <c r="M1873" s="26"/>
      <c r="N1873" s="26"/>
      <c r="O1873" s="26"/>
      <c r="P1873" s="26"/>
      <c r="Q1873" s="26"/>
      <c r="R1873" s="26"/>
      <c r="S1873" s="26"/>
      <c r="T1873" s="26"/>
      <c r="U1873" s="26"/>
      <c r="V1873" s="36">
        <f t="shared" si="29"/>
        <v>1096</v>
      </c>
      <c r="W187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73" t="str">
        <f>IF(Table1[[#This Row],[Days Past 3rd Birthday Calculated]]&lt;1,"OnTime",IF(Table1[[#This Row],[Days Past 3rd Birthday Calculated]]&lt;16,"1-15 Cal Days",IF(Table1[[#This Row],[Days Past 3rd Birthday Calculated]]&gt;29,"30+ Cal Days","16-29 Cal Days")))</f>
        <v>OnTime</v>
      </c>
      <c r="Y1873" s="37">
        <f>_xlfn.NUMBERVALUE(Table1[[#This Row],[School Days to Complete Initial Evaluation (U08)]])</f>
        <v>0</v>
      </c>
      <c r="Z1873" t="str">
        <f>IF(Table1[[#This Row],[School Days to Complete Initial Evaluation Converted]]&lt;36,"OnTime",IF(Table1[[#This Row],[School Days to Complete Initial Evaluation Converted]]&gt;50,"16+ Sch Days","1-15 Sch Days"))</f>
        <v>OnTime</v>
      </c>
    </row>
    <row r="1874" spans="1:26">
      <c r="A1874" s="26"/>
      <c r="B1874" s="26"/>
      <c r="C1874" s="26"/>
      <c r="D1874" s="26"/>
      <c r="E1874" s="26"/>
      <c r="F1874" s="26"/>
      <c r="G1874" s="26"/>
      <c r="H1874" s="26"/>
      <c r="I1874" s="26"/>
      <c r="J1874" s="26"/>
      <c r="K1874" s="26"/>
      <c r="L1874" s="26"/>
      <c r="M1874" s="26"/>
      <c r="N1874" s="26"/>
      <c r="O1874" s="26"/>
      <c r="P1874" s="26"/>
      <c r="Q1874" s="26"/>
      <c r="R1874" s="26"/>
      <c r="S1874" s="26"/>
      <c r="T1874" s="26"/>
      <c r="U1874" s="26"/>
      <c r="V1874" s="36">
        <f t="shared" si="29"/>
        <v>1096</v>
      </c>
      <c r="W187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74" t="str">
        <f>IF(Table1[[#This Row],[Days Past 3rd Birthday Calculated]]&lt;1,"OnTime",IF(Table1[[#This Row],[Days Past 3rd Birthday Calculated]]&lt;16,"1-15 Cal Days",IF(Table1[[#This Row],[Days Past 3rd Birthday Calculated]]&gt;29,"30+ Cal Days","16-29 Cal Days")))</f>
        <v>OnTime</v>
      </c>
      <c r="Y1874" s="37">
        <f>_xlfn.NUMBERVALUE(Table1[[#This Row],[School Days to Complete Initial Evaluation (U08)]])</f>
        <v>0</v>
      </c>
      <c r="Z1874" t="str">
        <f>IF(Table1[[#This Row],[School Days to Complete Initial Evaluation Converted]]&lt;36,"OnTime",IF(Table1[[#This Row],[School Days to Complete Initial Evaluation Converted]]&gt;50,"16+ Sch Days","1-15 Sch Days"))</f>
        <v>OnTime</v>
      </c>
    </row>
    <row r="1875" spans="1:26">
      <c r="A1875" s="26"/>
      <c r="B1875" s="26"/>
      <c r="C1875" s="26"/>
      <c r="D1875" s="26"/>
      <c r="E1875" s="26"/>
      <c r="F1875" s="26"/>
      <c r="G1875" s="26"/>
      <c r="H1875" s="26"/>
      <c r="I1875" s="26"/>
      <c r="J1875" s="26"/>
      <c r="K1875" s="26"/>
      <c r="L1875" s="26"/>
      <c r="M1875" s="26"/>
      <c r="N1875" s="26"/>
      <c r="O1875" s="26"/>
      <c r="P1875" s="26"/>
      <c r="Q1875" s="26"/>
      <c r="R1875" s="26"/>
      <c r="S1875" s="26"/>
      <c r="T1875" s="26"/>
      <c r="U1875" s="26"/>
      <c r="V1875" s="36">
        <f t="shared" si="29"/>
        <v>1096</v>
      </c>
      <c r="W187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75" t="str">
        <f>IF(Table1[[#This Row],[Days Past 3rd Birthday Calculated]]&lt;1,"OnTime",IF(Table1[[#This Row],[Days Past 3rd Birthday Calculated]]&lt;16,"1-15 Cal Days",IF(Table1[[#This Row],[Days Past 3rd Birthday Calculated]]&gt;29,"30+ Cal Days","16-29 Cal Days")))</f>
        <v>OnTime</v>
      </c>
      <c r="Y1875" s="37">
        <f>_xlfn.NUMBERVALUE(Table1[[#This Row],[School Days to Complete Initial Evaluation (U08)]])</f>
        <v>0</v>
      </c>
      <c r="Z1875" t="str">
        <f>IF(Table1[[#This Row],[School Days to Complete Initial Evaluation Converted]]&lt;36,"OnTime",IF(Table1[[#This Row],[School Days to Complete Initial Evaluation Converted]]&gt;50,"16+ Sch Days","1-15 Sch Days"))</f>
        <v>OnTime</v>
      </c>
    </row>
    <row r="1876" spans="1:26">
      <c r="A1876" s="26"/>
      <c r="B1876" s="26"/>
      <c r="C1876" s="26"/>
      <c r="D1876" s="26"/>
      <c r="E1876" s="26"/>
      <c r="F1876" s="26"/>
      <c r="G1876" s="26"/>
      <c r="H1876" s="26"/>
      <c r="I1876" s="26"/>
      <c r="J1876" s="26"/>
      <c r="K1876" s="26"/>
      <c r="L1876" s="26"/>
      <c r="M1876" s="26"/>
      <c r="N1876" s="26"/>
      <c r="O1876" s="26"/>
      <c r="P1876" s="26"/>
      <c r="Q1876" s="26"/>
      <c r="R1876" s="26"/>
      <c r="S1876" s="26"/>
      <c r="T1876" s="26"/>
      <c r="U1876" s="26"/>
      <c r="V1876" s="36">
        <f t="shared" si="29"/>
        <v>1096</v>
      </c>
      <c r="W187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76" t="str">
        <f>IF(Table1[[#This Row],[Days Past 3rd Birthday Calculated]]&lt;1,"OnTime",IF(Table1[[#This Row],[Days Past 3rd Birthday Calculated]]&lt;16,"1-15 Cal Days",IF(Table1[[#This Row],[Days Past 3rd Birthday Calculated]]&gt;29,"30+ Cal Days","16-29 Cal Days")))</f>
        <v>OnTime</v>
      </c>
      <c r="Y1876" s="37">
        <f>_xlfn.NUMBERVALUE(Table1[[#This Row],[School Days to Complete Initial Evaluation (U08)]])</f>
        <v>0</v>
      </c>
      <c r="Z1876" t="str">
        <f>IF(Table1[[#This Row],[School Days to Complete Initial Evaluation Converted]]&lt;36,"OnTime",IF(Table1[[#This Row],[School Days to Complete Initial Evaluation Converted]]&gt;50,"16+ Sch Days","1-15 Sch Days"))</f>
        <v>OnTime</v>
      </c>
    </row>
    <row r="1877" spans="1:26">
      <c r="A1877" s="26"/>
      <c r="B1877" s="26"/>
      <c r="C1877" s="26"/>
      <c r="D1877" s="26"/>
      <c r="E1877" s="26"/>
      <c r="F1877" s="26"/>
      <c r="G1877" s="26"/>
      <c r="H1877" s="26"/>
      <c r="I1877" s="26"/>
      <c r="J1877" s="26"/>
      <c r="K1877" s="26"/>
      <c r="L1877" s="26"/>
      <c r="M1877" s="26"/>
      <c r="N1877" s="26"/>
      <c r="O1877" s="26"/>
      <c r="P1877" s="26"/>
      <c r="Q1877" s="26"/>
      <c r="R1877" s="26"/>
      <c r="S1877" s="26"/>
      <c r="T1877" s="26"/>
      <c r="U1877" s="26"/>
      <c r="V1877" s="36">
        <f t="shared" si="29"/>
        <v>1096</v>
      </c>
      <c r="W187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77" t="str">
        <f>IF(Table1[[#This Row],[Days Past 3rd Birthday Calculated]]&lt;1,"OnTime",IF(Table1[[#This Row],[Days Past 3rd Birthday Calculated]]&lt;16,"1-15 Cal Days",IF(Table1[[#This Row],[Days Past 3rd Birthday Calculated]]&gt;29,"30+ Cal Days","16-29 Cal Days")))</f>
        <v>OnTime</v>
      </c>
      <c r="Y1877" s="37">
        <f>_xlfn.NUMBERVALUE(Table1[[#This Row],[School Days to Complete Initial Evaluation (U08)]])</f>
        <v>0</v>
      </c>
      <c r="Z1877" t="str">
        <f>IF(Table1[[#This Row],[School Days to Complete Initial Evaluation Converted]]&lt;36,"OnTime",IF(Table1[[#This Row],[School Days to Complete Initial Evaluation Converted]]&gt;50,"16+ Sch Days","1-15 Sch Days"))</f>
        <v>OnTime</v>
      </c>
    </row>
    <row r="1878" spans="1:26">
      <c r="A1878" s="26"/>
      <c r="B1878" s="26"/>
      <c r="C1878" s="26"/>
      <c r="D1878" s="26"/>
      <c r="E1878" s="26"/>
      <c r="F1878" s="26"/>
      <c r="G1878" s="26"/>
      <c r="H1878" s="26"/>
      <c r="I1878" s="26"/>
      <c r="J1878" s="26"/>
      <c r="K1878" s="26"/>
      <c r="L1878" s="26"/>
      <c r="M1878" s="26"/>
      <c r="N1878" s="26"/>
      <c r="O1878" s="26"/>
      <c r="P1878" s="26"/>
      <c r="Q1878" s="26"/>
      <c r="R1878" s="26"/>
      <c r="S1878" s="26"/>
      <c r="T1878" s="26"/>
      <c r="U1878" s="26"/>
      <c r="V1878" s="36">
        <f t="shared" si="29"/>
        <v>1096</v>
      </c>
      <c r="W187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78" t="str">
        <f>IF(Table1[[#This Row],[Days Past 3rd Birthday Calculated]]&lt;1,"OnTime",IF(Table1[[#This Row],[Days Past 3rd Birthday Calculated]]&lt;16,"1-15 Cal Days",IF(Table1[[#This Row],[Days Past 3rd Birthday Calculated]]&gt;29,"30+ Cal Days","16-29 Cal Days")))</f>
        <v>OnTime</v>
      </c>
      <c r="Y1878" s="37">
        <f>_xlfn.NUMBERVALUE(Table1[[#This Row],[School Days to Complete Initial Evaluation (U08)]])</f>
        <v>0</v>
      </c>
      <c r="Z1878" t="str">
        <f>IF(Table1[[#This Row],[School Days to Complete Initial Evaluation Converted]]&lt;36,"OnTime",IF(Table1[[#This Row],[School Days to Complete Initial Evaluation Converted]]&gt;50,"16+ Sch Days","1-15 Sch Days"))</f>
        <v>OnTime</v>
      </c>
    </row>
    <row r="1879" spans="1:26">
      <c r="A1879" s="26"/>
      <c r="B1879" s="26"/>
      <c r="C1879" s="26"/>
      <c r="D1879" s="26"/>
      <c r="E1879" s="26"/>
      <c r="F1879" s="26"/>
      <c r="G1879" s="26"/>
      <c r="H1879" s="26"/>
      <c r="I1879" s="26"/>
      <c r="J1879" s="26"/>
      <c r="K1879" s="26"/>
      <c r="L1879" s="26"/>
      <c r="M1879" s="26"/>
      <c r="N1879" s="26"/>
      <c r="O1879" s="26"/>
      <c r="P1879" s="26"/>
      <c r="Q1879" s="26"/>
      <c r="R1879" s="26"/>
      <c r="S1879" s="26"/>
      <c r="T1879" s="26"/>
      <c r="U1879" s="26"/>
      <c r="V1879" s="36">
        <f t="shared" si="29"/>
        <v>1096</v>
      </c>
      <c r="W187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79" t="str">
        <f>IF(Table1[[#This Row],[Days Past 3rd Birthday Calculated]]&lt;1,"OnTime",IF(Table1[[#This Row],[Days Past 3rd Birthday Calculated]]&lt;16,"1-15 Cal Days",IF(Table1[[#This Row],[Days Past 3rd Birthday Calculated]]&gt;29,"30+ Cal Days","16-29 Cal Days")))</f>
        <v>OnTime</v>
      </c>
      <c r="Y1879" s="37">
        <f>_xlfn.NUMBERVALUE(Table1[[#This Row],[School Days to Complete Initial Evaluation (U08)]])</f>
        <v>0</v>
      </c>
      <c r="Z1879" t="str">
        <f>IF(Table1[[#This Row],[School Days to Complete Initial Evaluation Converted]]&lt;36,"OnTime",IF(Table1[[#This Row],[School Days to Complete Initial Evaluation Converted]]&gt;50,"16+ Sch Days","1-15 Sch Days"))</f>
        <v>OnTime</v>
      </c>
    </row>
    <row r="1880" spans="1:26">
      <c r="A1880" s="26"/>
      <c r="B1880" s="26"/>
      <c r="C1880" s="26"/>
      <c r="D1880" s="26"/>
      <c r="E1880" s="26"/>
      <c r="F1880" s="26"/>
      <c r="G1880" s="26"/>
      <c r="H1880" s="26"/>
      <c r="I1880" s="26"/>
      <c r="J1880" s="26"/>
      <c r="K1880" s="26"/>
      <c r="L1880" s="26"/>
      <c r="M1880" s="26"/>
      <c r="N1880" s="26"/>
      <c r="O1880" s="26"/>
      <c r="P1880" s="26"/>
      <c r="Q1880" s="26"/>
      <c r="R1880" s="26"/>
      <c r="S1880" s="26"/>
      <c r="T1880" s="26"/>
      <c r="U1880" s="26"/>
      <c r="V1880" s="36">
        <f t="shared" si="29"/>
        <v>1096</v>
      </c>
      <c r="W188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80" t="str">
        <f>IF(Table1[[#This Row],[Days Past 3rd Birthday Calculated]]&lt;1,"OnTime",IF(Table1[[#This Row],[Days Past 3rd Birthday Calculated]]&lt;16,"1-15 Cal Days",IF(Table1[[#This Row],[Days Past 3rd Birthday Calculated]]&gt;29,"30+ Cal Days","16-29 Cal Days")))</f>
        <v>OnTime</v>
      </c>
      <c r="Y1880" s="37">
        <f>_xlfn.NUMBERVALUE(Table1[[#This Row],[School Days to Complete Initial Evaluation (U08)]])</f>
        <v>0</v>
      </c>
      <c r="Z1880" t="str">
        <f>IF(Table1[[#This Row],[School Days to Complete Initial Evaluation Converted]]&lt;36,"OnTime",IF(Table1[[#This Row],[School Days to Complete Initial Evaluation Converted]]&gt;50,"16+ Sch Days","1-15 Sch Days"))</f>
        <v>OnTime</v>
      </c>
    </row>
    <row r="1881" spans="1:26">
      <c r="A1881" s="26"/>
      <c r="B1881" s="26"/>
      <c r="C1881" s="26"/>
      <c r="D1881" s="26"/>
      <c r="E1881" s="26"/>
      <c r="F1881" s="26"/>
      <c r="G1881" s="26"/>
      <c r="H1881" s="26"/>
      <c r="I1881" s="26"/>
      <c r="J1881" s="26"/>
      <c r="K1881" s="26"/>
      <c r="L1881" s="26"/>
      <c r="M1881" s="26"/>
      <c r="N1881" s="26"/>
      <c r="O1881" s="26"/>
      <c r="P1881" s="26"/>
      <c r="Q1881" s="26"/>
      <c r="R1881" s="26"/>
      <c r="S1881" s="26"/>
      <c r="T1881" s="26"/>
      <c r="U1881" s="26"/>
      <c r="V1881" s="36">
        <f t="shared" si="29"/>
        <v>1096</v>
      </c>
      <c r="W188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81" t="str">
        <f>IF(Table1[[#This Row],[Days Past 3rd Birthday Calculated]]&lt;1,"OnTime",IF(Table1[[#This Row],[Days Past 3rd Birthday Calculated]]&lt;16,"1-15 Cal Days",IF(Table1[[#This Row],[Days Past 3rd Birthday Calculated]]&gt;29,"30+ Cal Days","16-29 Cal Days")))</f>
        <v>OnTime</v>
      </c>
      <c r="Y1881" s="37">
        <f>_xlfn.NUMBERVALUE(Table1[[#This Row],[School Days to Complete Initial Evaluation (U08)]])</f>
        <v>0</v>
      </c>
      <c r="Z1881" t="str">
        <f>IF(Table1[[#This Row],[School Days to Complete Initial Evaluation Converted]]&lt;36,"OnTime",IF(Table1[[#This Row],[School Days to Complete Initial Evaluation Converted]]&gt;50,"16+ Sch Days","1-15 Sch Days"))</f>
        <v>OnTime</v>
      </c>
    </row>
    <row r="1882" spans="1:26">
      <c r="A1882" s="26"/>
      <c r="B1882" s="26"/>
      <c r="C1882" s="26"/>
      <c r="D1882" s="26"/>
      <c r="E1882" s="26"/>
      <c r="F1882" s="26"/>
      <c r="G1882" s="26"/>
      <c r="H1882" s="26"/>
      <c r="I1882" s="26"/>
      <c r="J1882" s="26"/>
      <c r="K1882" s="26"/>
      <c r="L1882" s="26"/>
      <c r="M1882" s="26"/>
      <c r="N1882" s="26"/>
      <c r="O1882" s="26"/>
      <c r="P1882" s="26"/>
      <c r="Q1882" s="26"/>
      <c r="R1882" s="26"/>
      <c r="S1882" s="26"/>
      <c r="T1882" s="26"/>
      <c r="U1882" s="26"/>
      <c r="V1882" s="36">
        <f t="shared" si="29"/>
        <v>1096</v>
      </c>
      <c r="W188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82" t="str">
        <f>IF(Table1[[#This Row],[Days Past 3rd Birthday Calculated]]&lt;1,"OnTime",IF(Table1[[#This Row],[Days Past 3rd Birthday Calculated]]&lt;16,"1-15 Cal Days",IF(Table1[[#This Row],[Days Past 3rd Birthday Calculated]]&gt;29,"30+ Cal Days","16-29 Cal Days")))</f>
        <v>OnTime</v>
      </c>
      <c r="Y1882" s="37">
        <f>_xlfn.NUMBERVALUE(Table1[[#This Row],[School Days to Complete Initial Evaluation (U08)]])</f>
        <v>0</v>
      </c>
      <c r="Z1882" t="str">
        <f>IF(Table1[[#This Row],[School Days to Complete Initial Evaluation Converted]]&lt;36,"OnTime",IF(Table1[[#This Row],[School Days to Complete Initial Evaluation Converted]]&gt;50,"16+ Sch Days","1-15 Sch Days"))</f>
        <v>OnTime</v>
      </c>
    </row>
    <row r="1883" spans="1:26">
      <c r="A1883" s="26"/>
      <c r="B1883" s="26"/>
      <c r="C1883" s="26"/>
      <c r="D1883" s="26"/>
      <c r="E1883" s="26"/>
      <c r="F1883" s="26"/>
      <c r="G1883" s="26"/>
      <c r="H1883" s="26"/>
      <c r="I1883" s="26"/>
      <c r="J1883" s="26"/>
      <c r="K1883" s="26"/>
      <c r="L1883" s="26"/>
      <c r="M1883" s="26"/>
      <c r="N1883" s="26"/>
      <c r="O1883" s="26"/>
      <c r="P1883" s="26"/>
      <c r="Q1883" s="26"/>
      <c r="R1883" s="26"/>
      <c r="S1883" s="26"/>
      <c r="T1883" s="26"/>
      <c r="U1883" s="26"/>
      <c r="V1883" s="36">
        <f t="shared" si="29"/>
        <v>1096</v>
      </c>
      <c r="W188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83" t="str">
        <f>IF(Table1[[#This Row],[Days Past 3rd Birthday Calculated]]&lt;1,"OnTime",IF(Table1[[#This Row],[Days Past 3rd Birthday Calculated]]&lt;16,"1-15 Cal Days",IF(Table1[[#This Row],[Days Past 3rd Birthday Calculated]]&gt;29,"30+ Cal Days","16-29 Cal Days")))</f>
        <v>OnTime</v>
      </c>
      <c r="Y1883" s="37">
        <f>_xlfn.NUMBERVALUE(Table1[[#This Row],[School Days to Complete Initial Evaluation (U08)]])</f>
        <v>0</v>
      </c>
      <c r="Z1883" t="str">
        <f>IF(Table1[[#This Row],[School Days to Complete Initial Evaluation Converted]]&lt;36,"OnTime",IF(Table1[[#This Row],[School Days to Complete Initial Evaluation Converted]]&gt;50,"16+ Sch Days","1-15 Sch Days"))</f>
        <v>OnTime</v>
      </c>
    </row>
    <row r="1884" spans="1:26">
      <c r="A1884" s="26"/>
      <c r="B1884" s="26"/>
      <c r="C1884" s="26"/>
      <c r="D1884" s="26"/>
      <c r="E1884" s="26"/>
      <c r="F1884" s="26"/>
      <c r="G1884" s="26"/>
      <c r="H1884" s="26"/>
      <c r="I1884" s="26"/>
      <c r="J1884" s="26"/>
      <c r="K1884" s="26"/>
      <c r="L1884" s="26"/>
      <c r="M1884" s="26"/>
      <c r="N1884" s="26"/>
      <c r="O1884" s="26"/>
      <c r="P1884" s="26"/>
      <c r="Q1884" s="26"/>
      <c r="R1884" s="26"/>
      <c r="S1884" s="26"/>
      <c r="T1884" s="26"/>
      <c r="U1884" s="26"/>
      <c r="V1884" s="36">
        <f t="shared" si="29"/>
        <v>1096</v>
      </c>
      <c r="W188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84" t="str">
        <f>IF(Table1[[#This Row],[Days Past 3rd Birthday Calculated]]&lt;1,"OnTime",IF(Table1[[#This Row],[Days Past 3rd Birthday Calculated]]&lt;16,"1-15 Cal Days",IF(Table1[[#This Row],[Days Past 3rd Birthday Calculated]]&gt;29,"30+ Cal Days","16-29 Cal Days")))</f>
        <v>OnTime</v>
      </c>
      <c r="Y1884" s="37">
        <f>_xlfn.NUMBERVALUE(Table1[[#This Row],[School Days to Complete Initial Evaluation (U08)]])</f>
        <v>0</v>
      </c>
      <c r="Z1884" t="str">
        <f>IF(Table1[[#This Row],[School Days to Complete Initial Evaluation Converted]]&lt;36,"OnTime",IF(Table1[[#This Row],[School Days to Complete Initial Evaluation Converted]]&gt;50,"16+ Sch Days","1-15 Sch Days"))</f>
        <v>OnTime</v>
      </c>
    </row>
    <row r="1885" spans="1:26">
      <c r="A1885" s="26"/>
      <c r="B1885" s="26"/>
      <c r="C1885" s="26"/>
      <c r="D1885" s="26"/>
      <c r="E1885" s="26"/>
      <c r="F1885" s="26"/>
      <c r="G1885" s="26"/>
      <c r="H1885" s="26"/>
      <c r="I1885" s="26"/>
      <c r="J1885" s="26"/>
      <c r="K1885" s="26"/>
      <c r="L1885" s="26"/>
      <c r="M1885" s="26"/>
      <c r="N1885" s="26"/>
      <c r="O1885" s="26"/>
      <c r="P1885" s="26"/>
      <c r="Q1885" s="26"/>
      <c r="R1885" s="26"/>
      <c r="S1885" s="26"/>
      <c r="T1885" s="26"/>
      <c r="U1885" s="26"/>
      <c r="V1885" s="36">
        <f t="shared" si="29"/>
        <v>1096</v>
      </c>
      <c r="W188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85" t="str">
        <f>IF(Table1[[#This Row],[Days Past 3rd Birthday Calculated]]&lt;1,"OnTime",IF(Table1[[#This Row],[Days Past 3rd Birthday Calculated]]&lt;16,"1-15 Cal Days",IF(Table1[[#This Row],[Days Past 3rd Birthday Calculated]]&gt;29,"30+ Cal Days","16-29 Cal Days")))</f>
        <v>OnTime</v>
      </c>
      <c r="Y1885" s="37">
        <f>_xlfn.NUMBERVALUE(Table1[[#This Row],[School Days to Complete Initial Evaluation (U08)]])</f>
        <v>0</v>
      </c>
      <c r="Z1885" t="str">
        <f>IF(Table1[[#This Row],[School Days to Complete Initial Evaluation Converted]]&lt;36,"OnTime",IF(Table1[[#This Row],[School Days to Complete Initial Evaluation Converted]]&gt;50,"16+ Sch Days","1-15 Sch Days"))</f>
        <v>OnTime</v>
      </c>
    </row>
    <row r="1886" spans="1:26">
      <c r="A1886" s="26"/>
      <c r="B1886" s="26"/>
      <c r="C1886" s="26"/>
      <c r="D1886" s="26"/>
      <c r="E1886" s="26"/>
      <c r="F1886" s="26"/>
      <c r="G1886" s="26"/>
      <c r="H1886" s="26"/>
      <c r="I1886" s="26"/>
      <c r="J1886" s="26"/>
      <c r="K1886" s="26"/>
      <c r="L1886" s="26"/>
      <c r="M1886" s="26"/>
      <c r="N1886" s="26"/>
      <c r="O1886" s="26"/>
      <c r="P1886" s="26"/>
      <c r="Q1886" s="26"/>
      <c r="R1886" s="26"/>
      <c r="S1886" s="26"/>
      <c r="T1886" s="26"/>
      <c r="U1886" s="26"/>
      <c r="V1886" s="36">
        <f t="shared" si="29"/>
        <v>1096</v>
      </c>
      <c r="W188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86" t="str">
        <f>IF(Table1[[#This Row],[Days Past 3rd Birthday Calculated]]&lt;1,"OnTime",IF(Table1[[#This Row],[Days Past 3rd Birthday Calculated]]&lt;16,"1-15 Cal Days",IF(Table1[[#This Row],[Days Past 3rd Birthday Calculated]]&gt;29,"30+ Cal Days","16-29 Cal Days")))</f>
        <v>OnTime</v>
      </c>
      <c r="Y1886" s="37">
        <f>_xlfn.NUMBERVALUE(Table1[[#This Row],[School Days to Complete Initial Evaluation (U08)]])</f>
        <v>0</v>
      </c>
      <c r="Z1886" t="str">
        <f>IF(Table1[[#This Row],[School Days to Complete Initial Evaluation Converted]]&lt;36,"OnTime",IF(Table1[[#This Row],[School Days to Complete Initial Evaluation Converted]]&gt;50,"16+ Sch Days","1-15 Sch Days"))</f>
        <v>OnTime</v>
      </c>
    </row>
    <row r="1887" spans="1:26">
      <c r="A1887" s="26"/>
      <c r="B1887" s="26"/>
      <c r="C1887" s="26"/>
      <c r="D1887" s="26"/>
      <c r="E1887" s="26"/>
      <c r="F1887" s="26"/>
      <c r="G1887" s="26"/>
      <c r="H1887" s="26"/>
      <c r="I1887" s="26"/>
      <c r="J1887" s="26"/>
      <c r="K1887" s="26"/>
      <c r="L1887" s="26"/>
      <c r="M1887" s="26"/>
      <c r="N1887" s="26"/>
      <c r="O1887" s="26"/>
      <c r="P1887" s="26"/>
      <c r="Q1887" s="26"/>
      <c r="R1887" s="26"/>
      <c r="S1887" s="26"/>
      <c r="T1887" s="26"/>
      <c r="U1887" s="26"/>
      <c r="V1887" s="36">
        <f t="shared" si="29"/>
        <v>1096</v>
      </c>
      <c r="W188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87" t="str">
        <f>IF(Table1[[#This Row],[Days Past 3rd Birthday Calculated]]&lt;1,"OnTime",IF(Table1[[#This Row],[Days Past 3rd Birthday Calculated]]&lt;16,"1-15 Cal Days",IF(Table1[[#This Row],[Days Past 3rd Birthday Calculated]]&gt;29,"30+ Cal Days","16-29 Cal Days")))</f>
        <v>OnTime</v>
      </c>
      <c r="Y1887" s="37">
        <f>_xlfn.NUMBERVALUE(Table1[[#This Row],[School Days to Complete Initial Evaluation (U08)]])</f>
        <v>0</v>
      </c>
      <c r="Z1887" t="str">
        <f>IF(Table1[[#This Row],[School Days to Complete Initial Evaluation Converted]]&lt;36,"OnTime",IF(Table1[[#This Row],[School Days to Complete Initial Evaluation Converted]]&gt;50,"16+ Sch Days","1-15 Sch Days"))</f>
        <v>OnTime</v>
      </c>
    </row>
    <row r="1888" spans="1:26">
      <c r="A1888" s="26"/>
      <c r="B1888" s="26"/>
      <c r="C1888" s="26"/>
      <c r="D1888" s="26"/>
      <c r="E1888" s="26"/>
      <c r="F1888" s="26"/>
      <c r="G1888" s="26"/>
      <c r="H1888" s="26"/>
      <c r="I1888" s="26"/>
      <c r="J1888" s="26"/>
      <c r="K1888" s="26"/>
      <c r="L1888" s="26"/>
      <c r="M1888" s="26"/>
      <c r="N1888" s="26"/>
      <c r="O1888" s="26"/>
      <c r="P1888" s="26"/>
      <c r="Q1888" s="26"/>
      <c r="R1888" s="26"/>
      <c r="S1888" s="26"/>
      <c r="T1888" s="26"/>
      <c r="U1888" s="26"/>
      <c r="V1888" s="36">
        <f t="shared" si="29"/>
        <v>1096</v>
      </c>
      <c r="W188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88" t="str">
        <f>IF(Table1[[#This Row],[Days Past 3rd Birthday Calculated]]&lt;1,"OnTime",IF(Table1[[#This Row],[Days Past 3rd Birthday Calculated]]&lt;16,"1-15 Cal Days",IF(Table1[[#This Row],[Days Past 3rd Birthday Calculated]]&gt;29,"30+ Cal Days","16-29 Cal Days")))</f>
        <v>OnTime</v>
      </c>
      <c r="Y1888" s="37">
        <f>_xlfn.NUMBERVALUE(Table1[[#This Row],[School Days to Complete Initial Evaluation (U08)]])</f>
        <v>0</v>
      </c>
      <c r="Z1888" t="str">
        <f>IF(Table1[[#This Row],[School Days to Complete Initial Evaluation Converted]]&lt;36,"OnTime",IF(Table1[[#This Row],[School Days to Complete Initial Evaluation Converted]]&gt;50,"16+ Sch Days","1-15 Sch Days"))</f>
        <v>OnTime</v>
      </c>
    </row>
    <row r="1889" spans="1:26">
      <c r="A1889" s="26"/>
      <c r="B1889" s="26"/>
      <c r="C1889" s="26"/>
      <c r="D1889" s="26"/>
      <c r="E1889" s="26"/>
      <c r="F1889" s="26"/>
      <c r="G1889" s="26"/>
      <c r="H1889" s="26"/>
      <c r="I1889" s="26"/>
      <c r="J1889" s="26"/>
      <c r="K1889" s="26"/>
      <c r="L1889" s="26"/>
      <c r="M1889" s="26"/>
      <c r="N1889" s="26"/>
      <c r="O1889" s="26"/>
      <c r="P1889" s="26"/>
      <c r="Q1889" s="26"/>
      <c r="R1889" s="26"/>
      <c r="S1889" s="26"/>
      <c r="T1889" s="26"/>
      <c r="U1889" s="26"/>
      <c r="V1889" s="36">
        <f t="shared" si="29"/>
        <v>1096</v>
      </c>
      <c r="W188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89" t="str">
        <f>IF(Table1[[#This Row],[Days Past 3rd Birthday Calculated]]&lt;1,"OnTime",IF(Table1[[#This Row],[Days Past 3rd Birthday Calculated]]&lt;16,"1-15 Cal Days",IF(Table1[[#This Row],[Days Past 3rd Birthday Calculated]]&gt;29,"30+ Cal Days","16-29 Cal Days")))</f>
        <v>OnTime</v>
      </c>
      <c r="Y1889" s="37">
        <f>_xlfn.NUMBERVALUE(Table1[[#This Row],[School Days to Complete Initial Evaluation (U08)]])</f>
        <v>0</v>
      </c>
      <c r="Z1889" t="str">
        <f>IF(Table1[[#This Row],[School Days to Complete Initial Evaluation Converted]]&lt;36,"OnTime",IF(Table1[[#This Row],[School Days to Complete Initial Evaluation Converted]]&gt;50,"16+ Sch Days","1-15 Sch Days"))</f>
        <v>OnTime</v>
      </c>
    </row>
    <row r="1890" spans="1:26">
      <c r="A1890" s="26"/>
      <c r="B1890" s="26"/>
      <c r="C1890" s="26"/>
      <c r="D1890" s="26"/>
      <c r="E1890" s="26"/>
      <c r="F1890" s="26"/>
      <c r="G1890" s="26"/>
      <c r="H1890" s="26"/>
      <c r="I1890" s="26"/>
      <c r="J1890" s="26"/>
      <c r="K1890" s="26"/>
      <c r="L1890" s="26"/>
      <c r="M1890" s="26"/>
      <c r="N1890" s="26"/>
      <c r="O1890" s="26"/>
      <c r="P1890" s="26"/>
      <c r="Q1890" s="26"/>
      <c r="R1890" s="26"/>
      <c r="S1890" s="26"/>
      <c r="T1890" s="26"/>
      <c r="U1890" s="26"/>
      <c r="V1890" s="36">
        <f t="shared" si="29"/>
        <v>1096</v>
      </c>
      <c r="W189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90" t="str">
        <f>IF(Table1[[#This Row],[Days Past 3rd Birthday Calculated]]&lt;1,"OnTime",IF(Table1[[#This Row],[Days Past 3rd Birthday Calculated]]&lt;16,"1-15 Cal Days",IF(Table1[[#This Row],[Days Past 3rd Birthday Calculated]]&gt;29,"30+ Cal Days","16-29 Cal Days")))</f>
        <v>OnTime</v>
      </c>
      <c r="Y1890" s="37">
        <f>_xlfn.NUMBERVALUE(Table1[[#This Row],[School Days to Complete Initial Evaluation (U08)]])</f>
        <v>0</v>
      </c>
      <c r="Z1890" t="str">
        <f>IF(Table1[[#This Row],[School Days to Complete Initial Evaluation Converted]]&lt;36,"OnTime",IF(Table1[[#This Row],[School Days to Complete Initial Evaluation Converted]]&gt;50,"16+ Sch Days","1-15 Sch Days"))</f>
        <v>OnTime</v>
      </c>
    </row>
    <row r="1891" spans="1:26">
      <c r="A1891" s="26"/>
      <c r="B1891" s="26"/>
      <c r="C1891" s="26"/>
      <c r="D1891" s="26"/>
      <c r="E1891" s="26"/>
      <c r="F1891" s="26"/>
      <c r="G1891" s="26"/>
      <c r="H1891" s="26"/>
      <c r="I1891" s="26"/>
      <c r="J1891" s="26"/>
      <c r="K1891" s="26"/>
      <c r="L1891" s="26"/>
      <c r="M1891" s="26"/>
      <c r="N1891" s="26"/>
      <c r="O1891" s="26"/>
      <c r="P1891" s="26"/>
      <c r="Q1891" s="26"/>
      <c r="R1891" s="26"/>
      <c r="S1891" s="26"/>
      <c r="T1891" s="26"/>
      <c r="U1891" s="26"/>
      <c r="V1891" s="36">
        <f t="shared" si="29"/>
        <v>1096</v>
      </c>
      <c r="W189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91" t="str">
        <f>IF(Table1[[#This Row],[Days Past 3rd Birthday Calculated]]&lt;1,"OnTime",IF(Table1[[#This Row],[Days Past 3rd Birthday Calculated]]&lt;16,"1-15 Cal Days",IF(Table1[[#This Row],[Days Past 3rd Birthday Calculated]]&gt;29,"30+ Cal Days","16-29 Cal Days")))</f>
        <v>OnTime</v>
      </c>
      <c r="Y1891" s="37">
        <f>_xlfn.NUMBERVALUE(Table1[[#This Row],[School Days to Complete Initial Evaluation (U08)]])</f>
        <v>0</v>
      </c>
      <c r="Z1891" t="str">
        <f>IF(Table1[[#This Row],[School Days to Complete Initial Evaluation Converted]]&lt;36,"OnTime",IF(Table1[[#This Row],[School Days to Complete Initial Evaluation Converted]]&gt;50,"16+ Sch Days","1-15 Sch Days"))</f>
        <v>OnTime</v>
      </c>
    </row>
    <row r="1892" spans="1:26">
      <c r="A1892" s="26"/>
      <c r="B1892" s="26"/>
      <c r="C1892" s="26"/>
      <c r="D1892" s="26"/>
      <c r="E1892" s="26"/>
      <c r="F1892" s="26"/>
      <c r="G1892" s="26"/>
      <c r="H1892" s="26"/>
      <c r="I1892" s="26"/>
      <c r="J1892" s="26"/>
      <c r="K1892" s="26"/>
      <c r="L1892" s="26"/>
      <c r="M1892" s="26"/>
      <c r="N1892" s="26"/>
      <c r="O1892" s="26"/>
      <c r="P1892" s="26"/>
      <c r="Q1892" s="26"/>
      <c r="R1892" s="26"/>
      <c r="S1892" s="26"/>
      <c r="T1892" s="26"/>
      <c r="U1892" s="26"/>
      <c r="V1892" s="36">
        <f t="shared" si="29"/>
        <v>1096</v>
      </c>
      <c r="W189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92" t="str">
        <f>IF(Table1[[#This Row],[Days Past 3rd Birthday Calculated]]&lt;1,"OnTime",IF(Table1[[#This Row],[Days Past 3rd Birthday Calculated]]&lt;16,"1-15 Cal Days",IF(Table1[[#This Row],[Days Past 3rd Birthday Calculated]]&gt;29,"30+ Cal Days","16-29 Cal Days")))</f>
        <v>OnTime</v>
      </c>
      <c r="Y1892" s="37">
        <f>_xlfn.NUMBERVALUE(Table1[[#This Row],[School Days to Complete Initial Evaluation (U08)]])</f>
        <v>0</v>
      </c>
      <c r="Z1892" t="str">
        <f>IF(Table1[[#This Row],[School Days to Complete Initial Evaluation Converted]]&lt;36,"OnTime",IF(Table1[[#This Row],[School Days to Complete Initial Evaluation Converted]]&gt;50,"16+ Sch Days","1-15 Sch Days"))</f>
        <v>OnTime</v>
      </c>
    </row>
    <row r="1893" spans="1:26">
      <c r="A1893" s="26"/>
      <c r="B1893" s="26"/>
      <c r="C1893" s="26"/>
      <c r="D1893" s="26"/>
      <c r="E1893" s="26"/>
      <c r="F1893" s="26"/>
      <c r="G1893" s="26"/>
      <c r="H1893" s="26"/>
      <c r="I1893" s="26"/>
      <c r="J1893" s="26"/>
      <c r="K1893" s="26"/>
      <c r="L1893" s="26"/>
      <c r="M1893" s="26"/>
      <c r="N1893" s="26"/>
      <c r="O1893" s="26"/>
      <c r="P1893" s="26"/>
      <c r="Q1893" s="26"/>
      <c r="R1893" s="26"/>
      <c r="S1893" s="26"/>
      <c r="T1893" s="26"/>
      <c r="U1893" s="26"/>
      <c r="V1893" s="36">
        <f t="shared" si="29"/>
        <v>1096</v>
      </c>
      <c r="W189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93" t="str">
        <f>IF(Table1[[#This Row],[Days Past 3rd Birthday Calculated]]&lt;1,"OnTime",IF(Table1[[#This Row],[Days Past 3rd Birthday Calculated]]&lt;16,"1-15 Cal Days",IF(Table1[[#This Row],[Days Past 3rd Birthday Calculated]]&gt;29,"30+ Cal Days","16-29 Cal Days")))</f>
        <v>OnTime</v>
      </c>
      <c r="Y1893" s="37">
        <f>_xlfn.NUMBERVALUE(Table1[[#This Row],[School Days to Complete Initial Evaluation (U08)]])</f>
        <v>0</v>
      </c>
      <c r="Z1893" t="str">
        <f>IF(Table1[[#This Row],[School Days to Complete Initial Evaluation Converted]]&lt;36,"OnTime",IF(Table1[[#This Row],[School Days to Complete Initial Evaluation Converted]]&gt;50,"16+ Sch Days","1-15 Sch Days"))</f>
        <v>OnTime</v>
      </c>
    </row>
    <row r="1894" spans="1:26">
      <c r="A1894" s="26"/>
      <c r="B1894" s="26"/>
      <c r="C1894" s="26"/>
      <c r="D1894" s="26"/>
      <c r="E1894" s="26"/>
      <c r="F1894" s="26"/>
      <c r="G1894" s="26"/>
      <c r="H1894" s="26"/>
      <c r="I1894" s="26"/>
      <c r="J1894" s="26"/>
      <c r="K1894" s="26"/>
      <c r="L1894" s="26"/>
      <c r="M1894" s="26"/>
      <c r="N1894" s="26"/>
      <c r="O1894" s="26"/>
      <c r="P1894" s="26"/>
      <c r="Q1894" s="26"/>
      <c r="R1894" s="26"/>
      <c r="S1894" s="26"/>
      <c r="T1894" s="26"/>
      <c r="U1894" s="26"/>
      <c r="V1894" s="36">
        <f t="shared" si="29"/>
        <v>1096</v>
      </c>
      <c r="W189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94" t="str">
        <f>IF(Table1[[#This Row],[Days Past 3rd Birthday Calculated]]&lt;1,"OnTime",IF(Table1[[#This Row],[Days Past 3rd Birthday Calculated]]&lt;16,"1-15 Cal Days",IF(Table1[[#This Row],[Days Past 3rd Birthday Calculated]]&gt;29,"30+ Cal Days","16-29 Cal Days")))</f>
        <v>OnTime</v>
      </c>
      <c r="Y1894" s="37">
        <f>_xlfn.NUMBERVALUE(Table1[[#This Row],[School Days to Complete Initial Evaluation (U08)]])</f>
        <v>0</v>
      </c>
      <c r="Z1894" t="str">
        <f>IF(Table1[[#This Row],[School Days to Complete Initial Evaluation Converted]]&lt;36,"OnTime",IF(Table1[[#This Row],[School Days to Complete Initial Evaluation Converted]]&gt;50,"16+ Sch Days","1-15 Sch Days"))</f>
        <v>OnTime</v>
      </c>
    </row>
    <row r="1895" spans="1:26">
      <c r="A1895" s="26"/>
      <c r="B1895" s="26"/>
      <c r="C1895" s="26"/>
      <c r="D1895" s="26"/>
      <c r="E1895" s="26"/>
      <c r="F1895" s="26"/>
      <c r="G1895" s="26"/>
      <c r="H1895" s="26"/>
      <c r="I1895" s="26"/>
      <c r="J1895" s="26"/>
      <c r="K1895" s="26"/>
      <c r="L1895" s="26"/>
      <c r="M1895" s="26"/>
      <c r="N1895" s="26"/>
      <c r="O1895" s="26"/>
      <c r="P1895" s="26"/>
      <c r="Q1895" s="26"/>
      <c r="R1895" s="26"/>
      <c r="S1895" s="26"/>
      <c r="T1895" s="26"/>
      <c r="U1895" s="26"/>
      <c r="V1895" s="36">
        <f t="shared" si="29"/>
        <v>1096</v>
      </c>
      <c r="W189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95" t="str">
        <f>IF(Table1[[#This Row],[Days Past 3rd Birthday Calculated]]&lt;1,"OnTime",IF(Table1[[#This Row],[Days Past 3rd Birthday Calculated]]&lt;16,"1-15 Cal Days",IF(Table1[[#This Row],[Days Past 3rd Birthday Calculated]]&gt;29,"30+ Cal Days","16-29 Cal Days")))</f>
        <v>OnTime</v>
      </c>
      <c r="Y1895" s="37">
        <f>_xlfn.NUMBERVALUE(Table1[[#This Row],[School Days to Complete Initial Evaluation (U08)]])</f>
        <v>0</v>
      </c>
      <c r="Z1895" t="str">
        <f>IF(Table1[[#This Row],[School Days to Complete Initial Evaluation Converted]]&lt;36,"OnTime",IF(Table1[[#This Row],[School Days to Complete Initial Evaluation Converted]]&gt;50,"16+ Sch Days","1-15 Sch Days"))</f>
        <v>OnTime</v>
      </c>
    </row>
    <row r="1896" spans="1:26">
      <c r="A1896" s="26"/>
      <c r="B1896" s="26"/>
      <c r="C1896" s="26"/>
      <c r="D1896" s="26"/>
      <c r="E1896" s="26"/>
      <c r="F1896" s="26"/>
      <c r="G1896" s="26"/>
      <c r="H1896" s="26"/>
      <c r="I1896" s="26"/>
      <c r="J1896" s="26"/>
      <c r="K1896" s="26"/>
      <c r="L1896" s="26"/>
      <c r="M1896" s="26"/>
      <c r="N1896" s="26"/>
      <c r="O1896" s="26"/>
      <c r="P1896" s="26"/>
      <c r="Q1896" s="26"/>
      <c r="R1896" s="26"/>
      <c r="S1896" s="26"/>
      <c r="T1896" s="26"/>
      <c r="U1896" s="26"/>
      <c r="V1896" s="36">
        <f t="shared" si="29"/>
        <v>1096</v>
      </c>
      <c r="W189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96" t="str">
        <f>IF(Table1[[#This Row],[Days Past 3rd Birthday Calculated]]&lt;1,"OnTime",IF(Table1[[#This Row],[Days Past 3rd Birthday Calculated]]&lt;16,"1-15 Cal Days",IF(Table1[[#This Row],[Days Past 3rd Birthday Calculated]]&gt;29,"30+ Cal Days","16-29 Cal Days")))</f>
        <v>OnTime</v>
      </c>
      <c r="Y1896" s="37">
        <f>_xlfn.NUMBERVALUE(Table1[[#This Row],[School Days to Complete Initial Evaluation (U08)]])</f>
        <v>0</v>
      </c>
      <c r="Z1896" t="str">
        <f>IF(Table1[[#This Row],[School Days to Complete Initial Evaluation Converted]]&lt;36,"OnTime",IF(Table1[[#This Row],[School Days to Complete Initial Evaluation Converted]]&gt;50,"16+ Sch Days","1-15 Sch Days"))</f>
        <v>OnTime</v>
      </c>
    </row>
    <row r="1897" spans="1:26">
      <c r="A1897" s="26"/>
      <c r="B1897" s="26"/>
      <c r="C1897" s="26"/>
      <c r="D1897" s="26"/>
      <c r="E1897" s="26"/>
      <c r="F1897" s="26"/>
      <c r="G1897" s="26"/>
      <c r="H1897" s="26"/>
      <c r="I1897" s="26"/>
      <c r="J1897" s="26"/>
      <c r="K1897" s="26"/>
      <c r="L1897" s="26"/>
      <c r="M1897" s="26"/>
      <c r="N1897" s="26"/>
      <c r="O1897" s="26"/>
      <c r="P1897" s="26"/>
      <c r="Q1897" s="26"/>
      <c r="R1897" s="26"/>
      <c r="S1897" s="26"/>
      <c r="T1897" s="26"/>
      <c r="U1897" s="26"/>
      <c r="V1897" s="36">
        <f t="shared" si="29"/>
        <v>1096</v>
      </c>
      <c r="W189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97" t="str">
        <f>IF(Table1[[#This Row],[Days Past 3rd Birthday Calculated]]&lt;1,"OnTime",IF(Table1[[#This Row],[Days Past 3rd Birthday Calculated]]&lt;16,"1-15 Cal Days",IF(Table1[[#This Row],[Days Past 3rd Birthday Calculated]]&gt;29,"30+ Cal Days","16-29 Cal Days")))</f>
        <v>OnTime</v>
      </c>
      <c r="Y1897" s="37">
        <f>_xlfn.NUMBERVALUE(Table1[[#This Row],[School Days to Complete Initial Evaluation (U08)]])</f>
        <v>0</v>
      </c>
      <c r="Z1897" t="str">
        <f>IF(Table1[[#This Row],[School Days to Complete Initial Evaluation Converted]]&lt;36,"OnTime",IF(Table1[[#This Row],[School Days to Complete Initial Evaluation Converted]]&gt;50,"16+ Sch Days","1-15 Sch Days"))</f>
        <v>OnTime</v>
      </c>
    </row>
    <row r="1898" spans="1:26">
      <c r="A1898" s="26"/>
      <c r="B1898" s="26"/>
      <c r="C1898" s="26"/>
      <c r="D1898" s="26"/>
      <c r="E1898" s="26"/>
      <c r="F1898" s="26"/>
      <c r="G1898" s="26"/>
      <c r="H1898" s="26"/>
      <c r="I1898" s="26"/>
      <c r="J1898" s="26"/>
      <c r="K1898" s="26"/>
      <c r="L1898" s="26"/>
      <c r="M1898" s="26"/>
      <c r="N1898" s="26"/>
      <c r="O1898" s="26"/>
      <c r="P1898" s="26"/>
      <c r="Q1898" s="26"/>
      <c r="R1898" s="26"/>
      <c r="S1898" s="26"/>
      <c r="T1898" s="26"/>
      <c r="U1898" s="26"/>
      <c r="V1898" s="36">
        <f t="shared" si="29"/>
        <v>1096</v>
      </c>
      <c r="W189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98" t="str">
        <f>IF(Table1[[#This Row],[Days Past 3rd Birthday Calculated]]&lt;1,"OnTime",IF(Table1[[#This Row],[Days Past 3rd Birthday Calculated]]&lt;16,"1-15 Cal Days",IF(Table1[[#This Row],[Days Past 3rd Birthday Calculated]]&gt;29,"30+ Cal Days","16-29 Cal Days")))</f>
        <v>OnTime</v>
      </c>
      <c r="Y1898" s="37">
        <f>_xlfn.NUMBERVALUE(Table1[[#This Row],[School Days to Complete Initial Evaluation (U08)]])</f>
        <v>0</v>
      </c>
      <c r="Z1898" t="str">
        <f>IF(Table1[[#This Row],[School Days to Complete Initial Evaluation Converted]]&lt;36,"OnTime",IF(Table1[[#This Row],[School Days to Complete Initial Evaluation Converted]]&gt;50,"16+ Sch Days","1-15 Sch Days"))</f>
        <v>OnTime</v>
      </c>
    </row>
    <row r="1899" spans="1:26">
      <c r="A1899" s="26"/>
      <c r="B1899" s="26"/>
      <c r="C1899" s="26"/>
      <c r="D1899" s="26"/>
      <c r="E1899" s="26"/>
      <c r="F1899" s="26"/>
      <c r="G1899" s="26"/>
      <c r="H1899" s="26"/>
      <c r="I1899" s="26"/>
      <c r="J1899" s="26"/>
      <c r="K1899" s="26"/>
      <c r="L1899" s="26"/>
      <c r="M1899" s="26"/>
      <c r="N1899" s="26"/>
      <c r="O1899" s="26"/>
      <c r="P1899" s="26"/>
      <c r="Q1899" s="26"/>
      <c r="R1899" s="26"/>
      <c r="S1899" s="26"/>
      <c r="T1899" s="26"/>
      <c r="U1899" s="26"/>
      <c r="V1899" s="36">
        <f t="shared" si="29"/>
        <v>1096</v>
      </c>
      <c r="W189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899" t="str">
        <f>IF(Table1[[#This Row],[Days Past 3rd Birthday Calculated]]&lt;1,"OnTime",IF(Table1[[#This Row],[Days Past 3rd Birthday Calculated]]&lt;16,"1-15 Cal Days",IF(Table1[[#This Row],[Days Past 3rd Birthday Calculated]]&gt;29,"30+ Cal Days","16-29 Cal Days")))</f>
        <v>OnTime</v>
      </c>
      <c r="Y1899" s="37">
        <f>_xlfn.NUMBERVALUE(Table1[[#This Row],[School Days to Complete Initial Evaluation (U08)]])</f>
        <v>0</v>
      </c>
      <c r="Z1899" t="str">
        <f>IF(Table1[[#This Row],[School Days to Complete Initial Evaluation Converted]]&lt;36,"OnTime",IF(Table1[[#This Row],[School Days to Complete Initial Evaluation Converted]]&gt;50,"16+ Sch Days","1-15 Sch Days"))</f>
        <v>OnTime</v>
      </c>
    </row>
    <row r="1900" spans="1:26">
      <c r="A1900" s="26"/>
      <c r="B1900" s="26"/>
      <c r="C1900" s="26"/>
      <c r="D1900" s="26"/>
      <c r="E1900" s="26"/>
      <c r="F1900" s="26"/>
      <c r="G1900" s="26"/>
      <c r="H1900" s="26"/>
      <c r="I1900" s="26"/>
      <c r="J1900" s="26"/>
      <c r="K1900" s="26"/>
      <c r="L1900" s="26"/>
      <c r="M1900" s="26"/>
      <c r="N1900" s="26"/>
      <c r="O1900" s="26"/>
      <c r="P1900" s="26"/>
      <c r="Q1900" s="26"/>
      <c r="R1900" s="26"/>
      <c r="S1900" s="26"/>
      <c r="T1900" s="26"/>
      <c r="U1900" s="26"/>
      <c r="V1900" s="36">
        <f t="shared" si="29"/>
        <v>1096</v>
      </c>
      <c r="W190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00" t="str">
        <f>IF(Table1[[#This Row],[Days Past 3rd Birthday Calculated]]&lt;1,"OnTime",IF(Table1[[#This Row],[Days Past 3rd Birthday Calculated]]&lt;16,"1-15 Cal Days",IF(Table1[[#This Row],[Days Past 3rd Birthday Calculated]]&gt;29,"30+ Cal Days","16-29 Cal Days")))</f>
        <v>OnTime</v>
      </c>
      <c r="Y1900" s="37">
        <f>_xlfn.NUMBERVALUE(Table1[[#This Row],[School Days to Complete Initial Evaluation (U08)]])</f>
        <v>0</v>
      </c>
      <c r="Z1900" t="str">
        <f>IF(Table1[[#This Row],[School Days to Complete Initial Evaluation Converted]]&lt;36,"OnTime",IF(Table1[[#This Row],[School Days to Complete Initial Evaluation Converted]]&gt;50,"16+ Sch Days","1-15 Sch Days"))</f>
        <v>OnTime</v>
      </c>
    </row>
    <row r="1901" spans="1:26">
      <c r="A1901" s="26"/>
      <c r="B1901" s="26"/>
      <c r="C1901" s="26"/>
      <c r="D1901" s="26"/>
      <c r="E1901" s="26"/>
      <c r="F1901" s="26"/>
      <c r="G1901" s="26"/>
      <c r="H1901" s="26"/>
      <c r="I1901" s="26"/>
      <c r="J1901" s="26"/>
      <c r="K1901" s="26"/>
      <c r="L1901" s="26"/>
      <c r="M1901" s="26"/>
      <c r="N1901" s="26"/>
      <c r="O1901" s="26"/>
      <c r="P1901" s="26"/>
      <c r="Q1901" s="26"/>
      <c r="R1901" s="26"/>
      <c r="S1901" s="26"/>
      <c r="T1901" s="26"/>
      <c r="U1901" s="26"/>
      <c r="V1901" s="36">
        <f t="shared" si="29"/>
        <v>1096</v>
      </c>
      <c r="W190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01" t="str">
        <f>IF(Table1[[#This Row],[Days Past 3rd Birthday Calculated]]&lt;1,"OnTime",IF(Table1[[#This Row],[Days Past 3rd Birthday Calculated]]&lt;16,"1-15 Cal Days",IF(Table1[[#This Row],[Days Past 3rd Birthday Calculated]]&gt;29,"30+ Cal Days","16-29 Cal Days")))</f>
        <v>OnTime</v>
      </c>
      <c r="Y1901" s="37">
        <f>_xlfn.NUMBERVALUE(Table1[[#This Row],[School Days to Complete Initial Evaluation (U08)]])</f>
        <v>0</v>
      </c>
      <c r="Z1901" t="str">
        <f>IF(Table1[[#This Row],[School Days to Complete Initial Evaluation Converted]]&lt;36,"OnTime",IF(Table1[[#This Row],[School Days to Complete Initial Evaluation Converted]]&gt;50,"16+ Sch Days","1-15 Sch Days"))</f>
        <v>OnTime</v>
      </c>
    </row>
    <row r="1902" spans="1:26">
      <c r="A1902" s="26"/>
      <c r="B1902" s="26"/>
      <c r="C1902" s="26"/>
      <c r="D1902" s="26"/>
      <c r="E1902" s="26"/>
      <c r="F1902" s="26"/>
      <c r="G1902" s="26"/>
      <c r="H1902" s="26"/>
      <c r="I1902" s="26"/>
      <c r="J1902" s="26"/>
      <c r="K1902" s="26"/>
      <c r="L1902" s="26"/>
      <c r="M1902" s="26"/>
      <c r="N1902" s="26"/>
      <c r="O1902" s="26"/>
      <c r="P1902" s="26"/>
      <c r="Q1902" s="26"/>
      <c r="R1902" s="26"/>
      <c r="S1902" s="26"/>
      <c r="T1902" s="26"/>
      <c r="U1902" s="26"/>
      <c r="V1902" s="36">
        <f t="shared" si="29"/>
        <v>1096</v>
      </c>
      <c r="W190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02" t="str">
        <f>IF(Table1[[#This Row],[Days Past 3rd Birthday Calculated]]&lt;1,"OnTime",IF(Table1[[#This Row],[Days Past 3rd Birthday Calculated]]&lt;16,"1-15 Cal Days",IF(Table1[[#This Row],[Days Past 3rd Birthday Calculated]]&gt;29,"30+ Cal Days","16-29 Cal Days")))</f>
        <v>OnTime</v>
      </c>
      <c r="Y1902" s="37">
        <f>_xlfn.NUMBERVALUE(Table1[[#This Row],[School Days to Complete Initial Evaluation (U08)]])</f>
        <v>0</v>
      </c>
      <c r="Z1902" t="str">
        <f>IF(Table1[[#This Row],[School Days to Complete Initial Evaluation Converted]]&lt;36,"OnTime",IF(Table1[[#This Row],[School Days to Complete Initial Evaluation Converted]]&gt;50,"16+ Sch Days","1-15 Sch Days"))</f>
        <v>OnTime</v>
      </c>
    </row>
    <row r="1903" spans="1:26">
      <c r="A1903" s="26"/>
      <c r="B1903" s="26"/>
      <c r="C1903" s="26"/>
      <c r="D1903" s="26"/>
      <c r="E1903" s="26"/>
      <c r="F1903" s="26"/>
      <c r="G1903" s="26"/>
      <c r="H1903" s="26"/>
      <c r="I1903" s="26"/>
      <c r="J1903" s="26"/>
      <c r="K1903" s="26"/>
      <c r="L1903" s="26"/>
      <c r="M1903" s="26"/>
      <c r="N1903" s="26"/>
      <c r="O1903" s="26"/>
      <c r="P1903" s="26"/>
      <c r="Q1903" s="26"/>
      <c r="R1903" s="26"/>
      <c r="S1903" s="26"/>
      <c r="T1903" s="26"/>
      <c r="U1903" s="26"/>
      <c r="V1903" s="36">
        <f t="shared" si="29"/>
        <v>1096</v>
      </c>
      <c r="W190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03" t="str">
        <f>IF(Table1[[#This Row],[Days Past 3rd Birthday Calculated]]&lt;1,"OnTime",IF(Table1[[#This Row],[Days Past 3rd Birthday Calculated]]&lt;16,"1-15 Cal Days",IF(Table1[[#This Row],[Days Past 3rd Birthday Calculated]]&gt;29,"30+ Cal Days","16-29 Cal Days")))</f>
        <v>OnTime</v>
      </c>
      <c r="Y1903" s="37">
        <f>_xlfn.NUMBERVALUE(Table1[[#This Row],[School Days to Complete Initial Evaluation (U08)]])</f>
        <v>0</v>
      </c>
      <c r="Z1903" t="str">
        <f>IF(Table1[[#This Row],[School Days to Complete Initial Evaluation Converted]]&lt;36,"OnTime",IF(Table1[[#This Row],[School Days to Complete Initial Evaluation Converted]]&gt;50,"16+ Sch Days","1-15 Sch Days"))</f>
        <v>OnTime</v>
      </c>
    </row>
    <row r="1904" spans="1:26">
      <c r="A1904" s="26"/>
      <c r="B1904" s="26"/>
      <c r="C1904" s="26"/>
      <c r="D1904" s="26"/>
      <c r="E1904" s="26"/>
      <c r="F1904" s="26"/>
      <c r="G1904" s="26"/>
      <c r="H1904" s="26"/>
      <c r="I1904" s="26"/>
      <c r="J1904" s="26"/>
      <c r="K1904" s="26"/>
      <c r="L1904" s="26"/>
      <c r="M1904" s="26"/>
      <c r="N1904" s="26"/>
      <c r="O1904" s="26"/>
      <c r="P1904" s="26"/>
      <c r="Q1904" s="26"/>
      <c r="R1904" s="26"/>
      <c r="S1904" s="26"/>
      <c r="T1904" s="26"/>
      <c r="U1904" s="26"/>
      <c r="V1904" s="36">
        <f t="shared" si="29"/>
        <v>1096</v>
      </c>
      <c r="W190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04" t="str">
        <f>IF(Table1[[#This Row],[Days Past 3rd Birthday Calculated]]&lt;1,"OnTime",IF(Table1[[#This Row],[Days Past 3rd Birthday Calculated]]&lt;16,"1-15 Cal Days",IF(Table1[[#This Row],[Days Past 3rd Birthday Calculated]]&gt;29,"30+ Cal Days","16-29 Cal Days")))</f>
        <v>OnTime</v>
      </c>
      <c r="Y1904" s="37">
        <f>_xlfn.NUMBERVALUE(Table1[[#This Row],[School Days to Complete Initial Evaluation (U08)]])</f>
        <v>0</v>
      </c>
      <c r="Z1904" t="str">
        <f>IF(Table1[[#This Row],[School Days to Complete Initial Evaluation Converted]]&lt;36,"OnTime",IF(Table1[[#This Row],[School Days to Complete Initial Evaluation Converted]]&gt;50,"16+ Sch Days","1-15 Sch Days"))</f>
        <v>OnTime</v>
      </c>
    </row>
    <row r="1905" spans="1:26">
      <c r="A1905" s="26"/>
      <c r="B1905" s="26"/>
      <c r="C1905" s="26"/>
      <c r="D1905" s="26"/>
      <c r="E1905" s="26"/>
      <c r="F1905" s="26"/>
      <c r="G1905" s="26"/>
      <c r="H1905" s="26"/>
      <c r="I1905" s="26"/>
      <c r="J1905" s="26"/>
      <c r="K1905" s="26"/>
      <c r="L1905" s="26"/>
      <c r="M1905" s="26"/>
      <c r="N1905" s="26"/>
      <c r="O1905" s="26"/>
      <c r="P1905" s="26"/>
      <c r="Q1905" s="26"/>
      <c r="R1905" s="26"/>
      <c r="S1905" s="26"/>
      <c r="T1905" s="26"/>
      <c r="U1905" s="26"/>
      <c r="V1905" s="36">
        <f t="shared" si="29"/>
        <v>1096</v>
      </c>
      <c r="W190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05" t="str">
        <f>IF(Table1[[#This Row],[Days Past 3rd Birthday Calculated]]&lt;1,"OnTime",IF(Table1[[#This Row],[Days Past 3rd Birthday Calculated]]&lt;16,"1-15 Cal Days",IF(Table1[[#This Row],[Days Past 3rd Birthday Calculated]]&gt;29,"30+ Cal Days","16-29 Cal Days")))</f>
        <v>OnTime</v>
      </c>
      <c r="Y1905" s="37">
        <f>_xlfn.NUMBERVALUE(Table1[[#This Row],[School Days to Complete Initial Evaluation (U08)]])</f>
        <v>0</v>
      </c>
      <c r="Z1905" t="str">
        <f>IF(Table1[[#This Row],[School Days to Complete Initial Evaluation Converted]]&lt;36,"OnTime",IF(Table1[[#This Row],[School Days to Complete Initial Evaluation Converted]]&gt;50,"16+ Sch Days","1-15 Sch Days"))</f>
        <v>OnTime</v>
      </c>
    </row>
    <row r="1906" spans="1:26">
      <c r="A1906" s="26"/>
      <c r="B1906" s="26"/>
      <c r="C1906" s="26"/>
      <c r="D1906" s="26"/>
      <c r="E1906" s="26"/>
      <c r="F1906" s="26"/>
      <c r="G1906" s="26"/>
      <c r="H1906" s="26"/>
      <c r="I1906" s="26"/>
      <c r="J1906" s="26"/>
      <c r="K1906" s="26"/>
      <c r="L1906" s="26"/>
      <c r="M1906" s="26"/>
      <c r="N1906" s="26"/>
      <c r="O1906" s="26"/>
      <c r="P1906" s="26"/>
      <c r="Q1906" s="26"/>
      <c r="R1906" s="26"/>
      <c r="S1906" s="26"/>
      <c r="T1906" s="26"/>
      <c r="U1906" s="26"/>
      <c r="V1906" s="36">
        <f t="shared" si="29"/>
        <v>1096</v>
      </c>
      <c r="W190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06" t="str">
        <f>IF(Table1[[#This Row],[Days Past 3rd Birthday Calculated]]&lt;1,"OnTime",IF(Table1[[#This Row],[Days Past 3rd Birthday Calculated]]&lt;16,"1-15 Cal Days",IF(Table1[[#This Row],[Days Past 3rd Birthday Calculated]]&gt;29,"30+ Cal Days","16-29 Cal Days")))</f>
        <v>OnTime</v>
      </c>
      <c r="Y1906" s="37">
        <f>_xlfn.NUMBERVALUE(Table1[[#This Row],[School Days to Complete Initial Evaluation (U08)]])</f>
        <v>0</v>
      </c>
      <c r="Z1906" t="str">
        <f>IF(Table1[[#This Row],[School Days to Complete Initial Evaluation Converted]]&lt;36,"OnTime",IF(Table1[[#This Row],[School Days to Complete Initial Evaluation Converted]]&gt;50,"16+ Sch Days","1-15 Sch Days"))</f>
        <v>OnTime</v>
      </c>
    </row>
    <row r="1907" spans="1:26">
      <c r="A1907" s="26"/>
      <c r="B1907" s="26"/>
      <c r="C1907" s="26"/>
      <c r="D1907" s="26"/>
      <c r="E1907" s="26"/>
      <c r="F1907" s="26"/>
      <c r="G1907" s="26"/>
      <c r="H1907" s="26"/>
      <c r="I1907" s="26"/>
      <c r="J1907" s="26"/>
      <c r="K1907" s="26"/>
      <c r="L1907" s="26"/>
      <c r="M1907" s="26"/>
      <c r="N1907" s="26"/>
      <c r="O1907" s="26"/>
      <c r="P1907" s="26"/>
      <c r="Q1907" s="26"/>
      <c r="R1907" s="26"/>
      <c r="S1907" s="26"/>
      <c r="T1907" s="26"/>
      <c r="U1907" s="26"/>
      <c r="V1907" s="36">
        <f t="shared" si="29"/>
        <v>1096</v>
      </c>
      <c r="W190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07" t="str">
        <f>IF(Table1[[#This Row],[Days Past 3rd Birthday Calculated]]&lt;1,"OnTime",IF(Table1[[#This Row],[Days Past 3rd Birthday Calculated]]&lt;16,"1-15 Cal Days",IF(Table1[[#This Row],[Days Past 3rd Birthday Calculated]]&gt;29,"30+ Cal Days","16-29 Cal Days")))</f>
        <v>OnTime</v>
      </c>
      <c r="Y1907" s="37">
        <f>_xlfn.NUMBERVALUE(Table1[[#This Row],[School Days to Complete Initial Evaluation (U08)]])</f>
        <v>0</v>
      </c>
      <c r="Z1907" t="str">
        <f>IF(Table1[[#This Row],[School Days to Complete Initial Evaluation Converted]]&lt;36,"OnTime",IF(Table1[[#This Row],[School Days to Complete Initial Evaluation Converted]]&gt;50,"16+ Sch Days","1-15 Sch Days"))</f>
        <v>OnTime</v>
      </c>
    </row>
    <row r="1908" spans="1:26">
      <c r="A1908" s="26"/>
      <c r="B1908" s="26"/>
      <c r="C1908" s="26"/>
      <c r="D1908" s="26"/>
      <c r="E1908" s="26"/>
      <c r="F1908" s="26"/>
      <c r="G1908" s="26"/>
      <c r="H1908" s="26"/>
      <c r="I1908" s="26"/>
      <c r="J1908" s="26"/>
      <c r="K1908" s="26"/>
      <c r="L1908" s="26"/>
      <c r="M1908" s="26"/>
      <c r="N1908" s="26"/>
      <c r="O1908" s="26"/>
      <c r="P1908" s="26"/>
      <c r="Q1908" s="26"/>
      <c r="R1908" s="26"/>
      <c r="S1908" s="26"/>
      <c r="T1908" s="26"/>
      <c r="U1908" s="26"/>
      <c r="V1908" s="36">
        <f t="shared" si="29"/>
        <v>1096</v>
      </c>
      <c r="W190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08" t="str">
        <f>IF(Table1[[#This Row],[Days Past 3rd Birthday Calculated]]&lt;1,"OnTime",IF(Table1[[#This Row],[Days Past 3rd Birthday Calculated]]&lt;16,"1-15 Cal Days",IF(Table1[[#This Row],[Days Past 3rd Birthday Calculated]]&gt;29,"30+ Cal Days","16-29 Cal Days")))</f>
        <v>OnTime</v>
      </c>
      <c r="Y1908" s="37">
        <f>_xlfn.NUMBERVALUE(Table1[[#This Row],[School Days to Complete Initial Evaluation (U08)]])</f>
        <v>0</v>
      </c>
      <c r="Z1908" t="str">
        <f>IF(Table1[[#This Row],[School Days to Complete Initial Evaluation Converted]]&lt;36,"OnTime",IF(Table1[[#This Row],[School Days to Complete Initial Evaluation Converted]]&gt;50,"16+ Sch Days","1-15 Sch Days"))</f>
        <v>OnTime</v>
      </c>
    </row>
    <row r="1909" spans="1:26">
      <c r="A1909" s="26"/>
      <c r="B1909" s="26"/>
      <c r="C1909" s="26"/>
      <c r="D1909" s="26"/>
      <c r="E1909" s="26"/>
      <c r="F1909" s="26"/>
      <c r="G1909" s="26"/>
      <c r="H1909" s="26"/>
      <c r="I1909" s="26"/>
      <c r="J1909" s="26"/>
      <c r="K1909" s="26"/>
      <c r="L1909" s="26"/>
      <c r="M1909" s="26"/>
      <c r="N1909" s="26"/>
      <c r="O1909" s="26"/>
      <c r="P1909" s="26"/>
      <c r="Q1909" s="26"/>
      <c r="R1909" s="26"/>
      <c r="S1909" s="26"/>
      <c r="T1909" s="26"/>
      <c r="U1909" s="26"/>
      <c r="V1909" s="36">
        <f t="shared" si="29"/>
        <v>1096</v>
      </c>
      <c r="W190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09" t="str">
        <f>IF(Table1[[#This Row],[Days Past 3rd Birthday Calculated]]&lt;1,"OnTime",IF(Table1[[#This Row],[Days Past 3rd Birthday Calculated]]&lt;16,"1-15 Cal Days",IF(Table1[[#This Row],[Days Past 3rd Birthday Calculated]]&gt;29,"30+ Cal Days","16-29 Cal Days")))</f>
        <v>OnTime</v>
      </c>
      <c r="Y1909" s="37">
        <f>_xlfn.NUMBERVALUE(Table1[[#This Row],[School Days to Complete Initial Evaluation (U08)]])</f>
        <v>0</v>
      </c>
      <c r="Z1909" t="str">
        <f>IF(Table1[[#This Row],[School Days to Complete Initial Evaluation Converted]]&lt;36,"OnTime",IF(Table1[[#This Row],[School Days to Complete Initial Evaluation Converted]]&gt;50,"16+ Sch Days","1-15 Sch Days"))</f>
        <v>OnTime</v>
      </c>
    </row>
    <row r="1910" spans="1:26">
      <c r="A1910" s="26"/>
      <c r="B1910" s="26"/>
      <c r="C1910" s="26"/>
      <c r="D1910" s="26"/>
      <c r="E1910" s="26"/>
      <c r="F1910" s="26"/>
      <c r="G1910" s="26"/>
      <c r="H1910" s="26"/>
      <c r="I1910" s="26"/>
      <c r="J1910" s="26"/>
      <c r="K1910" s="26"/>
      <c r="L1910" s="26"/>
      <c r="M1910" s="26"/>
      <c r="N1910" s="26"/>
      <c r="O1910" s="26"/>
      <c r="P1910" s="26"/>
      <c r="Q1910" s="26"/>
      <c r="R1910" s="26"/>
      <c r="S1910" s="26"/>
      <c r="T1910" s="26"/>
      <c r="U1910" s="26"/>
      <c r="V1910" s="36">
        <f t="shared" si="29"/>
        <v>1096</v>
      </c>
      <c r="W191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10" t="str">
        <f>IF(Table1[[#This Row],[Days Past 3rd Birthday Calculated]]&lt;1,"OnTime",IF(Table1[[#This Row],[Days Past 3rd Birthday Calculated]]&lt;16,"1-15 Cal Days",IF(Table1[[#This Row],[Days Past 3rd Birthday Calculated]]&gt;29,"30+ Cal Days","16-29 Cal Days")))</f>
        <v>OnTime</v>
      </c>
      <c r="Y1910" s="37">
        <f>_xlfn.NUMBERVALUE(Table1[[#This Row],[School Days to Complete Initial Evaluation (U08)]])</f>
        <v>0</v>
      </c>
      <c r="Z1910" t="str">
        <f>IF(Table1[[#This Row],[School Days to Complete Initial Evaluation Converted]]&lt;36,"OnTime",IF(Table1[[#This Row],[School Days to Complete Initial Evaluation Converted]]&gt;50,"16+ Sch Days","1-15 Sch Days"))</f>
        <v>OnTime</v>
      </c>
    </row>
    <row r="1911" spans="1:26">
      <c r="A1911" s="26"/>
      <c r="B1911" s="26"/>
      <c r="C1911" s="26"/>
      <c r="D1911" s="26"/>
      <c r="E1911" s="26"/>
      <c r="F1911" s="26"/>
      <c r="G1911" s="26"/>
      <c r="H1911" s="26"/>
      <c r="I1911" s="26"/>
      <c r="J1911" s="26"/>
      <c r="K1911" s="26"/>
      <c r="L1911" s="26"/>
      <c r="M1911" s="26"/>
      <c r="N1911" s="26"/>
      <c r="O1911" s="26"/>
      <c r="P1911" s="26"/>
      <c r="Q1911" s="26"/>
      <c r="R1911" s="26"/>
      <c r="S1911" s="26"/>
      <c r="T1911" s="26"/>
      <c r="U1911" s="26"/>
      <c r="V1911" s="36">
        <f t="shared" si="29"/>
        <v>1096</v>
      </c>
      <c r="W191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11" t="str">
        <f>IF(Table1[[#This Row],[Days Past 3rd Birthday Calculated]]&lt;1,"OnTime",IF(Table1[[#This Row],[Days Past 3rd Birthday Calculated]]&lt;16,"1-15 Cal Days",IF(Table1[[#This Row],[Days Past 3rd Birthday Calculated]]&gt;29,"30+ Cal Days","16-29 Cal Days")))</f>
        <v>OnTime</v>
      </c>
      <c r="Y1911" s="37">
        <f>_xlfn.NUMBERVALUE(Table1[[#This Row],[School Days to Complete Initial Evaluation (U08)]])</f>
        <v>0</v>
      </c>
      <c r="Z1911" t="str">
        <f>IF(Table1[[#This Row],[School Days to Complete Initial Evaluation Converted]]&lt;36,"OnTime",IF(Table1[[#This Row],[School Days to Complete Initial Evaluation Converted]]&gt;50,"16+ Sch Days","1-15 Sch Days"))</f>
        <v>OnTime</v>
      </c>
    </row>
    <row r="1912" spans="1:26">
      <c r="A1912" s="26"/>
      <c r="B1912" s="26"/>
      <c r="C1912" s="26"/>
      <c r="D1912" s="26"/>
      <c r="E1912" s="26"/>
      <c r="F1912" s="26"/>
      <c r="G1912" s="26"/>
      <c r="H1912" s="26"/>
      <c r="I1912" s="26"/>
      <c r="J1912" s="26"/>
      <c r="K1912" s="26"/>
      <c r="L1912" s="26"/>
      <c r="M1912" s="26"/>
      <c r="N1912" s="26"/>
      <c r="O1912" s="26"/>
      <c r="P1912" s="26"/>
      <c r="Q1912" s="26"/>
      <c r="R1912" s="26"/>
      <c r="S1912" s="26"/>
      <c r="T1912" s="26"/>
      <c r="U1912" s="26"/>
      <c r="V1912" s="36">
        <f t="shared" si="29"/>
        <v>1096</v>
      </c>
      <c r="W191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12" t="str">
        <f>IF(Table1[[#This Row],[Days Past 3rd Birthday Calculated]]&lt;1,"OnTime",IF(Table1[[#This Row],[Days Past 3rd Birthday Calculated]]&lt;16,"1-15 Cal Days",IF(Table1[[#This Row],[Days Past 3rd Birthday Calculated]]&gt;29,"30+ Cal Days","16-29 Cal Days")))</f>
        <v>OnTime</v>
      </c>
      <c r="Y1912" s="37">
        <f>_xlfn.NUMBERVALUE(Table1[[#This Row],[School Days to Complete Initial Evaluation (U08)]])</f>
        <v>0</v>
      </c>
      <c r="Z1912" t="str">
        <f>IF(Table1[[#This Row],[School Days to Complete Initial Evaluation Converted]]&lt;36,"OnTime",IF(Table1[[#This Row],[School Days to Complete Initial Evaluation Converted]]&gt;50,"16+ Sch Days","1-15 Sch Days"))</f>
        <v>OnTime</v>
      </c>
    </row>
    <row r="1913" spans="1:26">
      <c r="A1913" s="26"/>
      <c r="B1913" s="26"/>
      <c r="C1913" s="26"/>
      <c r="D1913" s="26"/>
      <c r="E1913" s="26"/>
      <c r="F1913" s="26"/>
      <c r="G1913" s="26"/>
      <c r="H1913" s="26"/>
      <c r="I1913" s="26"/>
      <c r="J1913" s="26"/>
      <c r="K1913" s="26"/>
      <c r="L1913" s="26"/>
      <c r="M1913" s="26"/>
      <c r="N1913" s="26"/>
      <c r="O1913" s="26"/>
      <c r="P1913" s="26"/>
      <c r="Q1913" s="26"/>
      <c r="R1913" s="26"/>
      <c r="S1913" s="26"/>
      <c r="T1913" s="26"/>
      <c r="U1913" s="26"/>
      <c r="V1913" s="36">
        <f t="shared" si="29"/>
        <v>1096</v>
      </c>
      <c r="W191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13" t="str">
        <f>IF(Table1[[#This Row],[Days Past 3rd Birthday Calculated]]&lt;1,"OnTime",IF(Table1[[#This Row],[Days Past 3rd Birthday Calculated]]&lt;16,"1-15 Cal Days",IF(Table1[[#This Row],[Days Past 3rd Birthday Calculated]]&gt;29,"30+ Cal Days","16-29 Cal Days")))</f>
        <v>OnTime</v>
      </c>
      <c r="Y1913" s="37">
        <f>_xlfn.NUMBERVALUE(Table1[[#This Row],[School Days to Complete Initial Evaluation (U08)]])</f>
        <v>0</v>
      </c>
      <c r="Z1913" t="str">
        <f>IF(Table1[[#This Row],[School Days to Complete Initial Evaluation Converted]]&lt;36,"OnTime",IF(Table1[[#This Row],[School Days to Complete Initial Evaluation Converted]]&gt;50,"16+ Sch Days","1-15 Sch Days"))</f>
        <v>OnTime</v>
      </c>
    </row>
    <row r="1914" spans="1:26">
      <c r="A1914" s="26"/>
      <c r="B1914" s="26"/>
      <c r="C1914" s="26"/>
      <c r="D1914" s="26"/>
      <c r="E1914" s="26"/>
      <c r="F1914" s="26"/>
      <c r="G1914" s="26"/>
      <c r="H1914" s="26"/>
      <c r="I1914" s="26"/>
      <c r="J1914" s="26"/>
      <c r="K1914" s="26"/>
      <c r="L1914" s="26"/>
      <c r="M1914" s="26"/>
      <c r="N1914" s="26"/>
      <c r="O1914" s="26"/>
      <c r="P1914" s="26"/>
      <c r="Q1914" s="26"/>
      <c r="R1914" s="26"/>
      <c r="S1914" s="26"/>
      <c r="T1914" s="26"/>
      <c r="U1914" s="26"/>
      <c r="V1914" s="36">
        <f t="shared" si="29"/>
        <v>1096</v>
      </c>
      <c r="W191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14" t="str">
        <f>IF(Table1[[#This Row],[Days Past 3rd Birthday Calculated]]&lt;1,"OnTime",IF(Table1[[#This Row],[Days Past 3rd Birthday Calculated]]&lt;16,"1-15 Cal Days",IF(Table1[[#This Row],[Days Past 3rd Birthday Calculated]]&gt;29,"30+ Cal Days","16-29 Cal Days")))</f>
        <v>OnTime</v>
      </c>
      <c r="Y1914" s="37">
        <f>_xlfn.NUMBERVALUE(Table1[[#This Row],[School Days to Complete Initial Evaluation (U08)]])</f>
        <v>0</v>
      </c>
      <c r="Z1914" t="str">
        <f>IF(Table1[[#This Row],[School Days to Complete Initial Evaluation Converted]]&lt;36,"OnTime",IF(Table1[[#This Row],[School Days to Complete Initial Evaluation Converted]]&gt;50,"16+ Sch Days","1-15 Sch Days"))</f>
        <v>OnTime</v>
      </c>
    </row>
    <row r="1915" spans="1:26">
      <c r="A1915" s="26"/>
      <c r="B1915" s="26"/>
      <c r="C1915" s="26"/>
      <c r="D1915" s="26"/>
      <c r="E1915" s="26"/>
      <c r="F1915" s="26"/>
      <c r="G1915" s="26"/>
      <c r="H1915" s="26"/>
      <c r="I1915" s="26"/>
      <c r="J1915" s="26"/>
      <c r="K1915" s="26"/>
      <c r="L1915" s="26"/>
      <c r="M1915" s="26"/>
      <c r="N1915" s="26"/>
      <c r="O1915" s="26"/>
      <c r="P1915" s="26"/>
      <c r="Q1915" s="26"/>
      <c r="R1915" s="26"/>
      <c r="S1915" s="26"/>
      <c r="T1915" s="26"/>
      <c r="U1915" s="26"/>
      <c r="V1915" s="36">
        <f t="shared" si="29"/>
        <v>1096</v>
      </c>
      <c r="W191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15" t="str">
        <f>IF(Table1[[#This Row],[Days Past 3rd Birthday Calculated]]&lt;1,"OnTime",IF(Table1[[#This Row],[Days Past 3rd Birthday Calculated]]&lt;16,"1-15 Cal Days",IF(Table1[[#This Row],[Days Past 3rd Birthday Calculated]]&gt;29,"30+ Cal Days","16-29 Cal Days")))</f>
        <v>OnTime</v>
      </c>
      <c r="Y1915" s="37">
        <f>_xlfn.NUMBERVALUE(Table1[[#This Row],[School Days to Complete Initial Evaluation (U08)]])</f>
        <v>0</v>
      </c>
      <c r="Z1915" t="str">
        <f>IF(Table1[[#This Row],[School Days to Complete Initial Evaluation Converted]]&lt;36,"OnTime",IF(Table1[[#This Row],[School Days to Complete Initial Evaluation Converted]]&gt;50,"16+ Sch Days","1-15 Sch Days"))</f>
        <v>OnTime</v>
      </c>
    </row>
    <row r="1916" spans="1:26">
      <c r="A1916" s="26"/>
      <c r="B1916" s="26"/>
      <c r="C1916" s="26"/>
      <c r="D1916" s="26"/>
      <c r="E1916" s="26"/>
      <c r="F1916" s="26"/>
      <c r="G1916" s="26"/>
      <c r="H1916" s="26"/>
      <c r="I1916" s="26"/>
      <c r="J1916" s="26"/>
      <c r="K1916" s="26"/>
      <c r="L1916" s="26"/>
      <c r="M1916" s="26"/>
      <c r="N1916" s="26"/>
      <c r="O1916" s="26"/>
      <c r="P1916" s="26"/>
      <c r="Q1916" s="26"/>
      <c r="R1916" s="26"/>
      <c r="S1916" s="26"/>
      <c r="T1916" s="26"/>
      <c r="U1916" s="26"/>
      <c r="V1916" s="36">
        <f t="shared" si="29"/>
        <v>1096</v>
      </c>
      <c r="W191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16" t="str">
        <f>IF(Table1[[#This Row],[Days Past 3rd Birthday Calculated]]&lt;1,"OnTime",IF(Table1[[#This Row],[Days Past 3rd Birthday Calculated]]&lt;16,"1-15 Cal Days",IF(Table1[[#This Row],[Days Past 3rd Birthday Calculated]]&gt;29,"30+ Cal Days","16-29 Cal Days")))</f>
        <v>OnTime</v>
      </c>
      <c r="Y1916" s="37">
        <f>_xlfn.NUMBERVALUE(Table1[[#This Row],[School Days to Complete Initial Evaluation (U08)]])</f>
        <v>0</v>
      </c>
      <c r="Z1916" t="str">
        <f>IF(Table1[[#This Row],[School Days to Complete Initial Evaluation Converted]]&lt;36,"OnTime",IF(Table1[[#This Row],[School Days to Complete Initial Evaluation Converted]]&gt;50,"16+ Sch Days","1-15 Sch Days"))</f>
        <v>OnTime</v>
      </c>
    </row>
    <row r="1917" spans="1:26">
      <c r="A1917" s="26"/>
      <c r="B1917" s="26"/>
      <c r="C1917" s="26"/>
      <c r="D1917" s="26"/>
      <c r="E1917" s="26"/>
      <c r="F1917" s="26"/>
      <c r="G1917" s="26"/>
      <c r="H1917" s="26"/>
      <c r="I1917" s="26"/>
      <c r="J1917" s="26"/>
      <c r="K1917" s="26"/>
      <c r="L1917" s="26"/>
      <c r="M1917" s="26"/>
      <c r="N1917" s="26"/>
      <c r="O1917" s="26"/>
      <c r="P1917" s="26"/>
      <c r="Q1917" s="26"/>
      <c r="R1917" s="26"/>
      <c r="S1917" s="26"/>
      <c r="T1917" s="26"/>
      <c r="U1917" s="26"/>
      <c r="V1917" s="36">
        <f t="shared" si="29"/>
        <v>1096</v>
      </c>
      <c r="W191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17" t="str">
        <f>IF(Table1[[#This Row],[Days Past 3rd Birthday Calculated]]&lt;1,"OnTime",IF(Table1[[#This Row],[Days Past 3rd Birthday Calculated]]&lt;16,"1-15 Cal Days",IF(Table1[[#This Row],[Days Past 3rd Birthday Calculated]]&gt;29,"30+ Cal Days","16-29 Cal Days")))</f>
        <v>OnTime</v>
      </c>
      <c r="Y1917" s="37">
        <f>_xlfn.NUMBERVALUE(Table1[[#This Row],[School Days to Complete Initial Evaluation (U08)]])</f>
        <v>0</v>
      </c>
      <c r="Z1917" t="str">
        <f>IF(Table1[[#This Row],[School Days to Complete Initial Evaluation Converted]]&lt;36,"OnTime",IF(Table1[[#This Row],[School Days to Complete Initial Evaluation Converted]]&gt;50,"16+ Sch Days","1-15 Sch Days"))</f>
        <v>OnTime</v>
      </c>
    </row>
    <row r="1918" spans="1:26">
      <c r="A1918" s="26"/>
      <c r="B1918" s="26"/>
      <c r="C1918" s="26"/>
      <c r="D1918" s="26"/>
      <c r="E1918" s="26"/>
      <c r="F1918" s="26"/>
      <c r="G1918" s="26"/>
      <c r="H1918" s="26"/>
      <c r="I1918" s="26"/>
      <c r="J1918" s="26"/>
      <c r="K1918" s="26"/>
      <c r="L1918" s="26"/>
      <c r="M1918" s="26"/>
      <c r="N1918" s="26"/>
      <c r="O1918" s="26"/>
      <c r="P1918" s="26"/>
      <c r="Q1918" s="26"/>
      <c r="R1918" s="26"/>
      <c r="S1918" s="26"/>
      <c r="T1918" s="26"/>
      <c r="U1918" s="26"/>
      <c r="V1918" s="36">
        <f t="shared" si="29"/>
        <v>1096</v>
      </c>
      <c r="W191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18" t="str">
        <f>IF(Table1[[#This Row],[Days Past 3rd Birthday Calculated]]&lt;1,"OnTime",IF(Table1[[#This Row],[Days Past 3rd Birthday Calculated]]&lt;16,"1-15 Cal Days",IF(Table1[[#This Row],[Days Past 3rd Birthday Calculated]]&gt;29,"30+ Cal Days","16-29 Cal Days")))</f>
        <v>OnTime</v>
      </c>
      <c r="Y1918" s="37">
        <f>_xlfn.NUMBERVALUE(Table1[[#This Row],[School Days to Complete Initial Evaluation (U08)]])</f>
        <v>0</v>
      </c>
      <c r="Z1918" t="str">
        <f>IF(Table1[[#This Row],[School Days to Complete Initial Evaluation Converted]]&lt;36,"OnTime",IF(Table1[[#This Row],[School Days to Complete Initial Evaluation Converted]]&gt;50,"16+ Sch Days","1-15 Sch Days"))</f>
        <v>OnTime</v>
      </c>
    </row>
    <row r="1919" spans="1:26">
      <c r="A1919" s="26"/>
      <c r="B1919" s="26"/>
      <c r="C1919" s="26"/>
      <c r="D1919" s="26"/>
      <c r="E1919" s="26"/>
      <c r="F1919" s="26"/>
      <c r="G1919" s="26"/>
      <c r="H1919" s="26"/>
      <c r="I1919" s="26"/>
      <c r="J1919" s="26"/>
      <c r="K1919" s="26"/>
      <c r="L1919" s="26"/>
      <c r="M1919" s="26"/>
      <c r="N1919" s="26"/>
      <c r="O1919" s="26"/>
      <c r="P1919" s="26"/>
      <c r="Q1919" s="26"/>
      <c r="R1919" s="26"/>
      <c r="S1919" s="26"/>
      <c r="T1919" s="26"/>
      <c r="U1919" s="26"/>
      <c r="V1919" s="36">
        <f t="shared" si="29"/>
        <v>1096</v>
      </c>
      <c r="W191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19" t="str">
        <f>IF(Table1[[#This Row],[Days Past 3rd Birthday Calculated]]&lt;1,"OnTime",IF(Table1[[#This Row],[Days Past 3rd Birthday Calculated]]&lt;16,"1-15 Cal Days",IF(Table1[[#This Row],[Days Past 3rd Birthday Calculated]]&gt;29,"30+ Cal Days","16-29 Cal Days")))</f>
        <v>OnTime</v>
      </c>
      <c r="Y1919" s="37">
        <f>_xlfn.NUMBERVALUE(Table1[[#This Row],[School Days to Complete Initial Evaluation (U08)]])</f>
        <v>0</v>
      </c>
      <c r="Z1919" t="str">
        <f>IF(Table1[[#This Row],[School Days to Complete Initial Evaluation Converted]]&lt;36,"OnTime",IF(Table1[[#This Row],[School Days to Complete Initial Evaluation Converted]]&gt;50,"16+ Sch Days","1-15 Sch Days"))</f>
        <v>OnTime</v>
      </c>
    </row>
    <row r="1920" spans="1:26">
      <c r="A1920" s="26"/>
      <c r="B1920" s="26"/>
      <c r="C1920" s="26"/>
      <c r="D1920" s="26"/>
      <c r="E1920" s="26"/>
      <c r="F1920" s="26"/>
      <c r="G1920" s="26"/>
      <c r="H1920" s="26"/>
      <c r="I1920" s="26"/>
      <c r="J1920" s="26"/>
      <c r="K1920" s="26"/>
      <c r="L1920" s="26"/>
      <c r="M1920" s="26"/>
      <c r="N1920" s="26"/>
      <c r="O1920" s="26"/>
      <c r="P1920" s="26"/>
      <c r="Q1920" s="26"/>
      <c r="R1920" s="26"/>
      <c r="S1920" s="26"/>
      <c r="T1920" s="26"/>
      <c r="U1920" s="26"/>
      <c r="V1920" s="36">
        <f t="shared" si="29"/>
        <v>1096</v>
      </c>
      <c r="W192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20" t="str">
        <f>IF(Table1[[#This Row],[Days Past 3rd Birthday Calculated]]&lt;1,"OnTime",IF(Table1[[#This Row],[Days Past 3rd Birthday Calculated]]&lt;16,"1-15 Cal Days",IF(Table1[[#This Row],[Days Past 3rd Birthday Calculated]]&gt;29,"30+ Cal Days","16-29 Cal Days")))</f>
        <v>OnTime</v>
      </c>
      <c r="Y1920" s="37">
        <f>_xlfn.NUMBERVALUE(Table1[[#This Row],[School Days to Complete Initial Evaluation (U08)]])</f>
        <v>0</v>
      </c>
      <c r="Z1920" t="str">
        <f>IF(Table1[[#This Row],[School Days to Complete Initial Evaluation Converted]]&lt;36,"OnTime",IF(Table1[[#This Row],[School Days to Complete Initial Evaluation Converted]]&gt;50,"16+ Sch Days","1-15 Sch Days"))</f>
        <v>OnTime</v>
      </c>
    </row>
    <row r="1921" spans="1:26">
      <c r="A1921" s="26"/>
      <c r="B1921" s="26"/>
      <c r="C1921" s="26"/>
      <c r="D1921" s="26"/>
      <c r="E1921" s="26"/>
      <c r="F1921" s="26"/>
      <c r="G1921" s="26"/>
      <c r="H1921" s="26"/>
      <c r="I1921" s="26"/>
      <c r="J1921" s="26"/>
      <c r="K1921" s="26"/>
      <c r="L1921" s="26"/>
      <c r="M1921" s="26"/>
      <c r="N1921" s="26"/>
      <c r="O1921" s="26"/>
      <c r="P1921" s="26"/>
      <c r="Q1921" s="26"/>
      <c r="R1921" s="26"/>
      <c r="S1921" s="26"/>
      <c r="T1921" s="26"/>
      <c r="U1921" s="26"/>
      <c r="V1921" s="36">
        <f t="shared" si="29"/>
        <v>1096</v>
      </c>
      <c r="W192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21" t="str">
        <f>IF(Table1[[#This Row],[Days Past 3rd Birthday Calculated]]&lt;1,"OnTime",IF(Table1[[#This Row],[Days Past 3rd Birthday Calculated]]&lt;16,"1-15 Cal Days",IF(Table1[[#This Row],[Days Past 3rd Birthday Calculated]]&gt;29,"30+ Cal Days","16-29 Cal Days")))</f>
        <v>OnTime</v>
      </c>
      <c r="Y1921" s="37">
        <f>_xlfn.NUMBERVALUE(Table1[[#This Row],[School Days to Complete Initial Evaluation (U08)]])</f>
        <v>0</v>
      </c>
      <c r="Z1921" t="str">
        <f>IF(Table1[[#This Row],[School Days to Complete Initial Evaluation Converted]]&lt;36,"OnTime",IF(Table1[[#This Row],[School Days to Complete Initial Evaluation Converted]]&gt;50,"16+ Sch Days","1-15 Sch Days"))</f>
        <v>OnTime</v>
      </c>
    </row>
    <row r="1922" spans="1:26">
      <c r="A1922" s="26"/>
      <c r="B1922" s="26"/>
      <c r="C1922" s="26"/>
      <c r="D1922" s="26"/>
      <c r="E1922" s="26"/>
      <c r="F1922" s="26"/>
      <c r="G1922" s="26"/>
      <c r="H1922" s="26"/>
      <c r="I1922" s="26"/>
      <c r="J1922" s="26"/>
      <c r="K1922" s="26"/>
      <c r="L1922" s="26"/>
      <c r="M1922" s="26"/>
      <c r="N1922" s="26"/>
      <c r="O1922" s="26"/>
      <c r="P1922" s="26"/>
      <c r="Q1922" s="26"/>
      <c r="R1922" s="26"/>
      <c r="S1922" s="26"/>
      <c r="T1922" s="26"/>
      <c r="U1922" s="26"/>
      <c r="V1922" s="36">
        <f t="shared" ref="V1922:V1985" si="30">EDATE(Q1922,36)</f>
        <v>1096</v>
      </c>
      <c r="W192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22" t="str">
        <f>IF(Table1[[#This Row],[Days Past 3rd Birthday Calculated]]&lt;1,"OnTime",IF(Table1[[#This Row],[Days Past 3rd Birthday Calculated]]&lt;16,"1-15 Cal Days",IF(Table1[[#This Row],[Days Past 3rd Birthday Calculated]]&gt;29,"30+ Cal Days","16-29 Cal Days")))</f>
        <v>OnTime</v>
      </c>
      <c r="Y1922" s="37">
        <f>_xlfn.NUMBERVALUE(Table1[[#This Row],[School Days to Complete Initial Evaluation (U08)]])</f>
        <v>0</v>
      </c>
      <c r="Z1922" t="str">
        <f>IF(Table1[[#This Row],[School Days to Complete Initial Evaluation Converted]]&lt;36,"OnTime",IF(Table1[[#This Row],[School Days to Complete Initial Evaluation Converted]]&gt;50,"16+ Sch Days","1-15 Sch Days"))</f>
        <v>OnTime</v>
      </c>
    </row>
    <row r="1923" spans="1:26">
      <c r="A1923" s="26"/>
      <c r="B1923" s="26"/>
      <c r="C1923" s="26"/>
      <c r="D1923" s="26"/>
      <c r="E1923" s="26"/>
      <c r="F1923" s="26"/>
      <c r="G1923" s="26"/>
      <c r="H1923" s="26"/>
      <c r="I1923" s="26"/>
      <c r="J1923" s="26"/>
      <c r="K1923" s="26"/>
      <c r="L1923" s="26"/>
      <c r="M1923" s="26"/>
      <c r="N1923" s="26"/>
      <c r="O1923" s="26"/>
      <c r="P1923" s="26"/>
      <c r="Q1923" s="26"/>
      <c r="R1923" s="26"/>
      <c r="S1923" s="26"/>
      <c r="T1923" s="26"/>
      <c r="U1923" s="26"/>
      <c r="V1923" s="36">
        <f t="shared" si="30"/>
        <v>1096</v>
      </c>
      <c r="W192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23" t="str">
        <f>IF(Table1[[#This Row],[Days Past 3rd Birthday Calculated]]&lt;1,"OnTime",IF(Table1[[#This Row],[Days Past 3rd Birthday Calculated]]&lt;16,"1-15 Cal Days",IF(Table1[[#This Row],[Days Past 3rd Birthday Calculated]]&gt;29,"30+ Cal Days","16-29 Cal Days")))</f>
        <v>OnTime</v>
      </c>
      <c r="Y1923" s="37">
        <f>_xlfn.NUMBERVALUE(Table1[[#This Row],[School Days to Complete Initial Evaluation (U08)]])</f>
        <v>0</v>
      </c>
      <c r="Z1923" t="str">
        <f>IF(Table1[[#This Row],[School Days to Complete Initial Evaluation Converted]]&lt;36,"OnTime",IF(Table1[[#This Row],[School Days to Complete Initial Evaluation Converted]]&gt;50,"16+ Sch Days","1-15 Sch Days"))</f>
        <v>OnTime</v>
      </c>
    </row>
    <row r="1924" spans="1:26">
      <c r="A1924" s="26"/>
      <c r="B1924" s="26"/>
      <c r="C1924" s="26"/>
      <c r="D1924" s="26"/>
      <c r="E1924" s="26"/>
      <c r="F1924" s="26"/>
      <c r="G1924" s="26"/>
      <c r="H1924" s="26"/>
      <c r="I1924" s="26"/>
      <c r="J1924" s="26"/>
      <c r="K1924" s="26"/>
      <c r="L1924" s="26"/>
      <c r="M1924" s="26"/>
      <c r="N1924" s="26"/>
      <c r="O1924" s="26"/>
      <c r="P1924" s="26"/>
      <c r="Q1924" s="26"/>
      <c r="R1924" s="26"/>
      <c r="S1924" s="26"/>
      <c r="T1924" s="26"/>
      <c r="U1924" s="26"/>
      <c r="V1924" s="36">
        <f t="shared" si="30"/>
        <v>1096</v>
      </c>
      <c r="W192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24" t="str">
        <f>IF(Table1[[#This Row],[Days Past 3rd Birthday Calculated]]&lt;1,"OnTime",IF(Table1[[#This Row],[Days Past 3rd Birthday Calculated]]&lt;16,"1-15 Cal Days",IF(Table1[[#This Row],[Days Past 3rd Birthday Calculated]]&gt;29,"30+ Cal Days","16-29 Cal Days")))</f>
        <v>OnTime</v>
      </c>
      <c r="Y1924" s="37">
        <f>_xlfn.NUMBERVALUE(Table1[[#This Row],[School Days to Complete Initial Evaluation (U08)]])</f>
        <v>0</v>
      </c>
      <c r="Z1924" t="str">
        <f>IF(Table1[[#This Row],[School Days to Complete Initial Evaluation Converted]]&lt;36,"OnTime",IF(Table1[[#This Row],[School Days to Complete Initial Evaluation Converted]]&gt;50,"16+ Sch Days","1-15 Sch Days"))</f>
        <v>OnTime</v>
      </c>
    </row>
    <row r="1925" spans="1:26">
      <c r="A1925" s="26"/>
      <c r="B1925" s="26"/>
      <c r="C1925" s="26"/>
      <c r="D1925" s="26"/>
      <c r="E1925" s="26"/>
      <c r="F1925" s="26"/>
      <c r="G1925" s="26"/>
      <c r="H1925" s="26"/>
      <c r="I1925" s="26"/>
      <c r="J1925" s="26"/>
      <c r="K1925" s="26"/>
      <c r="L1925" s="26"/>
      <c r="M1925" s="26"/>
      <c r="N1925" s="26"/>
      <c r="O1925" s="26"/>
      <c r="P1925" s="26"/>
      <c r="Q1925" s="26"/>
      <c r="R1925" s="26"/>
      <c r="S1925" s="26"/>
      <c r="T1925" s="26"/>
      <c r="U1925" s="26"/>
      <c r="V1925" s="36">
        <f t="shared" si="30"/>
        <v>1096</v>
      </c>
      <c r="W192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25" t="str">
        <f>IF(Table1[[#This Row],[Days Past 3rd Birthday Calculated]]&lt;1,"OnTime",IF(Table1[[#This Row],[Days Past 3rd Birthday Calculated]]&lt;16,"1-15 Cal Days",IF(Table1[[#This Row],[Days Past 3rd Birthday Calculated]]&gt;29,"30+ Cal Days","16-29 Cal Days")))</f>
        <v>OnTime</v>
      </c>
      <c r="Y1925" s="37">
        <f>_xlfn.NUMBERVALUE(Table1[[#This Row],[School Days to Complete Initial Evaluation (U08)]])</f>
        <v>0</v>
      </c>
      <c r="Z1925" t="str">
        <f>IF(Table1[[#This Row],[School Days to Complete Initial Evaluation Converted]]&lt;36,"OnTime",IF(Table1[[#This Row],[School Days to Complete Initial Evaluation Converted]]&gt;50,"16+ Sch Days","1-15 Sch Days"))</f>
        <v>OnTime</v>
      </c>
    </row>
    <row r="1926" spans="1:26">
      <c r="A1926" s="26"/>
      <c r="B1926" s="26"/>
      <c r="C1926" s="26"/>
      <c r="D1926" s="26"/>
      <c r="E1926" s="26"/>
      <c r="F1926" s="26"/>
      <c r="G1926" s="26"/>
      <c r="H1926" s="26"/>
      <c r="I1926" s="26"/>
      <c r="J1926" s="26"/>
      <c r="K1926" s="26"/>
      <c r="L1926" s="26"/>
      <c r="M1926" s="26"/>
      <c r="N1926" s="26"/>
      <c r="O1926" s="26"/>
      <c r="P1926" s="26"/>
      <c r="Q1926" s="26"/>
      <c r="R1926" s="26"/>
      <c r="S1926" s="26"/>
      <c r="T1926" s="26"/>
      <c r="U1926" s="26"/>
      <c r="V1926" s="36">
        <f t="shared" si="30"/>
        <v>1096</v>
      </c>
      <c r="W192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26" t="str">
        <f>IF(Table1[[#This Row],[Days Past 3rd Birthday Calculated]]&lt;1,"OnTime",IF(Table1[[#This Row],[Days Past 3rd Birthday Calculated]]&lt;16,"1-15 Cal Days",IF(Table1[[#This Row],[Days Past 3rd Birthday Calculated]]&gt;29,"30+ Cal Days","16-29 Cal Days")))</f>
        <v>OnTime</v>
      </c>
      <c r="Y1926" s="37">
        <f>_xlfn.NUMBERVALUE(Table1[[#This Row],[School Days to Complete Initial Evaluation (U08)]])</f>
        <v>0</v>
      </c>
      <c r="Z1926" t="str">
        <f>IF(Table1[[#This Row],[School Days to Complete Initial Evaluation Converted]]&lt;36,"OnTime",IF(Table1[[#This Row],[School Days to Complete Initial Evaluation Converted]]&gt;50,"16+ Sch Days","1-15 Sch Days"))</f>
        <v>OnTime</v>
      </c>
    </row>
    <row r="1927" spans="1:26">
      <c r="A1927" s="26"/>
      <c r="B1927" s="26"/>
      <c r="C1927" s="26"/>
      <c r="D1927" s="26"/>
      <c r="E1927" s="26"/>
      <c r="F1927" s="26"/>
      <c r="G1927" s="26"/>
      <c r="H1927" s="26"/>
      <c r="I1927" s="26"/>
      <c r="J1927" s="26"/>
      <c r="K1927" s="26"/>
      <c r="L1927" s="26"/>
      <c r="M1927" s="26"/>
      <c r="N1927" s="26"/>
      <c r="O1927" s="26"/>
      <c r="P1927" s="26"/>
      <c r="Q1927" s="26"/>
      <c r="R1927" s="26"/>
      <c r="S1927" s="26"/>
      <c r="T1927" s="26"/>
      <c r="U1927" s="26"/>
      <c r="V1927" s="36">
        <f t="shared" si="30"/>
        <v>1096</v>
      </c>
      <c r="W192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27" t="str">
        <f>IF(Table1[[#This Row],[Days Past 3rd Birthday Calculated]]&lt;1,"OnTime",IF(Table1[[#This Row],[Days Past 3rd Birthday Calculated]]&lt;16,"1-15 Cal Days",IF(Table1[[#This Row],[Days Past 3rd Birthday Calculated]]&gt;29,"30+ Cal Days","16-29 Cal Days")))</f>
        <v>OnTime</v>
      </c>
      <c r="Y1927" s="37">
        <f>_xlfn.NUMBERVALUE(Table1[[#This Row],[School Days to Complete Initial Evaluation (U08)]])</f>
        <v>0</v>
      </c>
      <c r="Z1927" t="str">
        <f>IF(Table1[[#This Row],[School Days to Complete Initial Evaluation Converted]]&lt;36,"OnTime",IF(Table1[[#This Row],[School Days to Complete Initial Evaluation Converted]]&gt;50,"16+ Sch Days","1-15 Sch Days"))</f>
        <v>OnTime</v>
      </c>
    </row>
    <row r="1928" spans="1:26">
      <c r="A1928" s="26"/>
      <c r="B1928" s="26"/>
      <c r="C1928" s="26"/>
      <c r="D1928" s="26"/>
      <c r="E1928" s="26"/>
      <c r="F1928" s="26"/>
      <c r="G1928" s="26"/>
      <c r="H1928" s="26"/>
      <c r="I1928" s="26"/>
      <c r="J1928" s="26"/>
      <c r="K1928" s="26"/>
      <c r="L1928" s="26"/>
      <c r="M1928" s="26"/>
      <c r="N1928" s="26"/>
      <c r="O1928" s="26"/>
      <c r="P1928" s="26"/>
      <c r="Q1928" s="26"/>
      <c r="R1928" s="26"/>
      <c r="S1928" s="26"/>
      <c r="T1928" s="26"/>
      <c r="U1928" s="26"/>
      <c r="V1928" s="36">
        <f t="shared" si="30"/>
        <v>1096</v>
      </c>
      <c r="W192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28" t="str">
        <f>IF(Table1[[#This Row],[Days Past 3rd Birthday Calculated]]&lt;1,"OnTime",IF(Table1[[#This Row],[Days Past 3rd Birthday Calculated]]&lt;16,"1-15 Cal Days",IF(Table1[[#This Row],[Days Past 3rd Birthday Calculated]]&gt;29,"30+ Cal Days","16-29 Cal Days")))</f>
        <v>OnTime</v>
      </c>
      <c r="Y1928" s="37">
        <f>_xlfn.NUMBERVALUE(Table1[[#This Row],[School Days to Complete Initial Evaluation (U08)]])</f>
        <v>0</v>
      </c>
      <c r="Z1928" t="str">
        <f>IF(Table1[[#This Row],[School Days to Complete Initial Evaluation Converted]]&lt;36,"OnTime",IF(Table1[[#This Row],[School Days to Complete Initial Evaluation Converted]]&gt;50,"16+ Sch Days","1-15 Sch Days"))</f>
        <v>OnTime</v>
      </c>
    </row>
    <row r="1929" spans="1:26">
      <c r="A1929" s="26"/>
      <c r="B1929" s="26"/>
      <c r="C1929" s="26"/>
      <c r="D1929" s="26"/>
      <c r="E1929" s="26"/>
      <c r="F1929" s="26"/>
      <c r="G1929" s="26"/>
      <c r="H1929" s="26"/>
      <c r="I1929" s="26"/>
      <c r="J1929" s="26"/>
      <c r="K1929" s="26"/>
      <c r="L1929" s="26"/>
      <c r="M1929" s="26"/>
      <c r="N1929" s="26"/>
      <c r="O1929" s="26"/>
      <c r="P1929" s="26"/>
      <c r="Q1929" s="26"/>
      <c r="R1929" s="26"/>
      <c r="S1929" s="26"/>
      <c r="T1929" s="26"/>
      <c r="U1929" s="26"/>
      <c r="V1929" s="36">
        <f t="shared" si="30"/>
        <v>1096</v>
      </c>
      <c r="W192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29" t="str">
        <f>IF(Table1[[#This Row],[Days Past 3rd Birthday Calculated]]&lt;1,"OnTime",IF(Table1[[#This Row],[Days Past 3rd Birthday Calculated]]&lt;16,"1-15 Cal Days",IF(Table1[[#This Row],[Days Past 3rd Birthday Calculated]]&gt;29,"30+ Cal Days","16-29 Cal Days")))</f>
        <v>OnTime</v>
      </c>
      <c r="Y1929" s="37">
        <f>_xlfn.NUMBERVALUE(Table1[[#This Row],[School Days to Complete Initial Evaluation (U08)]])</f>
        <v>0</v>
      </c>
      <c r="Z1929" t="str">
        <f>IF(Table1[[#This Row],[School Days to Complete Initial Evaluation Converted]]&lt;36,"OnTime",IF(Table1[[#This Row],[School Days to Complete Initial Evaluation Converted]]&gt;50,"16+ Sch Days","1-15 Sch Days"))</f>
        <v>OnTime</v>
      </c>
    </row>
    <row r="1930" spans="1:26">
      <c r="A1930" s="26"/>
      <c r="B1930" s="26"/>
      <c r="C1930" s="26"/>
      <c r="D1930" s="26"/>
      <c r="E1930" s="26"/>
      <c r="F1930" s="26"/>
      <c r="G1930" s="26"/>
      <c r="H1930" s="26"/>
      <c r="I1930" s="26"/>
      <c r="J1930" s="26"/>
      <c r="K1930" s="26"/>
      <c r="L1930" s="26"/>
      <c r="M1930" s="26"/>
      <c r="N1930" s="26"/>
      <c r="O1930" s="26"/>
      <c r="P1930" s="26"/>
      <c r="Q1930" s="26"/>
      <c r="R1930" s="26"/>
      <c r="S1930" s="26"/>
      <c r="T1930" s="26"/>
      <c r="U1930" s="26"/>
      <c r="V1930" s="36">
        <f t="shared" si="30"/>
        <v>1096</v>
      </c>
      <c r="W193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30" t="str">
        <f>IF(Table1[[#This Row],[Days Past 3rd Birthday Calculated]]&lt;1,"OnTime",IF(Table1[[#This Row],[Days Past 3rd Birthday Calculated]]&lt;16,"1-15 Cal Days",IF(Table1[[#This Row],[Days Past 3rd Birthday Calculated]]&gt;29,"30+ Cal Days","16-29 Cal Days")))</f>
        <v>OnTime</v>
      </c>
      <c r="Y1930" s="37">
        <f>_xlfn.NUMBERVALUE(Table1[[#This Row],[School Days to Complete Initial Evaluation (U08)]])</f>
        <v>0</v>
      </c>
      <c r="Z1930" t="str">
        <f>IF(Table1[[#This Row],[School Days to Complete Initial Evaluation Converted]]&lt;36,"OnTime",IF(Table1[[#This Row],[School Days to Complete Initial Evaluation Converted]]&gt;50,"16+ Sch Days","1-15 Sch Days"))</f>
        <v>OnTime</v>
      </c>
    </row>
    <row r="1931" spans="1:26">
      <c r="A1931" s="26"/>
      <c r="B1931" s="26"/>
      <c r="C1931" s="26"/>
      <c r="D1931" s="26"/>
      <c r="E1931" s="26"/>
      <c r="F1931" s="26"/>
      <c r="G1931" s="26"/>
      <c r="H1931" s="26"/>
      <c r="I1931" s="26"/>
      <c r="J1931" s="26"/>
      <c r="K1931" s="26"/>
      <c r="L1931" s="26"/>
      <c r="M1931" s="26"/>
      <c r="N1931" s="26"/>
      <c r="O1931" s="26"/>
      <c r="P1931" s="26"/>
      <c r="Q1931" s="26"/>
      <c r="R1931" s="26"/>
      <c r="S1931" s="26"/>
      <c r="T1931" s="26"/>
      <c r="U1931" s="26"/>
      <c r="V1931" s="36">
        <f t="shared" si="30"/>
        <v>1096</v>
      </c>
      <c r="W193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31" t="str">
        <f>IF(Table1[[#This Row],[Days Past 3rd Birthday Calculated]]&lt;1,"OnTime",IF(Table1[[#This Row],[Days Past 3rd Birthday Calculated]]&lt;16,"1-15 Cal Days",IF(Table1[[#This Row],[Days Past 3rd Birthday Calculated]]&gt;29,"30+ Cal Days","16-29 Cal Days")))</f>
        <v>OnTime</v>
      </c>
      <c r="Y1931" s="37">
        <f>_xlfn.NUMBERVALUE(Table1[[#This Row],[School Days to Complete Initial Evaluation (U08)]])</f>
        <v>0</v>
      </c>
      <c r="Z1931" t="str">
        <f>IF(Table1[[#This Row],[School Days to Complete Initial Evaluation Converted]]&lt;36,"OnTime",IF(Table1[[#This Row],[School Days to Complete Initial Evaluation Converted]]&gt;50,"16+ Sch Days","1-15 Sch Days"))</f>
        <v>OnTime</v>
      </c>
    </row>
    <row r="1932" spans="1:26">
      <c r="A1932" s="26"/>
      <c r="B1932" s="26"/>
      <c r="C1932" s="26"/>
      <c r="D1932" s="26"/>
      <c r="E1932" s="26"/>
      <c r="F1932" s="26"/>
      <c r="G1932" s="26"/>
      <c r="H1932" s="26"/>
      <c r="I1932" s="26"/>
      <c r="J1932" s="26"/>
      <c r="K1932" s="26"/>
      <c r="L1932" s="26"/>
      <c r="M1932" s="26"/>
      <c r="N1932" s="26"/>
      <c r="O1932" s="26"/>
      <c r="P1932" s="26"/>
      <c r="Q1932" s="26"/>
      <c r="R1932" s="26"/>
      <c r="S1932" s="26"/>
      <c r="T1932" s="26"/>
      <c r="U1932" s="26"/>
      <c r="V1932" s="36">
        <f t="shared" si="30"/>
        <v>1096</v>
      </c>
      <c r="W193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32" t="str">
        <f>IF(Table1[[#This Row],[Days Past 3rd Birthday Calculated]]&lt;1,"OnTime",IF(Table1[[#This Row],[Days Past 3rd Birthday Calculated]]&lt;16,"1-15 Cal Days",IF(Table1[[#This Row],[Days Past 3rd Birthday Calculated]]&gt;29,"30+ Cal Days","16-29 Cal Days")))</f>
        <v>OnTime</v>
      </c>
      <c r="Y1932" s="37">
        <f>_xlfn.NUMBERVALUE(Table1[[#This Row],[School Days to Complete Initial Evaluation (U08)]])</f>
        <v>0</v>
      </c>
      <c r="Z1932" t="str">
        <f>IF(Table1[[#This Row],[School Days to Complete Initial Evaluation Converted]]&lt;36,"OnTime",IF(Table1[[#This Row],[School Days to Complete Initial Evaluation Converted]]&gt;50,"16+ Sch Days","1-15 Sch Days"))</f>
        <v>OnTime</v>
      </c>
    </row>
    <row r="1933" spans="1:26">
      <c r="A1933" s="26"/>
      <c r="B1933" s="26"/>
      <c r="C1933" s="26"/>
      <c r="D1933" s="26"/>
      <c r="E1933" s="26"/>
      <c r="F1933" s="26"/>
      <c r="G1933" s="26"/>
      <c r="H1933" s="26"/>
      <c r="I1933" s="26"/>
      <c r="J1933" s="26"/>
      <c r="K1933" s="26"/>
      <c r="L1933" s="26"/>
      <c r="M1933" s="26"/>
      <c r="N1933" s="26"/>
      <c r="O1933" s="26"/>
      <c r="P1933" s="26"/>
      <c r="Q1933" s="26"/>
      <c r="R1933" s="26"/>
      <c r="S1933" s="26"/>
      <c r="T1933" s="26"/>
      <c r="U1933" s="26"/>
      <c r="V1933" s="36">
        <f t="shared" si="30"/>
        <v>1096</v>
      </c>
      <c r="W193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33" t="str">
        <f>IF(Table1[[#This Row],[Days Past 3rd Birthday Calculated]]&lt;1,"OnTime",IF(Table1[[#This Row],[Days Past 3rd Birthday Calculated]]&lt;16,"1-15 Cal Days",IF(Table1[[#This Row],[Days Past 3rd Birthday Calculated]]&gt;29,"30+ Cal Days","16-29 Cal Days")))</f>
        <v>OnTime</v>
      </c>
      <c r="Y1933" s="37">
        <f>_xlfn.NUMBERVALUE(Table1[[#This Row],[School Days to Complete Initial Evaluation (U08)]])</f>
        <v>0</v>
      </c>
      <c r="Z1933" t="str">
        <f>IF(Table1[[#This Row],[School Days to Complete Initial Evaluation Converted]]&lt;36,"OnTime",IF(Table1[[#This Row],[School Days to Complete Initial Evaluation Converted]]&gt;50,"16+ Sch Days","1-15 Sch Days"))</f>
        <v>OnTime</v>
      </c>
    </row>
    <row r="1934" spans="1:26">
      <c r="A1934" s="26"/>
      <c r="B1934" s="26"/>
      <c r="C1934" s="26"/>
      <c r="D1934" s="26"/>
      <c r="E1934" s="26"/>
      <c r="F1934" s="26"/>
      <c r="G1934" s="26"/>
      <c r="H1934" s="26"/>
      <c r="I1934" s="26"/>
      <c r="J1934" s="26"/>
      <c r="K1934" s="26"/>
      <c r="L1934" s="26"/>
      <c r="M1934" s="26"/>
      <c r="N1934" s="26"/>
      <c r="O1934" s="26"/>
      <c r="P1934" s="26"/>
      <c r="Q1934" s="26"/>
      <c r="R1934" s="26"/>
      <c r="S1934" s="26"/>
      <c r="T1934" s="26"/>
      <c r="U1934" s="26"/>
      <c r="V1934" s="36">
        <f t="shared" si="30"/>
        <v>1096</v>
      </c>
      <c r="W193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34" t="str">
        <f>IF(Table1[[#This Row],[Days Past 3rd Birthday Calculated]]&lt;1,"OnTime",IF(Table1[[#This Row],[Days Past 3rd Birthday Calculated]]&lt;16,"1-15 Cal Days",IF(Table1[[#This Row],[Days Past 3rd Birthday Calculated]]&gt;29,"30+ Cal Days","16-29 Cal Days")))</f>
        <v>OnTime</v>
      </c>
      <c r="Y1934" s="37">
        <f>_xlfn.NUMBERVALUE(Table1[[#This Row],[School Days to Complete Initial Evaluation (U08)]])</f>
        <v>0</v>
      </c>
      <c r="Z1934" t="str">
        <f>IF(Table1[[#This Row],[School Days to Complete Initial Evaluation Converted]]&lt;36,"OnTime",IF(Table1[[#This Row],[School Days to Complete Initial Evaluation Converted]]&gt;50,"16+ Sch Days","1-15 Sch Days"))</f>
        <v>OnTime</v>
      </c>
    </row>
    <row r="1935" spans="1:26">
      <c r="A1935" s="26"/>
      <c r="B1935" s="26"/>
      <c r="C1935" s="26"/>
      <c r="D1935" s="26"/>
      <c r="E1935" s="26"/>
      <c r="F1935" s="26"/>
      <c r="G1935" s="26"/>
      <c r="H1935" s="26"/>
      <c r="I1935" s="26"/>
      <c r="J1935" s="26"/>
      <c r="K1935" s="26"/>
      <c r="L1935" s="26"/>
      <c r="M1935" s="26"/>
      <c r="N1935" s="26"/>
      <c r="O1935" s="26"/>
      <c r="P1935" s="26"/>
      <c r="Q1935" s="26"/>
      <c r="R1935" s="26"/>
      <c r="S1935" s="26"/>
      <c r="T1935" s="26"/>
      <c r="U1935" s="26"/>
      <c r="V1935" s="36">
        <f t="shared" si="30"/>
        <v>1096</v>
      </c>
      <c r="W193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35" t="str">
        <f>IF(Table1[[#This Row],[Days Past 3rd Birthday Calculated]]&lt;1,"OnTime",IF(Table1[[#This Row],[Days Past 3rd Birthday Calculated]]&lt;16,"1-15 Cal Days",IF(Table1[[#This Row],[Days Past 3rd Birthday Calculated]]&gt;29,"30+ Cal Days","16-29 Cal Days")))</f>
        <v>OnTime</v>
      </c>
      <c r="Y1935" s="37">
        <f>_xlfn.NUMBERVALUE(Table1[[#This Row],[School Days to Complete Initial Evaluation (U08)]])</f>
        <v>0</v>
      </c>
      <c r="Z1935" t="str">
        <f>IF(Table1[[#This Row],[School Days to Complete Initial Evaluation Converted]]&lt;36,"OnTime",IF(Table1[[#This Row],[School Days to Complete Initial Evaluation Converted]]&gt;50,"16+ Sch Days","1-15 Sch Days"))</f>
        <v>OnTime</v>
      </c>
    </row>
    <row r="1936" spans="1:26">
      <c r="A1936" s="26"/>
      <c r="B1936" s="26"/>
      <c r="C1936" s="26"/>
      <c r="D1936" s="26"/>
      <c r="E1936" s="26"/>
      <c r="F1936" s="26"/>
      <c r="G1936" s="26"/>
      <c r="H1936" s="26"/>
      <c r="I1936" s="26"/>
      <c r="J1936" s="26"/>
      <c r="K1936" s="26"/>
      <c r="L1936" s="26"/>
      <c r="M1936" s="26"/>
      <c r="N1936" s="26"/>
      <c r="O1936" s="26"/>
      <c r="P1936" s="26"/>
      <c r="Q1936" s="26"/>
      <c r="R1936" s="26"/>
      <c r="S1936" s="26"/>
      <c r="T1936" s="26"/>
      <c r="U1936" s="26"/>
      <c r="V1936" s="36">
        <f t="shared" si="30"/>
        <v>1096</v>
      </c>
      <c r="W193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36" t="str">
        <f>IF(Table1[[#This Row],[Days Past 3rd Birthday Calculated]]&lt;1,"OnTime",IF(Table1[[#This Row],[Days Past 3rd Birthday Calculated]]&lt;16,"1-15 Cal Days",IF(Table1[[#This Row],[Days Past 3rd Birthday Calculated]]&gt;29,"30+ Cal Days","16-29 Cal Days")))</f>
        <v>OnTime</v>
      </c>
      <c r="Y1936" s="37">
        <f>_xlfn.NUMBERVALUE(Table1[[#This Row],[School Days to Complete Initial Evaluation (U08)]])</f>
        <v>0</v>
      </c>
      <c r="Z1936" t="str">
        <f>IF(Table1[[#This Row],[School Days to Complete Initial Evaluation Converted]]&lt;36,"OnTime",IF(Table1[[#This Row],[School Days to Complete Initial Evaluation Converted]]&gt;50,"16+ Sch Days","1-15 Sch Days"))</f>
        <v>OnTime</v>
      </c>
    </row>
    <row r="1937" spans="1:26">
      <c r="A1937" s="26"/>
      <c r="B1937" s="26"/>
      <c r="C1937" s="26"/>
      <c r="D1937" s="26"/>
      <c r="E1937" s="26"/>
      <c r="F1937" s="26"/>
      <c r="G1937" s="26"/>
      <c r="H1937" s="26"/>
      <c r="I1937" s="26"/>
      <c r="J1937" s="26"/>
      <c r="K1937" s="26"/>
      <c r="L1937" s="26"/>
      <c r="M1937" s="26"/>
      <c r="N1937" s="26"/>
      <c r="O1937" s="26"/>
      <c r="P1937" s="26"/>
      <c r="Q1937" s="26"/>
      <c r="R1937" s="26"/>
      <c r="S1937" s="26"/>
      <c r="T1937" s="26"/>
      <c r="U1937" s="26"/>
      <c r="V1937" s="36">
        <f t="shared" si="30"/>
        <v>1096</v>
      </c>
      <c r="W193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37" t="str">
        <f>IF(Table1[[#This Row],[Days Past 3rd Birthday Calculated]]&lt;1,"OnTime",IF(Table1[[#This Row],[Days Past 3rd Birthday Calculated]]&lt;16,"1-15 Cal Days",IF(Table1[[#This Row],[Days Past 3rd Birthday Calculated]]&gt;29,"30+ Cal Days","16-29 Cal Days")))</f>
        <v>OnTime</v>
      </c>
      <c r="Y1937" s="37">
        <f>_xlfn.NUMBERVALUE(Table1[[#This Row],[School Days to Complete Initial Evaluation (U08)]])</f>
        <v>0</v>
      </c>
      <c r="Z1937" t="str">
        <f>IF(Table1[[#This Row],[School Days to Complete Initial Evaluation Converted]]&lt;36,"OnTime",IF(Table1[[#This Row],[School Days to Complete Initial Evaluation Converted]]&gt;50,"16+ Sch Days","1-15 Sch Days"))</f>
        <v>OnTime</v>
      </c>
    </row>
    <row r="1938" spans="1:26">
      <c r="A1938" s="26"/>
      <c r="B1938" s="26"/>
      <c r="C1938" s="26"/>
      <c r="D1938" s="26"/>
      <c r="E1938" s="26"/>
      <c r="F1938" s="26"/>
      <c r="G1938" s="26"/>
      <c r="H1938" s="26"/>
      <c r="I1938" s="26"/>
      <c r="J1938" s="26"/>
      <c r="K1938" s="26"/>
      <c r="L1938" s="26"/>
      <c r="M1938" s="26"/>
      <c r="N1938" s="26"/>
      <c r="O1938" s="26"/>
      <c r="P1938" s="26"/>
      <c r="Q1938" s="26"/>
      <c r="R1938" s="26"/>
      <c r="S1938" s="26"/>
      <c r="T1938" s="26"/>
      <c r="U1938" s="26"/>
      <c r="V1938" s="36">
        <f t="shared" si="30"/>
        <v>1096</v>
      </c>
      <c r="W193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38" t="str">
        <f>IF(Table1[[#This Row],[Days Past 3rd Birthday Calculated]]&lt;1,"OnTime",IF(Table1[[#This Row],[Days Past 3rd Birthday Calculated]]&lt;16,"1-15 Cal Days",IF(Table1[[#This Row],[Days Past 3rd Birthday Calculated]]&gt;29,"30+ Cal Days","16-29 Cal Days")))</f>
        <v>OnTime</v>
      </c>
      <c r="Y1938" s="37">
        <f>_xlfn.NUMBERVALUE(Table1[[#This Row],[School Days to Complete Initial Evaluation (U08)]])</f>
        <v>0</v>
      </c>
      <c r="Z1938" t="str">
        <f>IF(Table1[[#This Row],[School Days to Complete Initial Evaluation Converted]]&lt;36,"OnTime",IF(Table1[[#This Row],[School Days to Complete Initial Evaluation Converted]]&gt;50,"16+ Sch Days","1-15 Sch Days"))</f>
        <v>OnTime</v>
      </c>
    </row>
    <row r="1939" spans="1:26">
      <c r="A1939" s="26"/>
      <c r="B1939" s="26"/>
      <c r="C1939" s="26"/>
      <c r="D1939" s="26"/>
      <c r="E1939" s="26"/>
      <c r="F1939" s="26"/>
      <c r="G1939" s="26"/>
      <c r="H1939" s="26"/>
      <c r="I1939" s="26"/>
      <c r="J1939" s="26"/>
      <c r="K1939" s="26"/>
      <c r="L1939" s="26"/>
      <c r="M1939" s="26"/>
      <c r="N1939" s="26"/>
      <c r="O1939" s="26"/>
      <c r="P1939" s="26"/>
      <c r="Q1939" s="26"/>
      <c r="R1939" s="26"/>
      <c r="S1939" s="26"/>
      <c r="T1939" s="26"/>
      <c r="U1939" s="26"/>
      <c r="V1939" s="36">
        <f t="shared" si="30"/>
        <v>1096</v>
      </c>
      <c r="W193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39" t="str">
        <f>IF(Table1[[#This Row],[Days Past 3rd Birthday Calculated]]&lt;1,"OnTime",IF(Table1[[#This Row],[Days Past 3rd Birthday Calculated]]&lt;16,"1-15 Cal Days",IF(Table1[[#This Row],[Days Past 3rd Birthday Calculated]]&gt;29,"30+ Cal Days","16-29 Cal Days")))</f>
        <v>OnTime</v>
      </c>
      <c r="Y1939" s="37">
        <f>_xlfn.NUMBERVALUE(Table1[[#This Row],[School Days to Complete Initial Evaluation (U08)]])</f>
        <v>0</v>
      </c>
      <c r="Z1939" t="str">
        <f>IF(Table1[[#This Row],[School Days to Complete Initial Evaluation Converted]]&lt;36,"OnTime",IF(Table1[[#This Row],[School Days to Complete Initial Evaluation Converted]]&gt;50,"16+ Sch Days","1-15 Sch Days"))</f>
        <v>OnTime</v>
      </c>
    </row>
    <row r="1940" spans="1:26">
      <c r="A1940" s="26"/>
      <c r="B1940" s="26"/>
      <c r="C1940" s="26"/>
      <c r="D1940" s="26"/>
      <c r="E1940" s="26"/>
      <c r="F1940" s="26"/>
      <c r="G1940" s="26"/>
      <c r="H1940" s="26"/>
      <c r="I1940" s="26"/>
      <c r="J1940" s="26"/>
      <c r="K1940" s="26"/>
      <c r="L1940" s="26"/>
      <c r="M1940" s="26"/>
      <c r="N1940" s="26"/>
      <c r="O1940" s="26"/>
      <c r="P1940" s="26"/>
      <c r="Q1940" s="26"/>
      <c r="R1940" s="26"/>
      <c r="S1940" s="26"/>
      <c r="T1940" s="26"/>
      <c r="U1940" s="26"/>
      <c r="V1940" s="36">
        <f t="shared" si="30"/>
        <v>1096</v>
      </c>
      <c r="W194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40" t="str">
        <f>IF(Table1[[#This Row],[Days Past 3rd Birthday Calculated]]&lt;1,"OnTime",IF(Table1[[#This Row],[Days Past 3rd Birthday Calculated]]&lt;16,"1-15 Cal Days",IF(Table1[[#This Row],[Days Past 3rd Birthday Calculated]]&gt;29,"30+ Cal Days","16-29 Cal Days")))</f>
        <v>OnTime</v>
      </c>
      <c r="Y1940" s="37">
        <f>_xlfn.NUMBERVALUE(Table1[[#This Row],[School Days to Complete Initial Evaluation (U08)]])</f>
        <v>0</v>
      </c>
      <c r="Z1940" t="str">
        <f>IF(Table1[[#This Row],[School Days to Complete Initial Evaluation Converted]]&lt;36,"OnTime",IF(Table1[[#This Row],[School Days to Complete Initial Evaluation Converted]]&gt;50,"16+ Sch Days","1-15 Sch Days"))</f>
        <v>OnTime</v>
      </c>
    </row>
    <row r="1941" spans="1:26">
      <c r="A1941" s="26"/>
      <c r="B1941" s="26"/>
      <c r="C1941" s="26"/>
      <c r="D1941" s="26"/>
      <c r="E1941" s="26"/>
      <c r="F1941" s="26"/>
      <c r="G1941" s="26"/>
      <c r="H1941" s="26"/>
      <c r="I1941" s="26"/>
      <c r="J1941" s="26"/>
      <c r="K1941" s="26"/>
      <c r="L1941" s="26"/>
      <c r="M1941" s="26"/>
      <c r="N1941" s="26"/>
      <c r="O1941" s="26"/>
      <c r="P1941" s="26"/>
      <c r="Q1941" s="26"/>
      <c r="R1941" s="26"/>
      <c r="S1941" s="26"/>
      <c r="T1941" s="26"/>
      <c r="U1941" s="26"/>
      <c r="V1941" s="36">
        <f t="shared" si="30"/>
        <v>1096</v>
      </c>
      <c r="W194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41" t="str">
        <f>IF(Table1[[#This Row],[Days Past 3rd Birthday Calculated]]&lt;1,"OnTime",IF(Table1[[#This Row],[Days Past 3rd Birthday Calculated]]&lt;16,"1-15 Cal Days",IF(Table1[[#This Row],[Days Past 3rd Birthday Calculated]]&gt;29,"30+ Cal Days","16-29 Cal Days")))</f>
        <v>OnTime</v>
      </c>
      <c r="Y1941" s="37">
        <f>_xlfn.NUMBERVALUE(Table1[[#This Row],[School Days to Complete Initial Evaluation (U08)]])</f>
        <v>0</v>
      </c>
      <c r="Z1941" t="str">
        <f>IF(Table1[[#This Row],[School Days to Complete Initial Evaluation Converted]]&lt;36,"OnTime",IF(Table1[[#This Row],[School Days to Complete Initial Evaluation Converted]]&gt;50,"16+ Sch Days","1-15 Sch Days"))</f>
        <v>OnTime</v>
      </c>
    </row>
    <row r="1942" spans="1:26">
      <c r="A1942" s="26"/>
      <c r="B1942" s="26"/>
      <c r="C1942" s="26"/>
      <c r="D1942" s="26"/>
      <c r="E1942" s="26"/>
      <c r="F1942" s="26"/>
      <c r="G1942" s="26"/>
      <c r="H1942" s="26"/>
      <c r="I1942" s="26"/>
      <c r="J1942" s="26"/>
      <c r="K1942" s="26"/>
      <c r="L1942" s="26"/>
      <c r="M1942" s="26"/>
      <c r="N1942" s="26"/>
      <c r="O1942" s="26"/>
      <c r="P1942" s="26"/>
      <c r="Q1942" s="26"/>
      <c r="R1942" s="26"/>
      <c r="S1942" s="26"/>
      <c r="T1942" s="26"/>
      <c r="U1942" s="26"/>
      <c r="V1942" s="36">
        <f t="shared" si="30"/>
        <v>1096</v>
      </c>
      <c r="W194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42" t="str">
        <f>IF(Table1[[#This Row],[Days Past 3rd Birthday Calculated]]&lt;1,"OnTime",IF(Table1[[#This Row],[Days Past 3rd Birthday Calculated]]&lt;16,"1-15 Cal Days",IF(Table1[[#This Row],[Days Past 3rd Birthday Calculated]]&gt;29,"30+ Cal Days","16-29 Cal Days")))</f>
        <v>OnTime</v>
      </c>
      <c r="Y1942" s="37">
        <f>_xlfn.NUMBERVALUE(Table1[[#This Row],[School Days to Complete Initial Evaluation (U08)]])</f>
        <v>0</v>
      </c>
      <c r="Z1942" t="str">
        <f>IF(Table1[[#This Row],[School Days to Complete Initial Evaluation Converted]]&lt;36,"OnTime",IF(Table1[[#This Row],[School Days to Complete Initial Evaluation Converted]]&gt;50,"16+ Sch Days","1-15 Sch Days"))</f>
        <v>OnTime</v>
      </c>
    </row>
    <row r="1943" spans="1:26">
      <c r="A1943" s="26"/>
      <c r="B1943" s="26"/>
      <c r="C1943" s="26"/>
      <c r="D1943" s="26"/>
      <c r="E1943" s="26"/>
      <c r="F1943" s="26"/>
      <c r="G1943" s="26"/>
      <c r="H1943" s="26"/>
      <c r="I1943" s="26"/>
      <c r="J1943" s="26"/>
      <c r="K1943" s="26"/>
      <c r="L1943" s="26"/>
      <c r="M1943" s="26"/>
      <c r="N1943" s="26"/>
      <c r="O1943" s="26"/>
      <c r="P1943" s="26"/>
      <c r="Q1943" s="26"/>
      <c r="R1943" s="26"/>
      <c r="S1943" s="26"/>
      <c r="T1943" s="26"/>
      <c r="U1943" s="26"/>
      <c r="V1943" s="36">
        <f t="shared" si="30"/>
        <v>1096</v>
      </c>
      <c r="W194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43" t="str">
        <f>IF(Table1[[#This Row],[Days Past 3rd Birthday Calculated]]&lt;1,"OnTime",IF(Table1[[#This Row],[Days Past 3rd Birthday Calculated]]&lt;16,"1-15 Cal Days",IF(Table1[[#This Row],[Days Past 3rd Birthday Calculated]]&gt;29,"30+ Cal Days","16-29 Cal Days")))</f>
        <v>OnTime</v>
      </c>
      <c r="Y1943" s="37">
        <f>_xlfn.NUMBERVALUE(Table1[[#This Row],[School Days to Complete Initial Evaluation (U08)]])</f>
        <v>0</v>
      </c>
      <c r="Z1943" t="str">
        <f>IF(Table1[[#This Row],[School Days to Complete Initial Evaluation Converted]]&lt;36,"OnTime",IF(Table1[[#This Row],[School Days to Complete Initial Evaluation Converted]]&gt;50,"16+ Sch Days","1-15 Sch Days"))</f>
        <v>OnTime</v>
      </c>
    </row>
    <row r="1944" spans="1:26">
      <c r="A1944" s="26"/>
      <c r="B1944" s="26"/>
      <c r="C1944" s="26"/>
      <c r="D1944" s="26"/>
      <c r="E1944" s="26"/>
      <c r="F1944" s="26"/>
      <c r="G1944" s="26"/>
      <c r="H1944" s="26"/>
      <c r="I1944" s="26"/>
      <c r="J1944" s="26"/>
      <c r="K1944" s="26"/>
      <c r="L1944" s="26"/>
      <c r="M1944" s="26"/>
      <c r="N1944" s="26"/>
      <c r="O1944" s="26"/>
      <c r="P1944" s="26"/>
      <c r="Q1944" s="26"/>
      <c r="R1944" s="26"/>
      <c r="S1944" s="26"/>
      <c r="T1944" s="26"/>
      <c r="U1944" s="26"/>
      <c r="V1944" s="36">
        <f t="shared" si="30"/>
        <v>1096</v>
      </c>
      <c r="W194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44" t="str">
        <f>IF(Table1[[#This Row],[Days Past 3rd Birthday Calculated]]&lt;1,"OnTime",IF(Table1[[#This Row],[Days Past 3rd Birthday Calculated]]&lt;16,"1-15 Cal Days",IF(Table1[[#This Row],[Days Past 3rd Birthday Calculated]]&gt;29,"30+ Cal Days","16-29 Cal Days")))</f>
        <v>OnTime</v>
      </c>
      <c r="Y1944" s="37">
        <f>_xlfn.NUMBERVALUE(Table1[[#This Row],[School Days to Complete Initial Evaluation (U08)]])</f>
        <v>0</v>
      </c>
      <c r="Z1944" t="str">
        <f>IF(Table1[[#This Row],[School Days to Complete Initial Evaluation Converted]]&lt;36,"OnTime",IF(Table1[[#This Row],[School Days to Complete Initial Evaluation Converted]]&gt;50,"16+ Sch Days","1-15 Sch Days"))</f>
        <v>OnTime</v>
      </c>
    </row>
    <row r="1945" spans="1:26">
      <c r="A1945" s="26"/>
      <c r="B1945" s="26"/>
      <c r="C1945" s="26"/>
      <c r="D1945" s="26"/>
      <c r="E1945" s="26"/>
      <c r="F1945" s="26"/>
      <c r="G1945" s="26"/>
      <c r="H1945" s="26"/>
      <c r="I1945" s="26"/>
      <c r="J1945" s="26"/>
      <c r="K1945" s="26"/>
      <c r="L1945" s="26"/>
      <c r="M1945" s="26"/>
      <c r="N1945" s="26"/>
      <c r="O1945" s="26"/>
      <c r="P1945" s="26"/>
      <c r="Q1945" s="26"/>
      <c r="R1945" s="26"/>
      <c r="S1945" s="26"/>
      <c r="T1945" s="26"/>
      <c r="U1945" s="26"/>
      <c r="V1945" s="36">
        <f t="shared" si="30"/>
        <v>1096</v>
      </c>
      <c r="W194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45" t="str">
        <f>IF(Table1[[#This Row],[Days Past 3rd Birthday Calculated]]&lt;1,"OnTime",IF(Table1[[#This Row],[Days Past 3rd Birthday Calculated]]&lt;16,"1-15 Cal Days",IF(Table1[[#This Row],[Days Past 3rd Birthday Calculated]]&gt;29,"30+ Cal Days","16-29 Cal Days")))</f>
        <v>OnTime</v>
      </c>
      <c r="Y1945" s="37">
        <f>_xlfn.NUMBERVALUE(Table1[[#This Row],[School Days to Complete Initial Evaluation (U08)]])</f>
        <v>0</v>
      </c>
      <c r="Z1945" t="str">
        <f>IF(Table1[[#This Row],[School Days to Complete Initial Evaluation Converted]]&lt;36,"OnTime",IF(Table1[[#This Row],[School Days to Complete Initial Evaluation Converted]]&gt;50,"16+ Sch Days","1-15 Sch Days"))</f>
        <v>OnTime</v>
      </c>
    </row>
    <row r="1946" spans="1:26">
      <c r="A1946" s="26"/>
      <c r="B1946" s="26"/>
      <c r="C1946" s="26"/>
      <c r="D1946" s="26"/>
      <c r="E1946" s="26"/>
      <c r="F1946" s="26"/>
      <c r="G1946" s="26"/>
      <c r="H1946" s="26"/>
      <c r="I1946" s="26"/>
      <c r="J1946" s="26"/>
      <c r="K1946" s="26"/>
      <c r="L1946" s="26"/>
      <c r="M1946" s="26"/>
      <c r="N1946" s="26"/>
      <c r="O1946" s="26"/>
      <c r="P1946" s="26"/>
      <c r="Q1946" s="26"/>
      <c r="R1946" s="26"/>
      <c r="S1946" s="26"/>
      <c r="T1946" s="26"/>
      <c r="U1946" s="26"/>
      <c r="V1946" s="36">
        <f t="shared" si="30"/>
        <v>1096</v>
      </c>
      <c r="W194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46" t="str">
        <f>IF(Table1[[#This Row],[Days Past 3rd Birthday Calculated]]&lt;1,"OnTime",IF(Table1[[#This Row],[Days Past 3rd Birthday Calculated]]&lt;16,"1-15 Cal Days",IF(Table1[[#This Row],[Days Past 3rd Birthday Calculated]]&gt;29,"30+ Cal Days","16-29 Cal Days")))</f>
        <v>OnTime</v>
      </c>
      <c r="Y1946" s="37">
        <f>_xlfn.NUMBERVALUE(Table1[[#This Row],[School Days to Complete Initial Evaluation (U08)]])</f>
        <v>0</v>
      </c>
      <c r="Z1946" t="str">
        <f>IF(Table1[[#This Row],[School Days to Complete Initial Evaluation Converted]]&lt;36,"OnTime",IF(Table1[[#This Row],[School Days to Complete Initial Evaluation Converted]]&gt;50,"16+ Sch Days","1-15 Sch Days"))</f>
        <v>OnTime</v>
      </c>
    </row>
    <row r="1947" spans="1:26">
      <c r="A1947" s="26"/>
      <c r="B1947" s="26"/>
      <c r="C1947" s="26"/>
      <c r="D1947" s="26"/>
      <c r="E1947" s="26"/>
      <c r="F1947" s="26"/>
      <c r="G1947" s="26"/>
      <c r="H1947" s="26"/>
      <c r="I1947" s="26"/>
      <c r="J1947" s="26"/>
      <c r="K1947" s="26"/>
      <c r="L1947" s="26"/>
      <c r="M1947" s="26"/>
      <c r="N1947" s="26"/>
      <c r="O1947" s="26"/>
      <c r="P1947" s="26"/>
      <c r="Q1947" s="26"/>
      <c r="R1947" s="26"/>
      <c r="S1947" s="26"/>
      <c r="T1947" s="26"/>
      <c r="U1947" s="26"/>
      <c r="V1947" s="36">
        <f t="shared" si="30"/>
        <v>1096</v>
      </c>
      <c r="W194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47" t="str">
        <f>IF(Table1[[#This Row],[Days Past 3rd Birthday Calculated]]&lt;1,"OnTime",IF(Table1[[#This Row],[Days Past 3rd Birthday Calculated]]&lt;16,"1-15 Cal Days",IF(Table1[[#This Row],[Days Past 3rd Birthday Calculated]]&gt;29,"30+ Cal Days","16-29 Cal Days")))</f>
        <v>OnTime</v>
      </c>
      <c r="Y1947" s="37">
        <f>_xlfn.NUMBERVALUE(Table1[[#This Row],[School Days to Complete Initial Evaluation (U08)]])</f>
        <v>0</v>
      </c>
      <c r="Z1947" t="str">
        <f>IF(Table1[[#This Row],[School Days to Complete Initial Evaluation Converted]]&lt;36,"OnTime",IF(Table1[[#This Row],[School Days to Complete Initial Evaluation Converted]]&gt;50,"16+ Sch Days","1-15 Sch Days"))</f>
        <v>OnTime</v>
      </c>
    </row>
    <row r="1948" spans="1:26">
      <c r="A1948" s="26"/>
      <c r="B1948" s="26"/>
      <c r="C1948" s="26"/>
      <c r="D1948" s="26"/>
      <c r="E1948" s="26"/>
      <c r="F1948" s="26"/>
      <c r="G1948" s="26"/>
      <c r="H1948" s="26"/>
      <c r="I1948" s="26"/>
      <c r="J1948" s="26"/>
      <c r="K1948" s="26"/>
      <c r="L1948" s="26"/>
      <c r="M1948" s="26"/>
      <c r="N1948" s="26"/>
      <c r="O1948" s="26"/>
      <c r="P1948" s="26"/>
      <c r="Q1948" s="26"/>
      <c r="R1948" s="26"/>
      <c r="S1948" s="26"/>
      <c r="T1948" s="26"/>
      <c r="U1948" s="26"/>
      <c r="V1948" s="36">
        <f t="shared" si="30"/>
        <v>1096</v>
      </c>
      <c r="W194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48" t="str">
        <f>IF(Table1[[#This Row],[Days Past 3rd Birthday Calculated]]&lt;1,"OnTime",IF(Table1[[#This Row],[Days Past 3rd Birthday Calculated]]&lt;16,"1-15 Cal Days",IF(Table1[[#This Row],[Days Past 3rd Birthday Calculated]]&gt;29,"30+ Cal Days","16-29 Cal Days")))</f>
        <v>OnTime</v>
      </c>
      <c r="Y1948" s="37">
        <f>_xlfn.NUMBERVALUE(Table1[[#This Row],[School Days to Complete Initial Evaluation (U08)]])</f>
        <v>0</v>
      </c>
      <c r="Z1948" t="str">
        <f>IF(Table1[[#This Row],[School Days to Complete Initial Evaluation Converted]]&lt;36,"OnTime",IF(Table1[[#This Row],[School Days to Complete Initial Evaluation Converted]]&gt;50,"16+ Sch Days","1-15 Sch Days"))</f>
        <v>OnTime</v>
      </c>
    </row>
    <row r="1949" spans="1:26">
      <c r="A1949" s="26"/>
      <c r="B1949" s="26"/>
      <c r="C1949" s="26"/>
      <c r="D1949" s="26"/>
      <c r="E1949" s="26"/>
      <c r="F1949" s="26"/>
      <c r="G1949" s="26"/>
      <c r="H1949" s="26"/>
      <c r="I1949" s="26"/>
      <c r="J1949" s="26"/>
      <c r="K1949" s="26"/>
      <c r="L1949" s="26"/>
      <c r="M1949" s="26"/>
      <c r="N1949" s="26"/>
      <c r="O1949" s="26"/>
      <c r="P1949" s="26"/>
      <c r="Q1949" s="26"/>
      <c r="R1949" s="26"/>
      <c r="S1949" s="26"/>
      <c r="T1949" s="26"/>
      <c r="U1949" s="26"/>
      <c r="V1949" s="36">
        <f t="shared" si="30"/>
        <v>1096</v>
      </c>
      <c r="W194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49" t="str">
        <f>IF(Table1[[#This Row],[Days Past 3rd Birthday Calculated]]&lt;1,"OnTime",IF(Table1[[#This Row],[Days Past 3rd Birthday Calculated]]&lt;16,"1-15 Cal Days",IF(Table1[[#This Row],[Days Past 3rd Birthday Calculated]]&gt;29,"30+ Cal Days","16-29 Cal Days")))</f>
        <v>OnTime</v>
      </c>
      <c r="Y1949" s="37">
        <f>_xlfn.NUMBERVALUE(Table1[[#This Row],[School Days to Complete Initial Evaluation (U08)]])</f>
        <v>0</v>
      </c>
      <c r="Z1949" t="str">
        <f>IF(Table1[[#This Row],[School Days to Complete Initial Evaluation Converted]]&lt;36,"OnTime",IF(Table1[[#This Row],[School Days to Complete Initial Evaluation Converted]]&gt;50,"16+ Sch Days","1-15 Sch Days"))</f>
        <v>OnTime</v>
      </c>
    </row>
    <row r="1950" spans="1:26">
      <c r="A1950" s="26"/>
      <c r="B1950" s="26"/>
      <c r="C1950" s="26"/>
      <c r="D1950" s="26"/>
      <c r="E1950" s="26"/>
      <c r="F1950" s="26"/>
      <c r="G1950" s="26"/>
      <c r="H1950" s="26"/>
      <c r="I1950" s="26"/>
      <c r="J1950" s="26"/>
      <c r="K1950" s="26"/>
      <c r="L1950" s="26"/>
      <c r="M1950" s="26"/>
      <c r="N1950" s="26"/>
      <c r="O1950" s="26"/>
      <c r="P1950" s="26"/>
      <c r="Q1950" s="26"/>
      <c r="R1950" s="26"/>
      <c r="S1950" s="26"/>
      <c r="T1950" s="26"/>
      <c r="U1950" s="26"/>
      <c r="V1950" s="36">
        <f t="shared" si="30"/>
        <v>1096</v>
      </c>
      <c r="W195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50" t="str">
        <f>IF(Table1[[#This Row],[Days Past 3rd Birthday Calculated]]&lt;1,"OnTime",IF(Table1[[#This Row],[Days Past 3rd Birthday Calculated]]&lt;16,"1-15 Cal Days",IF(Table1[[#This Row],[Days Past 3rd Birthday Calculated]]&gt;29,"30+ Cal Days","16-29 Cal Days")))</f>
        <v>OnTime</v>
      </c>
      <c r="Y1950" s="37">
        <f>_xlfn.NUMBERVALUE(Table1[[#This Row],[School Days to Complete Initial Evaluation (U08)]])</f>
        <v>0</v>
      </c>
      <c r="Z1950" t="str">
        <f>IF(Table1[[#This Row],[School Days to Complete Initial Evaluation Converted]]&lt;36,"OnTime",IF(Table1[[#This Row],[School Days to Complete Initial Evaluation Converted]]&gt;50,"16+ Sch Days","1-15 Sch Days"))</f>
        <v>OnTime</v>
      </c>
    </row>
    <row r="1951" spans="1:26">
      <c r="A1951" s="26"/>
      <c r="B1951" s="26"/>
      <c r="C1951" s="26"/>
      <c r="D1951" s="26"/>
      <c r="E1951" s="26"/>
      <c r="F1951" s="26"/>
      <c r="G1951" s="26"/>
      <c r="H1951" s="26"/>
      <c r="I1951" s="26"/>
      <c r="J1951" s="26"/>
      <c r="K1951" s="26"/>
      <c r="L1951" s="26"/>
      <c r="M1951" s="26"/>
      <c r="N1951" s="26"/>
      <c r="O1951" s="26"/>
      <c r="P1951" s="26"/>
      <c r="Q1951" s="26"/>
      <c r="R1951" s="26"/>
      <c r="S1951" s="26"/>
      <c r="T1951" s="26"/>
      <c r="U1951" s="26"/>
      <c r="V1951" s="36">
        <f t="shared" si="30"/>
        <v>1096</v>
      </c>
      <c r="W195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51" t="str">
        <f>IF(Table1[[#This Row],[Days Past 3rd Birthday Calculated]]&lt;1,"OnTime",IF(Table1[[#This Row],[Days Past 3rd Birthday Calculated]]&lt;16,"1-15 Cal Days",IF(Table1[[#This Row],[Days Past 3rd Birthday Calculated]]&gt;29,"30+ Cal Days","16-29 Cal Days")))</f>
        <v>OnTime</v>
      </c>
      <c r="Y1951" s="37">
        <f>_xlfn.NUMBERVALUE(Table1[[#This Row],[School Days to Complete Initial Evaluation (U08)]])</f>
        <v>0</v>
      </c>
      <c r="Z1951" t="str">
        <f>IF(Table1[[#This Row],[School Days to Complete Initial Evaluation Converted]]&lt;36,"OnTime",IF(Table1[[#This Row],[School Days to Complete Initial Evaluation Converted]]&gt;50,"16+ Sch Days","1-15 Sch Days"))</f>
        <v>OnTime</v>
      </c>
    </row>
    <row r="1952" spans="1:26">
      <c r="A1952" s="26"/>
      <c r="B1952" s="26"/>
      <c r="C1952" s="26"/>
      <c r="D1952" s="26"/>
      <c r="E1952" s="26"/>
      <c r="F1952" s="26"/>
      <c r="G1952" s="26"/>
      <c r="H1952" s="26"/>
      <c r="I1952" s="26"/>
      <c r="J1952" s="26"/>
      <c r="K1952" s="26"/>
      <c r="L1952" s="26"/>
      <c r="M1952" s="26"/>
      <c r="N1952" s="26"/>
      <c r="O1952" s="26"/>
      <c r="P1952" s="26"/>
      <c r="Q1952" s="26"/>
      <c r="R1952" s="26"/>
      <c r="S1952" s="26"/>
      <c r="T1952" s="26"/>
      <c r="U1952" s="26"/>
      <c r="V1952" s="36">
        <f t="shared" si="30"/>
        <v>1096</v>
      </c>
      <c r="W195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52" t="str">
        <f>IF(Table1[[#This Row],[Days Past 3rd Birthday Calculated]]&lt;1,"OnTime",IF(Table1[[#This Row],[Days Past 3rd Birthday Calculated]]&lt;16,"1-15 Cal Days",IF(Table1[[#This Row],[Days Past 3rd Birthday Calculated]]&gt;29,"30+ Cal Days","16-29 Cal Days")))</f>
        <v>OnTime</v>
      </c>
      <c r="Y1952" s="37">
        <f>_xlfn.NUMBERVALUE(Table1[[#This Row],[School Days to Complete Initial Evaluation (U08)]])</f>
        <v>0</v>
      </c>
      <c r="Z1952" t="str">
        <f>IF(Table1[[#This Row],[School Days to Complete Initial Evaluation Converted]]&lt;36,"OnTime",IF(Table1[[#This Row],[School Days to Complete Initial Evaluation Converted]]&gt;50,"16+ Sch Days","1-15 Sch Days"))</f>
        <v>OnTime</v>
      </c>
    </row>
    <row r="1953" spans="1:26">
      <c r="A1953" s="26"/>
      <c r="B1953" s="26"/>
      <c r="C1953" s="26"/>
      <c r="D1953" s="26"/>
      <c r="E1953" s="26"/>
      <c r="F1953" s="26"/>
      <c r="G1953" s="26"/>
      <c r="H1953" s="26"/>
      <c r="I1953" s="26"/>
      <c r="J1953" s="26"/>
      <c r="K1953" s="26"/>
      <c r="L1953" s="26"/>
      <c r="M1953" s="26"/>
      <c r="N1953" s="26"/>
      <c r="O1953" s="26"/>
      <c r="P1953" s="26"/>
      <c r="Q1953" s="26"/>
      <c r="R1953" s="26"/>
      <c r="S1953" s="26"/>
      <c r="T1953" s="26"/>
      <c r="U1953" s="26"/>
      <c r="V1953" s="36">
        <f t="shared" si="30"/>
        <v>1096</v>
      </c>
      <c r="W195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53" t="str">
        <f>IF(Table1[[#This Row],[Days Past 3rd Birthday Calculated]]&lt;1,"OnTime",IF(Table1[[#This Row],[Days Past 3rd Birthday Calculated]]&lt;16,"1-15 Cal Days",IF(Table1[[#This Row],[Days Past 3rd Birthday Calculated]]&gt;29,"30+ Cal Days","16-29 Cal Days")))</f>
        <v>OnTime</v>
      </c>
      <c r="Y1953" s="37">
        <f>_xlfn.NUMBERVALUE(Table1[[#This Row],[School Days to Complete Initial Evaluation (U08)]])</f>
        <v>0</v>
      </c>
      <c r="Z1953" t="str">
        <f>IF(Table1[[#This Row],[School Days to Complete Initial Evaluation Converted]]&lt;36,"OnTime",IF(Table1[[#This Row],[School Days to Complete Initial Evaluation Converted]]&gt;50,"16+ Sch Days","1-15 Sch Days"))</f>
        <v>OnTime</v>
      </c>
    </row>
    <row r="1954" spans="1:26">
      <c r="A1954" s="26"/>
      <c r="B1954" s="26"/>
      <c r="C1954" s="26"/>
      <c r="D1954" s="26"/>
      <c r="E1954" s="26"/>
      <c r="F1954" s="26"/>
      <c r="G1954" s="26"/>
      <c r="H1954" s="26"/>
      <c r="I1954" s="26"/>
      <c r="J1954" s="26"/>
      <c r="K1954" s="26"/>
      <c r="L1954" s="26"/>
      <c r="M1954" s="26"/>
      <c r="N1954" s="26"/>
      <c r="O1954" s="26"/>
      <c r="P1954" s="26"/>
      <c r="Q1954" s="26"/>
      <c r="R1954" s="26"/>
      <c r="S1954" s="26"/>
      <c r="T1954" s="26"/>
      <c r="U1954" s="26"/>
      <c r="V1954" s="36">
        <f t="shared" si="30"/>
        <v>1096</v>
      </c>
      <c r="W195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54" t="str">
        <f>IF(Table1[[#This Row],[Days Past 3rd Birthday Calculated]]&lt;1,"OnTime",IF(Table1[[#This Row],[Days Past 3rd Birthday Calculated]]&lt;16,"1-15 Cal Days",IF(Table1[[#This Row],[Days Past 3rd Birthday Calculated]]&gt;29,"30+ Cal Days","16-29 Cal Days")))</f>
        <v>OnTime</v>
      </c>
      <c r="Y1954" s="37">
        <f>_xlfn.NUMBERVALUE(Table1[[#This Row],[School Days to Complete Initial Evaluation (U08)]])</f>
        <v>0</v>
      </c>
      <c r="Z1954" t="str">
        <f>IF(Table1[[#This Row],[School Days to Complete Initial Evaluation Converted]]&lt;36,"OnTime",IF(Table1[[#This Row],[School Days to Complete Initial Evaluation Converted]]&gt;50,"16+ Sch Days","1-15 Sch Days"))</f>
        <v>OnTime</v>
      </c>
    </row>
    <row r="1955" spans="1:26">
      <c r="A1955" s="26"/>
      <c r="B1955" s="26"/>
      <c r="C1955" s="26"/>
      <c r="D1955" s="26"/>
      <c r="E1955" s="26"/>
      <c r="F1955" s="26"/>
      <c r="G1955" s="26"/>
      <c r="H1955" s="26"/>
      <c r="I1955" s="26"/>
      <c r="J1955" s="26"/>
      <c r="K1955" s="26"/>
      <c r="L1955" s="26"/>
      <c r="M1955" s="26"/>
      <c r="N1955" s="26"/>
      <c r="O1955" s="26"/>
      <c r="P1955" s="26"/>
      <c r="Q1955" s="26"/>
      <c r="R1955" s="26"/>
      <c r="S1955" s="26"/>
      <c r="T1955" s="26"/>
      <c r="U1955" s="26"/>
      <c r="V1955" s="36">
        <f t="shared" si="30"/>
        <v>1096</v>
      </c>
      <c r="W195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55" t="str">
        <f>IF(Table1[[#This Row],[Days Past 3rd Birthday Calculated]]&lt;1,"OnTime",IF(Table1[[#This Row],[Days Past 3rd Birthday Calculated]]&lt;16,"1-15 Cal Days",IF(Table1[[#This Row],[Days Past 3rd Birthday Calculated]]&gt;29,"30+ Cal Days","16-29 Cal Days")))</f>
        <v>OnTime</v>
      </c>
      <c r="Y1955" s="37">
        <f>_xlfn.NUMBERVALUE(Table1[[#This Row],[School Days to Complete Initial Evaluation (U08)]])</f>
        <v>0</v>
      </c>
      <c r="Z1955" t="str">
        <f>IF(Table1[[#This Row],[School Days to Complete Initial Evaluation Converted]]&lt;36,"OnTime",IF(Table1[[#This Row],[School Days to Complete Initial Evaluation Converted]]&gt;50,"16+ Sch Days","1-15 Sch Days"))</f>
        <v>OnTime</v>
      </c>
    </row>
    <row r="1956" spans="1:26">
      <c r="A1956" s="26"/>
      <c r="B1956" s="26"/>
      <c r="C1956" s="26"/>
      <c r="D1956" s="26"/>
      <c r="E1956" s="26"/>
      <c r="F1956" s="26"/>
      <c r="G1956" s="26"/>
      <c r="H1956" s="26"/>
      <c r="I1956" s="26"/>
      <c r="J1956" s="26"/>
      <c r="K1956" s="26"/>
      <c r="L1956" s="26"/>
      <c r="M1956" s="26"/>
      <c r="N1956" s="26"/>
      <c r="O1956" s="26"/>
      <c r="P1956" s="26"/>
      <c r="Q1956" s="26"/>
      <c r="R1956" s="26"/>
      <c r="S1956" s="26"/>
      <c r="T1956" s="26"/>
      <c r="U1956" s="26"/>
      <c r="V1956" s="36">
        <f t="shared" si="30"/>
        <v>1096</v>
      </c>
      <c r="W195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56" t="str">
        <f>IF(Table1[[#This Row],[Days Past 3rd Birthday Calculated]]&lt;1,"OnTime",IF(Table1[[#This Row],[Days Past 3rd Birthday Calculated]]&lt;16,"1-15 Cal Days",IF(Table1[[#This Row],[Days Past 3rd Birthday Calculated]]&gt;29,"30+ Cal Days","16-29 Cal Days")))</f>
        <v>OnTime</v>
      </c>
      <c r="Y1956" s="37">
        <f>_xlfn.NUMBERVALUE(Table1[[#This Row],[School Days to Complete Initial Evaluation (U08)]])</f>
        <v>0</v>
      </c>
      <c r="Z1956" t="str">
        <f>IF(Table1[[#This Row],[School Days to Complete Initial Evaluation Converted]]&lt;36,"OnTime",IF(Table1[[#This Row],[School Days to Complete Initial Evaluation Converted]]&gt;50,"16+ Sch Days","1-15 Sch Days"))</f>
        <v>OnTime</v>
      </c>
    </row>
    <row r="1957" spans="1:26">
      <c r="A1957" s="26"/>
      <c r="B1957" s="26"/>
      <c r="C1957" s="26"/>
      <c r="D1957" s="26"/>
      <c r="E1957" s="26"/>
      <c r="F1957" s="26"/>
      <c r="G1957" s="26"/>
      <c r="H1957" s="26"/>
      <c r="I1957" s="26"/>
      <c r="J1957" s="26"/>
      <c r="K1957" s="26"/>
      <c r="L1957" s="26"/>
      <c r="M1957" s="26"/>
      <c r="N1957" s="26"/>
      <c r="O1957" s="26"/>
      <c r="P1957" s="26"/>
      <c r="Q1957" s="26"/>
      <c r="R1957" s="26"/>
      <c r="S1957" s="26"/>
      <c r="T1957" s="26"/>
      <c r="U1957" s="26"/>
      <c r="V1957" s="36">
        <f t="shared" si="30"/>
        <v>1096</v>
      </c>
      <c r="W195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57" t="str">
        <f>IF(Table1[[#This Row],[Days Past 3rd Birthday Calculated]]&lt;1,"OnTime",IF(Table1[[#This Row],[Days Past 3rd Birthday Calculated]]&lt;16,"1-15 Cal Days",IF(Table1[[#This Row],[Days Past 3rd Birthday Calculated]]&gt;29,"30+ Cal Days","16-29 Cal Days")))</f>
        <v>OnTime</v>
      </c>
      <c r="Y1957" s="37">
        <f>_xlfn.NUMBERVALUE(Table1[[#This Row],[School Days to Complete Initial Evaluation (U08)]])</f>
        <v>0</v>
      </c>
      <c r="Z1957" t="str">
        <f>IF(Table1[[#This Row],[School Days to Complete Initial Evaluation Converted]]&lt;36,"OnTime",IF(Table1[[#This Row],[School Days to Complete Initial Evaluation Converted]]&gt;50,"16+ Sch Days","1-15 Sch Days"))</f>
        <v>OnTime</v>
      </c>
    </row>
    <row r="1958" spans="1:26">
      <c r="A1958" s="26"/>
      <c r="B1958" s="26"/>
      <c r="C1958" s="26"/>
      <c r="D1958" s="26"/>
      <c r="E1958" s="26"/>
      <c r="F1958" s="26"/>
      <c r="G1958" s="26"/>
      <c r="H1958" s="26"/>
      <c r="I1958" s="26"/>
      <c r="J1958" s="26"/>
      <c r="K1958" s="26"/>
      <c r="L1958" s="26"/>
      <c r="M1958" s="26"/>
      <c r="N1958" s="26"/>
      <c r="O1958" s="26"/>
      <c r="P1958" s="26"/>
      <c r="Q1958" s="26"/>
      <c r="R1958" s="26"/>
      <c r="S1958" s="26"/>
      <c r="T1958" s="26"/>
      <c r="U1958" s="26"/>
      <c r="V1958" s="36">
        <f t="shared" si="30"/>
        <v>1096</v>
      </c>
      <c r="W195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58" t="str">
        <f>IF(Table1[[#This Row],[Days Past 3rd Birthday Calculated]]&lt;1,"OnTime",IF(Table1[[#This Row],[Days Past 3rd Birthday Calculated]]&lt;16,"1-15 Cal Days",IF(Table1[[#This Row],[Days Past 3rd Birthday Calculated]]&gt;29,"30+ Cal Days","16-29 Cal Days")))</f>
        <v>OnTime</v>
      </c>
      <c r="Y1958" s="37">
        <f>_xlfn.NUMBERVALUE(Table1[[#This Row],[School Days to Complete Initial Evaluation (U08)]])</f>
        <v>0</v>
      </c>
      <c r="Z1958" t="str">
        <f>IF(Table1[[#This Row],[School Days to Complete Initial Evaluation Converted]]&lt;36,"OnTime",IF(Table1[[#This Row],[School Days to Complete Initial Evaluation Converted]]&gt;50,"16+ Sch Days","1-15 Sch Days"))</f>
        <v>OnTime</v>
      </c>
    </row>
    <row r="1959" spans="1:26">
      <c r="A1959" s="26"/>
      <c r="B1959" s="26"/>
      <c r="C1959" s="26"/>
      <c r="D1959" s="26"/>
      <c r="E1959" s="26"/>
      <c r="F1959" s="26"/>
      <c r="G1959" s="26"/>
      <c r="H1959" s="26"/>
      <c r="I1959" s="26"/>
      <c r="J1959" s="26"/>
      <c r="K1959" s="26"/>
      <c r="L1959" s="26"/>
      <c r="M1959" s="26"/>
      <c r="N1959" s="26"/>
      <c r="O1959" s="26"/>
      <c r="P1959" s="26"/>
      <c r="Q1959" s="26"/>
      <c r="R1959" s="26"/>
      <c r="S1959" s="26"/>
      <c r="T1959" s="26"/>
      <c r="U1959" s="26"/>
      <c r="V1959" s="36">
        <f t="shared" si="30"/>
        <v>1096</v>
      </c>
      <c r="W195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59" t="str">
        <f>IF(Table1[[#This Row],[Days Past 3rd Birthday Calculated]]&lt;1,"OnTime",IF(Table1[[#This Row],[Days Past 3rd Birthday Calculated]]&lt;16,"1-15 Cal Days",IF(Table1[[#This Row],[Days Past 3rd Birthday Calculated]]&gt;29,"30+ Cal Days","16-29 Cal Days")))</f>
        <v>OnTime</v>
      </c>
      <c r="Y1959" s="37">
        <f>_xlfn.NUMBERVALUE(Table1[[#This Row],[School Days to Complete Initial Evaluation (U08)]])</f>
        <v>0</v>
      </c>
      <c r="Z1959" t="str">
        <f>IF(Table1[[#This Row],[School Days to Complete Initial Evaluation Converted]]&lt;36,"OnTime",IF(Table1[[#This Row],[School Days to Complete Initial Evaluation Converted]]&gt;50,"16+ Sch Days","1-15 Sch Days"))</f>
        <v>OnTime</v>
      </c>
    </row>
    <row r="1960" spans="1:26">
      <c r="A1960" s="26"/>
      <c r="B1960" s="26"/>
      <c r="C1960" s="26"/>
      <c r="D1960" s="26"/>
      <c r="E1960" s="26"/>
      <c r="F1960" s="26"/>
      <c r="G1960" s="26"/>
      <c r="H1960" s="26"/>
      <c r="I1960" s="26"/>
      <c r="J1960" s="26"/>
      <c r="K1960" s="26"/>
      <c r="L1960" s="26"/>
      <c r="M1960" s="26"/>
      <c r="N1960" s="26"/>
      <c r="O1960" s="26"/>
      <c r="P1960" s="26"/>
      <c r="Q1960" s="26"/>
      <c r="R1960" s="26"/>
      <c r="S1960" s="26"/>
      <c r="T1960" s="26"/>
      <c r="U1960" s="26"/>
      <c r="V1960" s="36">
        <f t="shared" si="30"/>
        <v>1096</v>
      </c>
      <c r="W196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60" t="str">
        <f>IF(Table1[[#This Row],[Days Past 3rd Birthday Calculated]]&lt;1,"OnTime",IF(Table1[[#This Row],[Days Past 3rd Birthday Calculated]]&lt;16,"1-15 Cal Days",IF(Table1[[#This Row],[Days Past 3rd Birthday Calculated]]&gt;29,"30+ Cal Days","16-29 Cal Days")))</f>
        <v>OnTime</v>
      </c>
      <c r="Y1960" s="37">
        <f>_xlfn.NUMBERVALUE(Table1[[#This Row],[School Days to Complete Initial Evaluation (U08)]])</f>
        <v>0</v>
      </c>
      <c r="Z1960" t="str">
        <f>IF(Table1[[#This Row],[School Days to Complete Initial Evaluation Converted]]&lt;36,"OnTime",IF(Table1[[#This Row],[School Days to Complete Initial Evaluation Converted]]&gt;50,"16+ Sch Days","1-15 Sch Days"))</f>
        <v>OnTime</v>
      </c>
    </row>
    <row r="1961" spans="1:26">
      <c r="A1961" s="26"/>
      <c r="B1961" s="26"/>
      <c r="C1961" s="26"/>
      <c r="D1961" s="26"/>
      <c r="E1961" s="26"/>
      <c r="F1961" s="26"/>
      <c r="G1961" s="26"/>
      <c r="H1961" s="26"/>
      <c r="I1961" s="26"/>
      <c r="J1961" s="26"/>
      <c r="K1961" s="26"/>
      <c r="L1961" s="26"/>
      <c r="M1961" s="26"/>
      <c r="N1961" s="26"/>
      <c r="O1961" s="26"/>
      <c r="P1961" s="26"/>
      <c r="Q1961" s="26"/>
      <c r="R1961" s="26"/>
      <c r="S1961" s="26"/>
      <c r="T1961" s="26"/>
      <c r="U1961" s="26"/>
      <c r="V1961" s="36">
        <f t="shared" si="30"/>
        <v>1096</v>
      </c>
      <c r="W196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61" t="str">
        <f>IF(Table1[[#This Row],[Days Past 3rd Birthday Calculated]]&lt;1,"OnTime",IF(Table1[[#This Row],[Days Past 3rd Birthday Calculated]]&lt;16,"1-15 Cal Days",IF(Table1[[#This Row],[Days Past 3rd Birthday Calculated]]&gt;29,"30+ Cal Days","16-29 Cal Days")))</f>
        <v>OnTime</v>
      </c>
      <c r="Y1961" s="37">
        <f>_xlfn.NUMBERVALUE(Table1[[#This Row],[School Days to Complete Initial Evaluation (U08)]])</f>
        <v>0</v>
      </c>
      <c r="Z1961" t="str">
        <f>IF(Table1[[#This Row],[School Days to Complete Initial Evaluation Converted]]&lt;36,"OnTime",IF(Table1[[#This Row],[School Days to Complete Initial Evaluation Converted]]&gt;50,"16+ Sch Days","1-15 Sch Days"))</f>
        <v>OnTime</v>
      </c>
    </row>
    <row r="1962" spans="1:26">
      <c r="A1962" s="26"/>
      <c r="B1962" s="26"/>
      <c r="C1962" s="26"/>
      <c r="D1962" s="26"/>
      <c r="E1962" s="26"/>
      <c r="F1962" s="26"/>
      <c r="G1962" s="26"/>
      <c r="H1962" s="26"/>
      <c r="I1962" s="26"/>
      <c r="J1962" s="26"/>
      <c r="K1962" s="26"/>
      <c r="L1962" s="26"/>
      <c r="M1962" s="26"/>
      <c r="N1962" s="26"/>
      <c r="O1962" s="26"/>
      <c r="P1962" s="26"/>
      <c r="Q1962" s="26"/>
      <c r="R1962" s="26"/>
      <c r="S1962" s="26"/>
      <c r="T1962" s="26"/>
      <c r="U1962" s="26"/>
      <c r="V1962" s="36">
        <f t="shared" si="30"/>
        <v>1096</v>
      </c>
      <c r="W196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62" t="str">
        <f>IF(Table1[[#This Row],[Days Past 3rd Birthday Calculated]]&lt;1,"OnTime",IF(Table1[[#This Row],[Days Past 3rd Birthday Calculated]]&lt;16,"1-15 Cal Days",IF(Table1[[#This Row],[Days Past 3rd Birthday Calculated]]&gt;29,"30+ Cal Days","16-29 Cal Days")))</f>
        <v>OnTime</v>
      </c>
      <c r="Y1962" s="37">
        <f>_xlfn.NUMBERVALUE(Table1[[#This Row],[School Days to Complete Initial Evaluation (U08)]])</f>
        <v>0</v>
      </c>
      <c r="Z1962" t="str">
        <f>IF(Table1[[#This Row],[School Days to Complete Initial Evaluation Converted]]&lt;36,"OnTime",IF(Table1[[#This Row],[School Days to Complete Initial Evaluation Converted]]&gt;50,"16+ Sch Days","1-15 Sch Days"))</f>
        <v>OnTime</v>
      </c>
    </row>
    <row r="1963" spans="1:26">
      <c r="A1963" s="26"/>
      <c r="B1963" s="26"/>
      <c r="C1963" s="26"/>
      <c r="D1963" s="26"/>
      <c r="E1963" s="26"/>
      <c r="F1963" s="26"/>
      <c r="G1963" s="26"/>
      <c r="H1963" s="26"/>
      <c r="I1963" s="26"/>
      <c r="J1963" s="26"/>
      <c r="K1963" s="26"/>
      <c r="L1963" s="26"/>
      <c r="M1963" s="26"/>
      <c r="N1963" s="26"/>
      <c r="O1963" s="26"/>
      <c r="P1963" s="26"/>
      <c r="Q1963" s="26"/>
      <c r="R1963" s="26"/>
      <c r="S1963" s="26"/>
      <c r="T1963" s="26"/>
      <c r="U1963" s="26"/>
      <c r="V1963" s="36">
        <f t="shared" si="30"/>
        <v>1096</v>
      </c>
      <c r="W196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63" t="str">
        <f>IF(Table1[[#This Row],[Days Past 3rd Birthday Calculated]]&lt;1,"OnTime",IF(Table1[[#This Row],[Days Past 3rd Birthday Calculated]]&lt;16,"1-15 Cal Days",IF(Table1[[#This Row],[Days Past 3rd Birthday Calculated]]&gt;29,"30+ Cal Days","16-29 Cal Days")))</f>
        <v>OnTime</v>
      </c>
      <c r="Y1963" s="37">
        <f>_xlfn.NUMBERVALUE(Table1[[#This Row],[School Days to Complete Initial Evaluation (U08)]])</f>
        <v>0</v>
      </c>
      <c r="Z1963" t="str">
        <f>IF(Table1[[#This Row],[School Days to Complete Initial Evaluation Converted]]&lt;36,"OnTime",IF(Table1[[#This Row],[School Days to Complete Initial Evaluation Converted]]&gt;50,"16+ Sch Days","1-15 Sch Days"))</f>
        <v>OnTime</v>
      </c>
    </row>
    <row r="1964" spans="1:26">
      <c r="A1964" s="26"/>
      <c r="B1964" s="26"/>
      <c r="C1964" s="26"/>
      <c r="D1964" s="26"/>
      <c r="E1964" s="26"/>
      <c r="F1964" s="26"/>
      <c r="G1964" s="26"/>
      <c r="H1964" s="26"/>
      <c r="I1964" s="26"/>
      <c r="J1964" s="26"/>
      <c r="K1964" s="26"/>
      <c r="L1964" s="26"/>
      <c r="M1964" s="26"/>
      <c r="N1964" s="26"/>
      <c r="O1964" s="26"/>
      <c r="P1964" s="26"/>
      <c r="Q1964" s="26"/>
      <c r="R1964" s="26"/>
      <c r="S1964" s="26"/>
      <c r="T1964" s="26"/>
      <c r="U1964" s="26"/>
      <c r="V1964" s="36">
        <f t="shared" si="30"/>
        <v>1096</v>
      </c>
      <c r="W196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64" t="str">
        <f>IF(Table1[[#This Row],[Days Past 3rd Birthday Calculated]]&lt;1,"OnTime",IF(Table1[[#This Row],[Days Past 3rd Birthday Calculated]]&lt;16,"1-15 Cal Days",IF(Table1[[#This Row],[Days Past 3rd Birthday Calculated]]&gt;29,"30+ Cal Days","16-29 Cal Days")))</f>
        <v>OnTime</v>
      </c>
      <c r="Y1964" s="37">
        <f>_xlfn.NUMBERVALUE(Table1[[#This Row],[School Days to Complete Initial Evaluation (U08)]])</f>
        <v>0</v>
      </c>
      <c r="Z1964" t="str">
        <f>IF(Table1[[#This Row],[School Days to Complete Initial Evaluation Converted]]&lt;36,"OnTime",IF(Table1[[#This Row],[School Days to Complete Initial Evaluation Converted]]&gt;50,"16+ Sch Days","1-15 Sch Days"))</f>
        <v>OnTime</v>
      </c>
    </row>
    <row r="1965" spans="1:26">
      <c r="A1965" s="26"/>
      <c r="B1965" s="26"/>
      <c r="C1965" s="26"/>
      <c r="D1965" s="26"/>
      <c r="E1965" s="26"/>
      <c r="F1965" s="26"/>
      <c r="G1965" s="26"/>
      <c r="H1965" s="26"/>
      <c r="I1965" s="26"/>
      <c r="J1965" s="26"/>
      <c r="K1965" s="26"/>
      <c r="L1965" s="26"/>
      <c r="M1965" s="26"/>
      <c r="N1965" s="26"/>
      <c r="O1965" s="26"/>
      <c r="P1965" s="26"/>
      <c r="Q1965" s="26"/>
      <c r="R1965" s="26"/>
      <c r="S1965" s="26"/>
      <c r="T1965" s="26"/>
      <c r="U1965" s="26"/>
      <c r="V1965" s="36">
        <f t="shared" si="30"/>
        <v>1096</v>
      </c>
      <c r="W196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65" t="str">
        <f>IF(Table1[[#This Row],[Days Past 3rd Birthday Calculated]]&lt;1,"OnTime",IF(Table1[[#This Row],[Days Past 3rd Birthday Calculated]]&lt;16,"1-15 Cal Days",IF(Table1[[#This Row],[Days Past 3rd Birthday Calculated]]&gt;29,"30+ Cal Days","16-29 Cal Days")))</f>
        <v>OnTime</v>
      </c>
      <c r="Y1965" s="37">
        <f>_xlfn.NUMBERVALUE(Table1[[#This Row],[School Days to Complete Initial Evaluation (U08)]])</f>
        <v>0</v>
      </c>
      <c r="Z1965" t="str">
        <f>IF(Table1[[#This Row],[School Days to Complete Initial Evaluation Converted]]&lt;36,"OnTime",IF(Table1[[#This Row],[School Days to Complete Initial Evaluation Converted]]&gt;50,"16+ Sch Days","1-15 Sch Days"))</f>
        <v>OnTime</v>
      </c>
    </row>
    <row r="1966" spans="1:26">
      <c r="A1966" s="26"/>
      <c r="B1966" s="26"/>
      <c r="C1966" s="26"/>
      <c r="D1966" s="26"/>
      <c r="E1966" s="26"/>
      <c r="F1966" s="26"/>
      <c r="G1966" s="26"/>
      <c r="H1966" s="26"/>
      <c r="I1966" s="26"/>
      <c r="J1966" s="26"/>
      <c r="K1966" s="26"/>
      <c r="L1966" s="26"/>
      <c r="M1966" s="26"/>
      <c r="N1966" s="26"/>
      <c r="O1966" s="26"/>
      <c r="P1966" s="26"/>
      <c r="Q1966" s="26"/>
      <c r="R1966" s="26"/>
      <c r="S1966" s="26"/>
      <c r="T1966" s="26"/>
      <c r="U1966" s="26"/>
      <c r="V1966" s="36">
        <f t="shared" si="30"/>
        <v>1096</v>
      </c>
      <c r="W196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66" t="str">
        <f>IF(Table1[[#This Row],[Days Past 3rd Birthday Calculated]]&lt;1,"OnTime",IF(Table1[[#This Row],[Days Past 3rd Birthday Calculated]]&lt;16,"1-15 Cal Days",IF(Table1[[#This Row],[Days Past 3rd Birthday Calculated]]&gt;29,"30+ Cal Days","16-29 Cal Days")))</f>
        <v>OnTime</v>
      </c>
      <c r="Y1966" s="37">
        <f>_xlfn.NUMBERVALUE(Table1[[#This Row],[School Days to Complete Initial Evaluation (U08)]])</f>
        <v>0</v>
      </c>
      <c r="Z1966" t="str">
        <f>IF(Table1[[#This Row],[School Days to Complete Initial Evaluation Converted]]&lt;36,"OnTime",IF(Table1[[#This Row],[School Days to Complete Initial Evaluation Converted]]&gt;50,"16+ Sch Days","1-15 Sch Days"))</f>
        <v>OnTime</v>
      </c>
    </row>
    <row r="1967" spans="1:26">
      <c r="A1967" s="26"/>
      <c r="B1967" s="26"/>
      <c r="C1967" s="26"/>
      <c r="D1967" s="26"/>
      <c r="E1967" s="26"/>
      <c r="F1967" s="26"/>
      <c r="G1967" s="26"/>
      <c r="H1967" s="26"/>
      <c r="I1967" s="26"/>
      <c r="J1967" s="26"/>
      <c r="K1967" s="26"/>
      <c r="L1967" s="26"/>
      <c r="M1967" s="26"/>
      <c r="N1967" s="26"/>
      <c r="O1967" s="26"/>
      <c r="P1967" s="26"/>
      <c r="Q1967" s="26"/>
      <c r="R1967" s="26"/>
      <c r="S1967" s="26"/>
      <c r="T1967" s="26"/>
      <c r="U1967" s="26"/>
      <c r="V1967" s="36">
        <f t="shared" si="30"/>
        <v>1096</v>
      </c>
      <c r="W196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67" t="str">
        <f>IF(Table1[[#This Row],[Days Past 3rd Birthday Calculated]]&lt;1,"OnTime",IF(Table1[[#This Row],[Days Past 3rd Birthday Calculated]]&lt;16,"1-15 Cal Days",IF(Table1[[#This Row],[Days Past 3rd Birthday Calculated]]&gt;29,"30+ Cal Days","16-29 Cal Days")))</f>
        <v>OnTime</v>
      </c>
      <c r="Y1967" s="37">
        <f>_xlfn.NUMBERVALUE(Table1[[#This Row],[School Days to Complete Initial Evaluation (U08)]])</f>
        <v>0</v>
      </c>
      <c r="Z1967" t="str">
        <f>IF(Table1[[#This Row],[School Days to Complete Initial Evaluation Converted]]&lt;36,"OnTime",IF(Table1[[#This Row],[School Days to Complete Initial Evaluation Converted]]&gt;50,"16+ Sch Days","1-15 Sch Days"))</f>
        <v>OnTime</v>
      </c>
    </row>
    <row r="1968" spans="1:26">
      <c r="A1968" s="26"/>
      <c r="B1968" s="26"/>
      <c r="C1968" s="26"/>
      <c r="D1968" s="26"/>
      <c r="E1968" s="26"/>
      <c r="F1968" s="26"/>
      <c r="G1968" s="26"/>
      <c r="H1968" s="26"/>
      <c r="I1968" s="26"/>
      <c r="J1968" s="26"/>
      <c r="K1968" s="26"/>
      <c r="L1968" s="26"/>
      <c r="M1968" s="26"/>
      <c r="N1968" s="26"/>
      <c r="O1968" s="26"/>
      <c r="P1968" s="26"/>
      <c r="Q1968" s="26"/>
      <c r="R1968" s="26"/>
      <c r="S1968" s="26"/>
      <c r="T1968" s="26"/>
      <c r="U1968" s="26"/>
      <c r="V1968" s="36">
        <f t="shared" si="30"/>
        <v>1096</v>
      </c>
      <c r="W196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68" t="str">
        <f>IF(Table1[[#This Row],[Days Past 3rd Birthday Calculated]]&lt;1,"OnTime",IF(Table1[[#This Row],[Days Past 3rd Birthday Calculated]]&lt;16,"1-15 Cal Days",IF(Table1[[#This Row],[Days Past 3rd Birthday Calculated]]&gt;29,"30+ Cal Days","16-29 Cal Days")))</f>
        <v>OnTime</v>
      </c>
      <c r="Y1968" s="37">
        <f>_xlfn.NUMBERVALUE(Table1[[#This Row],[School Days to Complete Initial Evaluation (U08)]])</f>
        <v>0</v>
      </c>
      <c r="Z1968" t="str">
        <f>IF(Table1[[#This Row],[School Days to Complete Initial Evaluation Converted]]&lt;36,"OnTime",IF(Table1[[#This Row],[School Days to Complete Initial Evaluation Converted]]&gt;50,"16+ Sch Days","1-15 Sch Days"))</f>
        <v>OnTime</v>
      </c>
    </row>
    <row r="1969" spans="1:26">
      <c r="A1969" s="26"/>
      <c r="B1969" s="26"/>
      <c r="C1969" s="26"/>
      <c r="D1969" s="26"/>
      <c r="E1969" s="26"/>
      <c r="F1969" s="26"/>
      <c r="G1969" s="26"/>
      <c r="H1969" s="26"/>
      <c r="I1969" s="26"/>
      <c r="J1969" s="26"/>
      <c r="K1969" s="26"/>
      <c r="L1969" s="26"/>
      <c r="M1969" s="26"/>
      <c r="N1969" s="26"/>
      <c r="O1969" s="26"/>
      <c r="P1969" s="26"/>
      <c r="Q1969" s="26"/>
      <c r="R1969" s="26"/>
      <c r="S1969" s="26"/>
      <c r="T1969" s="26"/>
      <c r="U1969" s="26"/>
      <c r="V1969" s="36">
        <f t="shared" si="30"/>
        <v>1096</v>
      </c>
      <c r="W196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69" t="str">
        <f>IF(Table1[[#This Row],[Days Past 3rd Birthday Calculated]]&lt;1,"OnTime",IF(Table1[[#This Row],[Days Past 3rd Birthday Calculated]]&lt;16,"1-15 Cal Days",IF(Table1[[#This Row],[Days Past 3rd Birthday Calculated]]&gt;29,"30+ Cal Days","16-29 Cal Days")))</f>
        <v>OnTime</v>
      </c>
      <c r="Y1969" s="37">
        <f>_xlfn.NUMBERVALUE(Table1[[#This Row],[School Days to Complete Initial Evaluation (U08)]])</f>
        <v>0</v>
      </c>
      <c r="Z1969" t="str">
        <f>IF(Table1[[#This Row],[School Days to Complete Initial Evaluation Converted]]&lt;36,"OnTime",IF(Table1[[#This Row],[School Days to Complete Initial Evaluation Converted]]&gt;50,"16+ Sch Days","1-15 Sch Days"))</f>
        <v>OnTime</v>
      </c>
    </row>
    <row r="1970" spans="1:26">
      <c r="A1970" s="26"/>
      <c r="B1970" s="26"/>
      <c r="C1970" s="26"/>
      <c r="D1970" s="26"/>
      <c r="E1970" s="26"/>
      <c r="F1970" s="26"/>
      <c r="G1970" s="26"/>
      <c r="H1970" s="26"/>
      <c r="I1970" s="26"/>
      <c r="J1970" s="26"/>
      <c r="K1970" s="26"/>
      <c r="L1970" s="26"/>
      <c r="M1970" s="26"/>
      <c r="N1970" s="26"/>
      <c r="O1970" s="26"/>
      <c r="P1970" s="26"/>
      <c r="Q1970" s="26"/>
      <c r="R1970" s="26"/>
      <c r="S1970" s="26"/>
      <c r="T1970" s="26"/>
      <c r="U1970" s="26"/>
      <c r="V1970" s="36">
        <f t="shared" si="30"/>
        <v>1096</v>
      </c>
      <c r="W197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70" t="str">
        <f>IF(Table1[[#This Row],[Days Past 3rd Birthday Calculated]]&lt;1,"OnTime",IF(Table1[[#This Row],[Days Past 3rd Birthday Calculated]]&lt;16,"1-15 Cal Days",IF(Table1[[#This Row],[Days Past 3rd Birthday Calculated]]&gt;29,"30+ Cal Days","16-29 Cal Days")))</f>
        <v>OnTime</v>
      </c>
      <c r="Y1970" s="37">
        <f>_xlfn.NUMBERVALUE(Table1[[#This Row],[School Days to Complete Initial Evaluation (U08)]])</f>
        <v>0</v>
      </c>
      <c r="Z1970" t="str">
        <f>IF(Table1[[#This Row],[School Days to Complete Initial Evaluation Converted]]&lt;36,"OnTime",IF(Table1[[#This Row],[School Days to Complete Initial Evaluation Converted]]&gt;50,"16+ Sch Days","1-15 Sch Days"))</f>
        <v>OnTime</v>
      </c>
    </row>
    <row r="1971" spans="1:26">
      <c r="A1971" s="26"/>
      <c r="B1971" s="26"/>
      <c r="C1971" s="26"/>
      <c r="D1971" s="26"/>
      <c r="E1971" s="26"/>
      <c r="F1971" s="26"/>
      <c r="G1971" s="26"/>
      <c r="H1971" s="26"/>
      <c r="I1971" s="26"/>
      <c r="J1971" s="26"/>
      <c r="K1971" s="26"/>
      <c r="L1971" s="26"/>
      <c r="M1971" s="26"/>
      <c r="N1971" s="26"/>
      <c r="O1971" s="26"/>
      <c r="P1971" s="26"/>
      <c r="Q1971" s="26"/>
      <c r="R1971" s="26"/>
      <c r="S1971" s="26"/>
      <c r="T1971" s="26"/>
      <c r="U1971" s="26"/>
      <c r="V1971" s="36">
        <f t="shared" si="30"/>
        <v>1096</v>
      </c>
      <c r="W197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71" t="str">
        <f>IF(Table1[[#This Row],[Days Past 3rd Birthday Calculated]]&lt;1,"OnTime",IF(Table1[[#This Row],[Days Past 3rd Birthday Calculated]]&lt;16,"1-15 Cal Days",IF(Table1[[#This Row],[Days Past 3rd Birthday Calculated]]&gt;29,"30+ Cal Days","16-29 Cal Days")))</f>
        <v>OnTime</v>
      </c>
      <c r="Y1971" s="37">
        <f>_xlfn.NUMBERVALUE(Table1[[#This Row],[School Days to Complete Initial Evaluation (U08)]])</f>
        <v>0</v>
      </c>
      <c r="Z1971" t="str">
        <f>IF(Table1[[#This Row],[School Days to Complete Initial Evaluation Converted]]&lt;36,"OnTime",IF(Table1[[#This Row],[School Days to Complete Initial Evaluation Converted]]&gt;50,"16+ Sch Days","1-15 Sch Days"))</f>
        <v>OnTime</v>
      </c>
    </row>
    <row r="1972" spans="1:26">
      <c r="A1972" s="26"/>
      <c r="B1972" s="26"/>
      <c r="C1972" s="26"/>
      <c r="D1972" s="26"/>
      <c r="E1972" s="26"/>
      <c r="F1972" s="26"/>
      <c r="G1972" s="26"/>
      <c r="H1972" s="26"/>
      <c r="I1972" s="26"/>
      <c r="J1972" s="26"/>
      <c r="K1972" s="26"/>
      <c r="L1972" s="26"/>
      <c r="M1972" s="26"/>
      <c r="N1972" s="26"/>
      <c r="O1972" s="26"/>
      <c r="P1972" s="26"/>
      <c r="Q1972" s="26"/>
      <c r="R1972" s="26"/>
      <c r="S1972" s="26"/>
      <c r="T1972" s="26"/>
      <c r="U1972" s="26"/>
      <c r="V1972" s="36">
        <f t="shared" si="30"/>
        <v>1096</v>
      </c>
      <c r="W197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72" t="str">
        <f>IF(Table1[[#This Row],[Days Past 3rd Birthday Calculated]]&lt;1,"OnTime",IF(Table1[[#This Row],[Days Past 3rd Birthday Calculated]]&lt;16,"1-15 Cal Days",IF(Table1[[#This Row],[Days Past 3rd Birthday Calculated]]&gt;29,"30+ Cal Days","16-29 Cal Days")))</f>
        <v>OnTime</v>
      </c>
      <c r="Y1972" s="37">
        <f>_xlfn.NUMBERVALUE(Table1[[#This Row],[School Days to Complete Initial Evaluation (U08)]])</f>
        <v>0</v>
      </c>
      <c r="Z1972" t="str">
        <f>IF(Table1[[#This Row],[School Days to Complete Initial Evaluation Converted]]&lt;36,"OnTime",IF(Table1[[#This Row],[School Days to Complete Initial Evaluation Converted]]&gt;50,"16+ Sch Days","1-15 Sch Days"))</f>
        <v>OnTime</v>
      </c>
    </row>
    <row r="1973" spans="1:26">
      <c r="A1973" s="26"/>
      <c r="B1973" s="26"/>
      <c r="C1973" s="26"/>
      <c r="D1973" s="26"/>
      <c r="E1973" s="26"/>
      <c r="F1973" s="26"/>
      <c r="G1973" s="26"/>
      <c r="H1973" s="26"/>
      <c r="I1973" s="26"/>
      <c r="J1973" s="26"/>
      <c r="K1973" s="26"/>
      <c r="L1973" s="26"/>
      <c r="M1973" s="26"/>
      <c r="N1973" s="26"/>
      <c r="O1973" s="26"/>
      <c r="P1973" s="26"/>
      <c r="Q1973" s="26"/>
      <c r="R1973" s="26"/>
      <c r="S1973" s="26"/>
      <c r="T1973" s="26"/>
      <c r="U1973" s="26"/>
      <c r="V1973" s="36">
        <f t="shared" si="30"/>
        <v>1096</v>
      </c>
      <c r="W197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73" t="str">
        <f>IF(Table1[[#This Row],[Days Past 3rd Birthday Calculated]]&lt;1,"OnTime",IF(Table1[[#This Row],[Days Past 3rd Birthday Calculated]]&lt;16,"1-15 Cal Days",IF(Table1[[#This Row],[Days Past 3rd Birthday Calculated]]&gt;29,"30+ Cal Days","16-29 Cal Days")))</f>
        <v>OnTime</v>
      </c>
      <c r="Y1973" s="37">
        <f>_xlfn.NUMBERVALUE(Table1[[#This Row],[School Days to Complete Initial Evaluation (U08)]])</f>
        <v>0</v>
      </c>
      <c r="Z1973" t="str">
        <f>IF(Table1[[#This Row],[School Days to Complete Initial Evaluation Converted]]&lt;36,"OnTime",IF(Table1[[#This Row],[School Days to Complete Initial Evaluation Converted]]&gt;50,"16+ Sch Days","1-15 Sch Days"))</f>
        <v>OnTime</v>
      </c>
    </row>
    <row r="1974" spans="1:26">
      <c r="A1974" s="26"/>
      <c r="B1974" s="26"/>
      <c r="C1974" s="26"/>
      <c r="D1974" s="26"/>
      <c r="E1974" s="26"/>
      <c r="F1974" s="26"/>
      <c r="G1974" s="26"/>
      <c r="H1974" s="26"/>
      <c r="I1974" s="26"/>
      <c r="J1974" s="26"/>
      <c r="K1974" s="26"/>
      <c r="L1974" s="26"/>
      <c r="M1974" s="26"/>
      <c r="N1974" s="26"/>
      <c r="O1974" s="26"/>
      <c r="P1974" s="26"/>
      <c r="Q1974" s="26"/>
      <c r="R1974" s="26"/>
      <c r="S1974" s="26"/>
      <c r="T1974" s="26"/>
      <c r="U1974" s="26"/>
      <c r="V1974" s="36">
        <f t="shared" si="30"/>
        <v>1096</v>
      </c>
      <c r="W197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74" t="str">
        <f>IF(Table1[[#This Row],[Days Past 3rd Birthday Calculated]]&lt;1,"OnTime",IF(Table1[[#This Row],[Days Past 3rd Birthday Calculated]]&lt;16,"1-15 Cal Days",IF(Table1[[#This Row],[Days Past 3rd Birthday Calculated]]&gt;29,"30+ Cal Days","16-29 Cal Days")))</f>
        <v>OnTime</v>
      </c>
      <c r="Y1974" s="37">
        <f>_xlfn.NUMBERVALUE(Table1[[#This Row],[School Days to Complete Initial Evaluation (U08)]])</f>
        <v>0</v>
      </c>
      <c r="Z1974" t="str">
        <f>IF(Table1[[#This Row],[School Days to Complete Initial Evaluation Converted]]&lt;36,"OnTime",IF(Table1[[#This Row],[School Days to Complete Initial Evaluation Converted]]&gt;50,"16+ Sch Days","1-15 Sch Days"))</f>
        <v>OnTime</v>
      </c>
    </row>
    <row r="1975" spans="1:26">
      <c r="A1975" s="26"/>
      <c r="B1975" s="26"/>
      <c r="C1975" s="26"/>
      <c r="D1975" s="26"/>
      <c r="E1975" s="26"/>
      <c r="F1975" s="26"/>
      <c r="G1975" s="26"/>
      <c r="H1975" s="26"/>
      <c r="I1975" s="26"/>
      <c r="J1975" s="26"/>
      <c r="K1975" s="26"/>
      <c r="L1975" s="26"/>
      <c r="M1975" s="26"/>
      <c r="N1975" s="26"/>
      <c r="O1975" s="26"/>
      <c r="P1975" s="26"/>
      <c r="Q1975" s="26"/>
      <c r="R1975" s="26"/>
      <c r="S1975" s="26"/>
      <c r="T1975" s="26"/>
      <c r="U1975" s="26"/>
      <c r="V1975" s="36">
        <f t="shared" si="30"/>
        <v>1096</v>
      </c>
      <c r="W197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75" t="str">
        <f>IF(Table1[[#This Row],[Days Past 3rd Birthday Calculated]]&lt;1,"OnTime",IF(Table1[[#This Row],[Days Past 3rd Birthday Calculated]]&lt;16,"1-15 Cal Days",IF(Table1[[#This Row],[Days Past 3rd Birthday Calculated]]&gt;29,"30+ Cal Days","16-29 Cal Days")))</f>
        <v>OnTime</v>
      </c>
      <c r="Y1975" s="37">
        <f>_xlfn.NUMBERVALUE(Table1[[#This Row],[School Days to Complete Initial Evaluation (U08)]])</f>
        <v>0</v>
      </c>
      <c r="Z1975" t="str">
        <f>IF(Table1[[#This Row],[School Days to Complete Initial Evaluation Converted]]&lt;36,"OnTime",IF(Table1[[#This Row],[School Days to Complete Initial Evaluation Converted]]&gt;50,"16+ Sch Days","1-15 Sch Days"))</f>
        <v>OnTime</v>
      </c>
    </row>
    <row r="1976" spans="1:26">
      <c r="A1976" s="26"/>
      <c r="B1976" s="26"/>
      <c r="C1976" s="26"/>
      <c r="D1976" s="26"/>
      <c r="E1976" s="26"/>
      <c r="F1976" s="26"/>
      <c r="G1976" s="26"/>
      <c r="H1976" s="26"/>
      <c r="I1976" s="26"/>
      <c r="J1976" s="26"/>
      <c r="K1976" s="26"/>
      <c r="L1976" s="26"/>
      <c r="M1976" s="26"/>
      <c r="N1976" s="26"/>
      <c r="O1976" s="26"/>
      <c r="P1976" s="26"/>
      <c r="Q1976" s="26"/>
      <c r="R1976" s="26"/>
      <c r="S1976" s="26"/>
      <c r="T1976" s="26"/>
      <c r="U1976" s="26"/>
      <c r="V1976" s="36">
        <f t="shared" si="30"/>
        <v>1096</v>
      </c>
      <c r="W197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76" t="str">
        <f>IF(Table1[[#This Row],[Days Past 3rd Birthday Calculated]]&lt;1,"OnTime",IF(Table1[[#This Row],[Days Past 3rd Birthday Calculated]]&lt;16,"1-15 Cal Days",IF(Table1[[#This Row],[Days Past 3rd Birthday Calculated]]&gt;29,"30+ Cal Days","16-29 Cal Days")))</f>
        <v>OnTime</v>
      </c>
      <c r="Y1976" s="37">
        <f>_xlfn.NUMBERVALUE(Table1[[#This Row],[School Days to Complete Initial Evaluation (U08)]])</f>
        <v>0</v>
      </c>
      <c r="Z1976" t="str">
        <f>IF(Table1[[#This Row],[School Days to Complete Initial Evaluation Converted]]&lt;36,"OnTime",IF(Table1[[#This Row],[School Days to Complete Initial Evaluation Converted]]&gt;50,"16+ Sch Days","1-15 Sch Days"))</f>
        <v>OnTime</v>
      </c>
    </row>
    <row r="1977" spans="1:26">
      <c r="A1977" s="26"/>
      <c r="B1977" s="26"/>
      <c r="C1977" s="26"/>
      <c r="D1977" s="26"/>
      <c r="E1977" s="26"/>
      <c r="F1977" s="26"/>
      <c r="G1977" s="26"/>
      <c r="H1977" s="26"/>
      <c r="I1977" s="26"/>
      <c r="J1977" s="26"/>
      <c r="K1977" s="26"/>
      <c r="L1977" s="26"/>
      <c r="M1977" s="26"/>
      <c r="N1977" s="26"/>
      <c r="O1977" s="26"/>
      <c r="P1977" s="26"/>
      <c r="Q1977" s="26"/>
      <c r="R1977" s="26"/>
      <c r="S1977" s="26"/>
      <c r="T1977" s="26"/>
      <c r="U1977" s="26"/>
      <c r="V1977" s="36">
        <f t="shared" si="30"/>
        <v>1096</v>
      </c>
      <c r="W197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77" t="str">
        <f>IF(Table1[[#This Row],[Days Past 3rd Birthday Calculated]]&lt;1,"OnTime",IF(Table1[[#This Row],[Days Past 3rd Birthday Calculated]]&lt;16,"1-15 Cal Days",IF(Table1[[#This Row],[Days Past 3rd Birthday Calculated]]&gt;29,"30+ Cal Days","16-29 Cal Days")))</f>
        <v>OnTime</v>
      </c>
      <c r="Y1977" s="37">
        <f>_xlfn.NUMBERVALUE(Table1[[#This Row],[School Days to Complete Initial Evaluation (U08)]])</f>
        <v>0</v>
      </c>
      <c r="Z1977" t="str">
        <f>IF(Table1[[#This Row],[School Days to Complete Initial Evaluation Converted]]&lt;36,"OnTime",IF(Table1[[#This Row],[School Days to Complete Initial Evaluation Converted]]&gt;50,"16+ Sch Days","1-15 Sch Days"))</f>
        <v>OnTime</v>
      </c>
    </row>
    <row r="1978" spans="1:26">
      <c r="A1978" s="26"/>
      <c r="B1978" s="26"/>
      <c r="C1978" s="26"/>
      <c r="D1978" s="26"/>
      <c r="E1978" s="26"/>
      <c r="F1978" s="26"/>
      <c r="G1978" s="26"/>
      <c r="H1978" s="26"/>
      <c r="I1978" s="26"/>
      <c r="J1978" s="26"/>
      <c r="K1978" s="26"/>
      <c r="L1978" s="26"/>
      <c r="M1978" s="26"/>
      <c r="N1978" s="26"/>
      <c r="O1978" s="26"/>
      <c r="P1978" s="26"/>
      <c r="Q1978" s="26"/>
      <c r="R1978" s="26"/>
      <c r="S1978" s="26"/>
      <c r="T1978" s="26"/>
      <c r="U1978" s="26"/>
      <c r="V1978" s="36">
        <f t="shared" si="30"/>
        <v>1096</v>
      </c>
      <c r="W197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78" t="str">
        <f>IF(Table1[[#This Row],[Days Past 3rd Birthday Calculated]]&lt;1,"OnTime",IF(Table1[[#This Row],[Days Past 3rd Birthday Calculated]]&lt;16,"1-15 Cal Days",IF(Table1[[#This Row],[Days Past 3rd Birthday Calculated]]&gt;29,"30+ Cal Days","16-29 Cal Days")))</f>
        <v>OnTime</v>
      </c>
      <c r="Y1978" s="37">
        <f>_xlfn.NUMBERVALUE(Table1[[#This Row],[School Days to Complete Initial Evaluation (U08)]])</f>
        <v>0</v>
      </c>
      <c r="Z1978" t="str">
        <f>IF(Table1[[#This Row],[School Days to Complete Initial Evaluation Converted]]&lt;36,"OnTime",IF(Table1[[#This Row],[School Days to Complete Initial Evaluation Converted]]&gt;50,"16+ Sch Days","1-15 Sch Days"))</f>
        <v>OnTime</v>
      </c>
    </row>
    <row r="1979" spans="1:26">
      <c r="A1979" s="26"/>
      <c r="B1979" s="26"/>
      <c r="C1979" s="26"/>
      <c r="D1979" s="26"/>
      <c r="E1979" s="26"/>
      <c r="F1979" s="26"/>
      <c r="G1979" s="26"/>
      <c r="H1979" s="26"/>
      <c r="I1979" s="26"/>
      <c r="J1979" s="26"/>
      <c r="K1979" s="26"/>
      <c r="L1979" s="26"/>
      <c r="M1979" s="26"/>
      <c r="N1979" s="26"/>
      <c r="O1979" s="26"/>
      <c r="P1979" s="26"/>
      <c r="Q1979" s="26"/>
      <c r="R1979" s="26"/>
      <c r="S1979" s="26"/>
      <c r="T1979" s="26"/>
      <c r="U1979" s="26"/>
      <c r="V1979" s="36">
        <f t="shared" si="30"/>
        <v>1096</v>
      </c>
      <c r="W197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79" t="str">
        <f>IF(Table1[[#This Row],[Days Past 3rd Birthday Calculated]]&lt;1,"OnTime",IF(Table1[[#This Row],[Days Past 3rd Birthday Calculated]]&lt;16,"1-15 Cal Days",IF(Table1[[#This Row],[Days Past 3rd Birthday Calculated]]&gt;29,"30+ Cal Days","16-29 Cal Days")))</f>
        <v>OnTime</v>
      </c>
      <c r="Y1979" s="37">
        <f>_xlfn.NUMBERVALUE(Table1[[#This Row],[School Days to Complete Initial Evaluation (U08)]])</f>
        <v>0</v>
      </c>
      <c r="Z1979" t="str">
        <f>IF(Table1[[#This Row],[School Days to Complete Initial Evaluation Converted]]&lt;36,"OnTime",IF(Table1[[#This Row],[School Days to Complete Initial Evaluation Converted]]&gt;50,"16+ Sch Days","1-15 Sch Days"))</f>
        <v>OnTime</v>
      </c>
    </row>
    <row r="1980" spans="1:26">
      <c r="A1980" s="26"/>
      <c r="B1980" s="26"/>
      <c r="C1980" s="26"/>
      <c r="D1980" s="26"/>
      <c r="E1980" s="26"/>
      <c r="F1980" s="26"/>
      <c r="G1980" s="26"/>
      <c r="H1980" s="26"/>
      <c r="I1980" s="26"/>
      <c r="J1980" s="26"/>
      <c r="K1980" s="26"/>
      <c r="L1980" s="26"/>
      <c r="M1980" s="26"/>
      <c r="N1980" s="26"/>
      <c r="O1980" s="26"/>
      <c r="P1980" s="26"/>
      <c r="Q1980" s="26"/>
      <c r="R1980" s="26"/>
      <c r="S1980" s="26"/>
      <c r="T1980" s="26"/>
      <c r="U1980" s="26"/>
      <c r="V1980" s="36">
        <f t="shared" si="30"/>
        <v>1096</v>
      </c>
      <c r="W198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80" t="str">
        <f>IF(Table1[[#This Row],[Days Past 3rd Birthday Calculated]]&lt;1,"OnTime",IF(Table1[[#This Row],[Days Past 3rd Birthday Calculated]]&lt;16,"1-15 Cal Days",IF(Table1[[#This Row],[Days Past 3rd Birthday Calculated]]&gt;29,"30+ Cal Days","16-29 Cal Days")))</f>
        <v>OnTime</v>
      </c>
      <c r="Y1980" s="37">
        <f>_xlfn.NUMBERVALUE(Table1[[#This Row],[School Days to Complete Initial Evaluation (U08)]])</f>
        <v>0</v>
      </c>
      <c r="Z1980" t="str">
        <f>IF(Table1[[#This Row],[School Days to Complete Initial Evaluation Converted]]&lt;36,"OnTime",IF(Table1[[#This Row],[School Days to Complete Initial Evaluation Converted]]&gt;50,"16+ Sch Days","1-15 Sch Days"))</f>
        <v>OnTime</v>
      </c>
    </row>
    <row r="1981" spans="1:26">
      <c r="A1981" s="26"/>
      <c r="B1981" s="26"/>
      <c r="C1981" s="26"/>
      <c r="D1981" s="26"/>
      <c r="E1981" s="26"/>
      <c r="F1981" s="26"/>
      <c r="G1981" s="26"/>
      <c r="H1981" s="26"/>
      <c r="I1981" s="26"/>
      <c r="J1981" s="26"/>
      <c r="K1981" s="26"/>
      <c r="L1981" s="26"/>
      <c r="M1981" s="26"/>
      <c r="N1981" s="26"/>
      <c r="O1981" s="26"/>
      <c r="P1981" s="26"/>
      <c r="Q1981" s="26"/>
      <c r="R1981" s="26"/>
      <c r="S1981" s="26"/>
      <c r="T1981" s="26"/>
      <c r="U1981" s="26"/>
      <c r="V1981" s="36">
        <f t="shared" si="30"/>
        <v>1096</v>
      </c>
      <c r="W198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81" t="str">
        <f>IF(Table1[[#This Row],[Days Past 3rd Birthday Calculated]]&lt;1,"OnTime",IF(Table1[[#This Row],[Days Past 3rd Birthday Calculated]]&lt;16,"1-15 Cal Days",IF(Table1[[#This Row],[Days Past 3rd Birthday Calculated]]&gt;29,"30+ Cal Days","16-29 Cal Days")))</f>
        <v>OnTime</v>
      </c>
      <c r="Y1981" s="37">
        <f>_xlfn.NUMBERVALUE(Table1[[#This Row],[School Days to Complete Initial Evaluation (U08)]])</f>
        <v>0</v>
      </c>
      <c r="Z1981" t="str">
        <f>IF(Table1[[#This Row],[School Days to Complete Initial Evaluation Converted]]&lt;36,"OnTime",IF(Table1[[#This Row],[School Days to Complete Initial Evaluation Converted]]&gt;50,"16+ Sch Days","1-15 Sch Days"))</f>
        <v>OnTime</v>
      </c>
    </row>
    <row r="1982" spans="1:26">
      <c r="A1982" s="26"/>
      <c r="B1982" s="26"/>
      <c r="C1982" s="26"/>
      <c r="D1982" s="26"/>
      <c r="E1982" s="26"/>
      <c r="F1982" s="26"/>
      <c r="G1982" s="26"/>
      <c r="H1982" s="26"/>
      <c r="I1982" s="26"/>
      <c r="J1982" s="26"/>
      <c r="K1982" s="26"/>
      <c r="L1982" s="26"/>
      <c r="M1982" s="26"/>
      <c r="N1982" s="26"/>
      <c r="O1982" s="26"/>
      <c r="P1982" s="26"/>
      <c r="Q1982" s="26"/>
      <c r="R1982" s="26"/>
      <c r="S1982" s="26"/>
      <c r="T1982" s="26"/>
      <c r="U1982" s="26"/>
      <c r="V1982" s="36">
        <f t="shared" si="30"/>
        <v>1096</v>
      </c>
      <c r="W198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82" t="str">
        <f>IF(Table1[[#This Row],[Days Past 3rd Birthday Calculated]]&lt;1,"OnTime",IF(Table1[[#This Row],[Days Past 3rd Birthday Calculated]]&lt;16,"1-15 Cal Days",IF(Table1[[#This Row],[Days Past 3rd Birthday Calculated]]&gt;29,"30+ Cal Days","16-29 Cal Days")))</f>
        <v>OnTime</v>
      </c>
      <c r="Y1982" s="37">
        <f>_xlfn.NUMBERVALUE(Table1[[#This Row],[School Days to Complete Initial Evaluation (U08)]])</f>
        <v>0</v>
      </c>
      <c r="Z1982" t="str">
        <f>IF(Table1[[#This Row],[School Days to Complete Initial Evaluation Converted]]&lt;36,"OnTime",IF(Table1[[#This Row],[School Days to Complete Initial Evaluation Converted]]&gt;50,"16+ Sch Days","1-15 Sch Days"))</f>
        <v>OnTime</v>
      </c>
    </row>
    <row r="1983" spans="1:26">
      <c r="A1983" s="26"/>
      <c r="B1983" s="26"/>
      <c r="C1983" s="26"/>
      <c r="D1983" s="26"/>
      <c r="E1983" s="26"/>
      <c r="F1983" s="26"/>
      <c r="G1983" s="26"/>
      <c r="H1983" s="26"/>
      <c r="I1983" s="26"/>
      <c r="J1983" s="26"/>
      <c r="K1983" s="26"/>
      <c r="L1983" s="26"/>
      <c r="M1983" s="26"/>
      <c r="N1983" s="26"/>
      <c r="O1983" s="26"/>
      <c r="P1983" s="26"/>
      <c r="Q1983" s="26"/>
      <c r="R1983" s="26"/>
      <c r="S1983" s="26"/>
      <c r="T1983" s="26"/>
      <c r="U1983" s="26"/>
      <c r="V1983" s="36">
        <f t="shared" si="30"/>
        <v>1096</v>
      </c>
      <c r="W198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83" t="str">
        <f>IF(Table1[[#This Row],[Days Past 3rd Birthday Calculated]]&lt;1,"OnTime",IF(Table1[[#This Row],[Days Past 3rd Birthday Calculated]]&lt;16,"1-15 Cal Days",IF(Table1[[#This Row],[Days Past 3rd Birthday Calculated]]&gt;29,"30+ Cal Days","16-29 Cal Days")))</f>
        <v>OnTime</v>
      </c>
      <c r="Y1983" s="37">
        <f>_xlfn.NUMBERVALUE(Table1[[#This Row],[School Days to Complete Initial Evaluation (U08)]])</f>
        <v>0</v>
      </c>
      <c r="Z1983" t="str">
        <f>IF(Table1[[#This Row],[School Days to Complete Initial Evaluation Converted]]&lt;36,"OnTime",IF(Table1[[#This Row],[School Days to Complete Initial Evaluation Converted]]&gt;50,"16+ Sch Days","1-15 Sch Days"))</f>
        <v>OnTime</v>
      </c>
    </row>
    <row r="1984" spans="1:26">
      <c r="A1984" s="26"/>
      <c r="B1984" s="26"/>
      <c r="C1984" s="26"/>
      <c r="D1984" s="26"/>
      <c r="E1984" s="26"/>
      <c r="F1984" s="26"/>
      <c r="G1984" s="26"/>
      <c r="H1984" s="26"/>
      <c r="I1984" s="26"/>
      <c r="J1984" s="26"/>
      <c r="K1984" s="26"/>
      <c r="L1984" s="26"/>
      <c r="M1984" s="26"/>
      <c r="N1984" s="26"/>
      <c r="O1984" s="26"/>
      <c r="P1984" s="26"/>
      <c r="Q1984" s="26"/>
      <c r="R1984" s="26"/>
      <c r="S1984" s="26"/>
      <c r="T1984" s="26"/>
      <c r="U1984" s="26"/>
      <c r="V1984" s="36">
        <f t="shared" si="30"/>
        <v>1096</v>
      </c>
      <c r="W198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84" t="str">
        <f>IF(Table1[[#This Row],[Days Past 3rd Birthday Calculated]]&lt;1,"OnTime",IF(Table1[[#This Row],[Days Past 3rd Birthday Calculated]]&lt;16,"1-15 Cal Days",IF(Table1[[#This Row],[Days Past 3rd Birthday Calculated]]&gt;29,"30+ Cal Days","16-29 Cal Days")))</f>
        <v>OnTime</v>
      </c>
      <c r="Y1984" s="37">
        <f>_xlfn.NUMBERVALUE(Table1[[#This Row],[School Days to Complete Initial Evaluation (U08)]])</f>
        <v>0</v>
      </c>
      <c r="Z1984" t="str">
        <f>IF(Table1[[#This Row],[School Days to Complete Initial Evaluation Converted]]&lt;36,"OnTime",IF(Table1[[#This Row],[School Days to Complete Initial Evaluation Converted]]&gt;50,"16+ Sch Days","1-15 Sch Days"))</f>
        <v>OnTime</v>
      </c>
    </row>
    <row r="1985" spans="1:26">
      <c r="A1985" s="26"/>
      <c r="B1985" s="26"/>
      <c r="C1985" s="26"/>
      <c r="D1985" s="26"/>
      <c r="E1985" s="26"/>
      <c r="F1985" s="26"/>
      <c r="G1985" s="26"/>
      <c r="H1985" s="26"/>
      <c r="I1985" s="26"/>
      <c r="J1985" s="26"/>
      <c r="K1985" s="26"/>
      <c r="L1985" s="26"/>
      <c r="M1985" s="26"/>
      <c r="N1985" s="26"/>
      <c r="O1985" s="26"/>
      <c r="P1985" s="26"/>
      <c r="Q1985" s="26"/>
      <c r="R1985" s="26"/>
      <c r="S1985" s="26"/>
      <c r="T1985" s="26"/>
      <c r="U1985" s="26"/>
      <c r="V1985" s="36">
        <f t="shared" si="30"/>
        <v>1096</v>
      </c>
      <c r="W198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85" t="str">
        <f>IF(Table1[[#This Row],[Days Past 3rd Birthday Calculated]]&lt;1,"OnTime",IF(Table1[[#This Row],[Days Past 3rd Birthday Calculated]]&lt;16,"1-15 Cal Days",IF(Table1[[#This Row],[Days Past 3rd Birthday Calculated]]&gt;29,"30+ Cal Days","16-29 Cal Days")))</f>
        <v>OnTime</v>
      </c>
      <c r="Y1985" s="37">
        <f>_xlfn.NUMBERVALUE(Table1[[#This Row],[School Days to Complete Initial Evaluation (U08)]])</f>
        <v>0</v>
      </c>
      <c r="Z1985" t="str">
        <f>IF(Table1[[#This Row],[School Days to Complete Initial Evaluation Converted]]&lt;36,"OnTime",IF(Table1[[#This Row],[School Days to Complete Initial Evaluation Converted]]&gt;50,"16+ Sch Days","1-15 Sch Days"))</f>
        <v>OnTime</v>
      </c>
    </row>
    <row r="1986" spans="1:26">
      <c r="A1986" s="26"/>
      <c r="B1986" s="26"/>
      <c r="C1986" s="26"/>
      <c r="D1986" s="26"/>
      <c r="E1986" s="26"/>
      <c r="F1986" s="26"/>
      <c r="G1986" s="26"/>
      <c r="H1986" s="26"/>
      <c r="I1986" s="26"/>
      <c r="J1986" s="26"/>
      <c r="K1986" s="26"/>
      <c r="L1986" s="26"/>
      <c r="M1986" s="26"/>
      <c r="N1986" s="26"/>
      <c r="O1986" s="26"/>
      <c r="P1986" s="26"/>
      <c r="Q1986" s="26"/>
      <c r="R1986" s="26"/>
      <c r="S1986" s="26"/>
      <c r="T1986" s="26"/>
      <c r="U1986" s="26"/>
      <c r="V1986" s="36">
        <f t="shared" ref="V1986:V2049" si="31">EDATE(Q1986,36)</f>
        <v>1096</v>
      </c>
      <c r="W198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86" t="str">
        <f>IF(Table1[[#This Row],[Days Past 3rd Birthday Calculated]]&lt;1,"OnTime",IF(Table1[[#This Row],[Days Past 3rd Birthday Calculated]]&lt;16,"1-15 Cal Days",IF(Table1[[#This Row],[Days Past 3rd Birthday Calculated]]&gt;29,"30+ Cal Days","16-29 Cal Days")))</f>
        <v>OnTime</v>
      </c>
      <c r="Y1986" s="37">
        <f>_xlfn.NUMBERVALUE(Table1[[#This Row],[School Days to Complete Initial Evaluation (U08)]])</f>
        <v>0</v>
      </c>
      <c r="Z1986" t="str">
        <f>IF(Table1[[#This Row],[School Days to Complete Initial Evaluation Converted]]&lt;36,"OnTime",IF(Table1[[#This Row],[School Days to Complete Initial Evaluation Converted]]&gt;50,"16+ Sch Days","1-15 Sch Days"))</f>
        <v>OnTime</v>
      </c>
    </row>
    <row r="1987" spans="1:26">
      <c r="A1987" s="26"/>
      <c r="B1987" s="26"/>
      <c r="C1987" s="26"/>
      <c r="D1987" s="26"/>
      <c r="E1987" s="26"/>
      <c r="F1987" s="26"/>
      <c r="G1987" s="26"/>
      <c r="H1987" s="26"/>
      <c r="I1987" s="26"/>
      <c r="J1987" s="26"/>
      <c r="K1987" s="26"/>
      <c r="L1987" s="26"/>
      <c r="M1987" s="26"/>
      <c r="N1987" s="26"/>
      <c r="O1987" s="26"/>
      <c r="P1987" s="26"/>
      <c r="Q1987" s="26"/>
      <c r="R1987" s="26"/>
      <c r="S1987" s="26"/>
      <c r="T1987" s="26"/>
      <c r="U1987" s="26"/>
      <c r="V1987" s="36">
        <f t="shared" si="31"/>
        <v>1096</v>
      </c>
      <c r="W198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87" t="str">
        <f>IF(Table1[[#This Row],[Days Past 3rd Birthday Calculated]]&lt;1,"OnTime",IF(Table1[[#This Row],[Days Past 3rd Birthday Calculated]]&lt;16,"1-15 Cal Days",IF(Table1[[#This Row],[Days Past 3rd Birthday Calculated]]&gt;29,"30+ Cal Days","16-29 Cal Days")))</f>
        <v>OnTime</v>
      </c>
      <c r="Y1987" s="37">
        <f>_xlfn.NUMBERVALUE(Table1[[#This Row],[School Days to Complete Initial Evaluation (U08)]])</f>
        <v>0</v>
      </c>
      <c r="Z1987" t="str">
        <f>IF(Table1[[#This Row],[School Days to Complete Initial Evaluation Converted]]&lt;36,"OnTime",IF(Table1[[#This Row],[School Days to Complete Initial Evaluation Converted]]&gt;50,"16+ Sch Days","1-15 Sch Days"))</f>
        <v>OnTime</v>
      </c>
    </row>
    <row r="1988" spans="1:26">
      <c r="A1988" s="26"/>
      <c r="B1988" s="26"/>
      <c r="C1988" s="26"/>
      <c r="D1988" s="26"/>
      <c r="E1988" s="26"/>
      <c r="F1988" s="26"/>
      <c r="G1988" s="26"/>
      <c r="H1988" s="26"/>
      <c r="I1988" s="26"/>
      <c r="J1988" s="26"/>
      <c r="K1988" s="26"/>
      <c r="L1988" s="26"/>
      <c r="M1988" s="26"/>
      <c r="N1988" s="26"/>
      <c r="O1988" s="26"/>
      <c r="P1988" s="26"/>
      <c r="Q1988" s="26"/>
      <c r="R1988" s="26"/>
      <c r="S1988" s="26"/>
      <c r="T1988" s="26"/>
      <c r="U1988" s="26"/>
      <c r="V1988" s="36">
        <f t="shared" si="31"/>
        <v>1096</v>
      </c>
      <c r="W198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88" t="str">
        <f>IF(Table1[[#This Row],[Days Past 3rd Birthday Calculated]]&lt;1,"OnTime",IF(Table1[[#This Row],[Days Past 3rd Birthday Calculated]]&lt;16,"1-15 Cal Days",IF(Table1[[#This Row],[Days Past 3rd Birthday Calculated]]&gt;29,"30+ Cal Days","16-29 Cal Days")))</f>
        <v>OnTime</v>
      </c>
      <c r="Y1988" s="37">
        <f>_xlfn.NUMBERVALUE(Table1[[#This Row],[School Days to Complete Initial Evaluation (U08)]])</f>
        <v>0</v>
      </c>
      <c r="Z1988" t="str">
        <f>IF(Table1[[#This Row],[School Days to Complete Initial Evaluation Converted]]&lt;36,"OnTime",IF(Table1[[#This Row],[School Days to Complete Initial Evaluation Converted]]&gt;50,"16+ Sch Days","1-15 Sch Days"))</f>
        <v>OnTime</v>
      </c>
    </row>
    <row r="1989" spans="1:26">
      <c r="A1989" s="26"/>
      <c r="B1989" s="26"/>
      <c r="C1989" s="26"/>
      <c r="D1989" s="26"/>
      <c r="E1989" s="26"/>
      <c r="F1989" s="26"/>
      <c r="G1989" s="26"/>
      <c r="H1989" s="26"/>
      <c r="I1989" s="26"/>
      <c r="J1989" s="26"/>
      <c r="K1989" s="26"/>
      <c r="L1989" s="26"/>
      <c r="M1989" s="26"/>
      <c r="N1989" s="26"/>
      <c r="O1989" s="26"/>
      <c r="P1989" s="26"/>
      <c r="Q1989" s="26"/>
      <c r="R1989" s="26"/>
      <c r="S1989" s="26"/>
      <c r="T1989" s="26"/>
      <c r="U1989" s="26"/>
      <c r="V1989" s="36">
        <f t="shared" si="31"/>
        <v>1096</v>
      </c>
      <c r="W198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89" t="str">
        <f>IF(Table1[[#This Row],[Days Past 3rd Birthday Calculated]]&lt;1,"OnTime",IF(Table1[[#This Row],[Days Past 3rd Birthday Calculated]]&lt;16,"1-15 Cal Days",IF(Table1[[#This Row],[Days Past 3rd Birthday Calculated]]&gt;29,"30+ Cal Days","16-29 Cal Days")))</f>
        <v>OnTime</v>
      </c>
      <c r="Y1989" s="37">
        <f>_xlfn.NUMBERVALUE(Table1[[#This Row],[School Days to Complete Initial Evaluation (U08)]])</f>
        <v>0</v>
      </c>
      <c r="Z1989" t="str">
        <f>IF(Table1[[#This Row],[School Days to Complete Initial Evaluation Converted]]&lt;36,"OnTime",IF(Table1[[#This Row],[School Days to Complete Initial Evaluation Converted]]&gt;50,"16+ Sch Days","1-15 Sch Days"))</f>
        <v>OnTime</v>
      </c>
    </row>
    <row r="1990" spans="1:26">
      <c r="A1990" s="26"/>
      <c r="B1990" s="26"/>
      <c r="C1990" s="26"/>
      <c r="D1990" s="26"/>
      <c r="E1990" s="26"/>
      <c r="F1990" s="26"/>
      <c r="G1990" s="26"/>
      <c r="H1990" s="26"/>
      <c r="I1990" s="26"/>
      <c r="J1990" s="26"/>
      <c r="K1990" s="26"/>
      <c r="L1990" s="26"/>
      <c r="M1990" s="26"/>
      <c r="N1990" s="26"/>
      <c r="O1990" s="26"/>
      <c r="P1990" s="26"/>
      <c r="Q1990" s="26"/>
      <c r="R1990" s="26"/>
      <c r="S1990" s="26"/>
      <c r="T1990" s="26"/>
      <c r="U1990" s="26"/>
      <c r="V1990" s="36">
        <f t="shared" si="31"/>
        <v>1096</v>
      </c>
      <c r="W199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90" t="str">
        <f>IF(Table1[[#This Row],[Days Past 3rd Birthday Calculated]]&lt;1,"OnTime",IF(Table1[[#This Row],[Days Past 3rd Birthday Calculated]]&lt;16,"1-15 Cal Days",IF(Table1[[#This Row],[Days Past 3rd Birthday Calculated]]&gt;29,"30+ Cal Days","16-29 Cal Days")))</f>
        <v>OnTime</v>
      </c>
      <c r="Y1990" s="37">
        <f>_xlfn.NUMBERVALUE(Table1[[#This Row],[School Days to Complete Initial Evaluation (U08)]])</f>
        <v>0</v>
      </c>
      <c r="Z1990" t="str">
        <f>IF(Table1[[#This Row],[School Days to Complete Initial Evaluation Converted]]&lt;36,"OnTime",IF(Table1[[#This Row],[School Days to Complete Initial Evaluation Converted]]&gt;50,"16+ Sch Days","1-15 Sch Days"))</f>
        <v>OnTime</v>
      </c>
    </row>
    <row r="1991" spans="1:26">
      <c r="A1991" s="26"/>
      <c r="B1991" s="26"/>
      <c r="C1991" s="26"/>
      <c r="D1991" s="26"/>
      <c r="E1991" s="26"/>
      <c r="F1991" s="26"/>
      <c r="G1991" s="26"/>
      <c r="H1991" s="26"/>
      <c r="I1991" s="26"/>
      <c r="J1991" s="26"/>
      <c r="K1991" s="26"/>
      <c r="L1991" s="26"/>
      <c r="M1991" s="26"/>
      <c r="N1991" s="26"/>
      <c r="O1991" s="26"/>
      <c r="P1991" s="26"/>
      <c r="Q1991" s="26"/>
      <c r="R1991" s="26"/>
      <c r="S1991" s="26"/>
      <c r="T1991" s="26"/>
      <c r="U1991" s="26"/>
      <c r="V1991" s="36">
        <f t="shared" si="31"/>
        <v>1096</v>
      </c>
      <c r="W199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91" t="str">
        <f>IF(Table1[[#This Row],[Days Past 3rd Birthday Calculated]]&lt;1,"OnTime",IF(Table1[[#This Row],[Days Past 3rd Birthday Calculated]]&lt;16,"1-15 Cal Days",IF(Table1[[#This Row],[Days Past 3rd Birthday Calculated]]&gt;29,"30+ Cal Days","16-29 Cal Days")))</f>
        <v>OnTime</v>
      </c>
      <c r="Y1991" s="37">
        <f>_xlfn.NUMBERVALUE(Table1[[#This Row],[School Days to Complete Initial Evaluation (U08)]])</f>
        <v>0</v>
      </c>
      <c r="Z1991" t="str">
        <f>IF(Table1[[#This Row],[School Days to Complete Initial Evaluation Converted]]&lt;36,"OnTime",IF(Table1[[#This Row],[School Days to Complete Initial Evaluation Converted]]&gt;50,"16+ Sch Days","1-15 Sch Days"))</f>
        <v>OnTime</v>
      </c>
    </row>
    <row r="1992" spans="1:26">
      <c r="A1992" s="26"/>
      <c r="B1992" s="26"/>
      <c r="C1992" s="26"/>
      <c r="D1992" s="26"/>
      <c r="E1992" s="26"/>
      <c r="F1992" s="26"/>
      <c r="G1992" s="26"/>
      <c r="H1992" s="26"/>
      <c r="I1992" s="26"/>
      <c r="J1992" s="26"/>
      <c r="K1992" s="26"/>
      <c r="L1992" s="26"/>
      <c r="M1992" s="26"/>
      <c r="N1992" s="26"/>
      <c r="O1992" s="26"/>
      <c r="P1992" s="26"/>
      <c r="Q1992" s="26"/>
      <c r="R1992" s="26"/>
      <c r="S1992" s="26"/>
      <c r="T1992" s="26"/>
      <c r="U1992" s="26"/>
      <c r="V1992" s="36">
        <f t="shared" si="31"/>
        <v>1096</v>
      </c>
      <c r="W199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92" t="str">
        <f>IF(Table1[[#This Row],[Days Past 3rd Birthday Calculated]]&lt;1,"OnTime",IF(Table1[[#This Row],[Days Past 3rd Birthday Calculated]]&lt;16,"1-15 Cal Days",IF(Table1[[#This Row],[Days Past 3rd Birthday Calculated]]&gt;29,"30+ Cal Days","16-29 Cal Days")))</f>
        <v>OnTime</v>
      </c>
      <c r="Y1992" s="37">
        <f>_xlfn.NUMBERVALUE(Table1[[#This Row],[School Days to Complete Initial Evaluation (U08)]])</f>
        <v>0</v>
      </c>
      <c r="Z1992" t="str">
        <f>IF(Table1[[#This Row],[School Days to Complete Initial Evaluation Converted]]&lt;36,"OnTime",IF(Table1[[#This Row],[School Days to Complete Initial Evaluation Converted]]&gt;50,"16+ Sch Days","1-15 Sch Days"))</f>
        <v>OnTime</v>
      </c>
    </row>
    <row r="1993" spans="1:26">
      <c r="A1993" s="26"/>
      <c r="B1993" s="26"/>
      <c r="C1993" s="26"/>
      <c r="D1993" s="26"/>
      <c r="E1993" s="26"/>
      <c r="F1993" s="26"/>
      <c r="G1993" s="26"/>
      <c r="H1993" s="26"/>
      <c r="I1993" s="26"/>
      <c r="J1993" s="26"/>
      <c r="K1993" s="26"/>
      <c r="L1993" s="26"/>
      <c r="M1993" s="26"/>
      <c r="N1993" s="26"/>
      <c r="O1993" s="26"/>
      <c r="P1993" s="26"/>
      <c r="Q1993" s="26"/>
      <c r="R1993" s="26"/>
      <c r="S1993" s="26"/>
      <c r="T1993" s="26"/>
      <c r="U1993" s="26"/>
      <c r="V1993" s="36">
        <f t="shared" si="31"/>
        <v>1096</v>
      </c>
      <c r="W199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93" t="str">
        <f>IF(Table1[[#This Row],[Days Past 3rd Birthday Calculated]]&lt;1,"OnTime",IF(Table1[[#This Row],[Days Past 3rd Birthday Calculated]]&lt;16,"1-15 Cal Days",IF(Table1[[#This Row],[Days Past 3rd Birthday Calculated]]&gt;29,"30+ Cal Days","16-29 Cal Days")))</f>
        <v>OnTime</v>
      </c>
      <c r="Y1993" s="37">
        <f>_xlfn.NUMBERVALUE(Table1[[#This Row],[School Days to Complete Initial Evaluation (U08)]])</f>
        <v>0</v>
      </c>
      <c r="Z1993" t="str">
        <f>IF(Table1[[#This Row],[School Days to Complete Initial Evaluation Converted]]&lt;36,"OnTime",IF(Table1[[#This Row],[School Days to Complete Initial Evaluation Converted]]&gt;50,"16+ Sch Days","1-15 Sch Days"))</f>
        <v>OnTime</v>
      </c>
    </row>
    <row r="1994" spans="1:26">
      <c r="A1994" s="26"/>
      <c r="B1994" s="26"/>
      <c r="C1994" s="26"/>
      <c r="D1994" s="26"/>
      <c r="E1994" s="26"/>
      <c r="F1994" s="26"/>
      <c r="G1994" s="26"/>
      <c r="H1994" s="26"/>
      <c r="I1994" s="26"/>
      <c r="J1994" s="26"/>
      <c r="K1994" s="26"/>
      <c r="L1994" s="26"/>
      <c r="M1994" s="26"/>
      <c r="N1994" s="26"/>
      <c r="O1994" s="26"/>
      <c r="P1994" s="26"/>
      <c r="Q1994" s="26"/>
      <c r="R1994" s="26"/>
      <c r="S1994" s="26"/>
      <c r="T1994" s="26"/>
      <c r="U1994" s="26"/>
      <c r="V1994" s="36">
        <f t="shared" si="31"/>
        <v>1096</v>
      </c>
      <c r="W199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94" t="str">
        <f>IF(Table1[[#This Row],[Days Past 3rd Birthday Calculated]]&lt;1,"OnTime",IF(Table1[[#This Row],[Days Past 3rd Birthday Calculated]]&lt;16,"1-15 Cal Days",IF(Table1[[#This Row],[Days Past 3rd Birthday Calculated]]&gt;29,"30+ Cal Days","16-29 Cal Days")))</f>
        <v>OnTime</v>
      </c>
      <c r="Y1994" s="37">
        <f>_xlfn.NUMBERVALUE(Table1[[#This Row],[School Days to Complete Initial Evaluation (U08)]])</f>
        <v>0</v>
      </c>
      <c r="Z1994" t="str">
        <f>IF(Table1[[#This Row],[School Days to Complete Initial Evaluation Converted]]&lt;36,"OnTime",IF(Table1[[#This Row],[School Days to Complete Initial Evaluation Converted]]&gt;50,"16+ Sch Days","1-15 Sch Days"))</f>
        <v>OnTime</v>
      </c>
    </row>
    <row r="1995" spans="1:26">
      <c r="A1995" s="26"/>
      <c r="B1995" s="26"/>
      <c r="C1995" s="26"/>
      <c r="D1995" s="26"/>
      <c r="E1995" s="26"/>
      <c r="F1995" s="26"/>
      <c r="G1995" s="26"/>
      <c r="H1995" s="26"/>
      <c r="I1995" s="26"/>
      <c r="J1995" s="26"/>
      <c r="K1995" s="26"/>
      <c r="L1995" s="26"/>
      <c r="M1995" s="26"/>
      <c r="N1995" s="26"/>
      <c r="O1995" s="26"/>
      <c r="P1995" s="26"/>
      <c r="Q1995" s="26"/>
      <c r="R1995" s="26"/>
      <c r="S1995" s="26"/>
      <c r="T1995" s="26"/>
      <c r="U1995" s="26"/>
      <c r="V1995" s="36">
        <f t="shared" si="31"/>
        <v>1096</v>
      </c>
      <c r="W199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95" t="str">
        <f>IF(Table1[[#This Row],[Days Past 3rd Birthday Calculated]]&lt;1,"OnTime",IF(Table1[[#This Row],[Days Past 3rd Birthday Calculated]]&lt;16,"1-15 Cal Days",IF(Table1[[#This Row],[Days Past 3rd Birthday Calculated]]&gt;29,"30+ Cal Days","16-29 Cal Days")))</f>
        <v>OnTime</v>
      </c>
      <c r="Y1995" s="37">
        <f>_xlfn.NUMBERVALUE(Table1[[#This Row],[School Days to Complete Initial Evaluation (U08)]])</f>
        <v>0</v>
      </c>
      <c r="Z1995" t="str">
        <f>IF(Table1[[#This Row],[School Days to Complete Initial Evaluation Converted]]&lt;36,"OnTime",IF(Table1[[#This Row],[School Days to Complete Initial Evaluation Converted]]&gt;50,"16+ Sch Days","1-15 Sch Days"))</f>
        <v>OnTime</v>
      </c>
    </row>
    <row r="1996" spans="1:26">
      <c r="A1996" s="26"/>
      <c r="B1996" s="26"/>
      <c r="C1996" s="26"/>
      <c r="D1996" s="26"/>
      <c r="E1996" s="26"/>
      <c r="F1996" s="26"/>
      <c r="G1996" s="26"/>
      <c r="H1996" s="26"/>
      <c r="I1996" s="26"/>
      <c r="J1996" s="26"/>
      <c r="K1996" s="26"/>
      <c r="L1996" s="26"/>
      <c r="M1996" s="26"/>
      <c r="N1996" s="26"/>
      <c r="O1996" s="26"/>
      <c r="P1996" s="26"/>
      <c r="Q1996" s="26"/>
      <c r="R1996" s="26"/>
      <c r="S1996" s="26"/>
      <c r="T1996" s="26"/>
      <c r="U1996" s="26"/>
      <c r="V1996" s="36">
        <f t="shared" si="31"/>
        <v>1096</v>
      </c>
      <c r="W199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96" t="str">
        <f>IF(Table1[[#This Row],[Days Past 3rd Birthday Calculated]]&lt;1,"OnTime",IF(Table1[[#This Row],[Days Past 3rd Birthday Calculated]]&lt;16,"1-15 Cal Days",IF(Table1[[#This Row],[Days Past 3rd Birthday Calculated]]&gt;29,"30+ Cal Days","16-29 Cal Days")))</f>
        <v>OnTime</v>
      </c>
      <c r="Y1996" s="37">
        <f>_xlfn.NUMBERVALUE(Table1[[#This Row],[School Days to Complete Initial Evaluation (U08)]])</f>
        <v>0</v>
      </c>
      <c r="Z1996" t="str">
        <f>IF(Table1[[#This Row],[School Days to Complete Initial Evaluation Converted]]&lt;36,"OnTime",IF(Table1[[#This Row],[School Days to Complete Initial Evaluation Converted]]&gt;50,"16+ Sch Days","1-15 Sch Days"))</f>
        <v>OnTime</v>
      </c>
    </row>
    <row r="1997" spans="1:26">
      <c r="A1997" s="26"/>
      <c r="B1997" s="26"/>
      <c r="C1997" s="26"/>
      <c r="D1997" s="26"/>
      <c r="E1997" s="26"/>
      <c r="F1997" s="26"/>
      <c r="G1997" s="26"/>
      <c r="H1997" s="26"/>
      <c r="I1997" s="26"/>
      <c r="J1997" s="26"/>
      <c r="K1997" s="26"/>
      <c r="L1997" s="26"/>
      <c r="M1997" s="26"/>
      <c r="N1997" s="26"/>
      <c r="O1997" s="26"/>
      <c r="P1997" s="26"/>
      <c r="Q1997" s="26"/>
      <c r="R1997" s="26"/>
      <c r="S1997" s="26"/>
      <c r="T1997" s="26"/>
      <c r="U1997" s="26"/>
      <c r="V1997" s="36">
        <f t="shared" si="31"/>
        <v>1096</v>
      </c>
      <c r="W199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97" t="str">
        <f>IF(Table1[[#This Row],[Days Past 3rd Birthday Calculated]]&lt;1,"OnTime",IF(Table1[[#This Row],[Days Past 3rd Birthday Calculated]]&lt;16,"1-15 Cal Days",IF(Table1[[#This Row],[Days Past 3rd Birthday Calculated]]&gt;29,"30+ Cal Days","16-29 Cal Days")))</f>
        <v>OnTime</v>
      </c>
      <c r="Y1997" s="37">
        <f>_xlfn.NUMBERVALUE(Table1[[#This Row],[School Days to Complete Initial Evaluation (U08)]])</f>
        <v>0</v>
      </c>
      <c r="Z1997" t="str">
        <f>IF(Table1[[#This Row],[School Days to Complete Initial Evaluation Converted]]&lt;36,"OnTime",IF(Table1[[#This Row],[School Days to Complete Initial Evaluation Converted]]&gt;50,"16+ Sch Days","1-15 Sch Days"))</f>
        <v>OnTime</v>
      </c>
    </row>
    <row r="1998" spans="1:26">
      <c r="A1998" s="26"/>
      <c r="B1998" s="26"/>
      <c r="C1998" s="26"/>
      <c r="D1998" s="26"/>
      <c r="E1998" s="26"/>
      <c r="F1998" s="26"/>
      <c r="G1998" s="26"/>
      <c r="H1998" s="26"/>
      <c r="I1998" s="26"/>
      <c r="J1998" s="26"/>
      <c r="K1998" s="26"/>
      <c r="L1998" s="26"/>
      <c r="M1998" s="26"/>
      <c r="N1998" s="26"/>
      <c r="O1998" s="26"/>
      <c r="P1998" s="26"/>
      <c r="Q1998" s="26"/>
      <c r="R1998" s="26"/>
      <c r="S1998" s="26"/>
      <c r="T1998" s="26"/>
      <c r="U1998" s="26"/>
      <c r="V1998" s="36">
        <f t="shared" si="31"/>
        <v>1096</v>
      </c>
      <c r="W199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98" t="str">
        <f>IF(Table1[[#This Row],[Days Past 3rd Birthday Calculated]]&lt;1,"OnTime",IF(Table1[[#This Row],[Days Past 3rd Birthday Calculated]]&lt;16,"1-15 Cal Days",IF(Table1[[#This Row],[Days Past 3rd Birthday Calculated]]&gt;29,"30+ Cal Days","16-29 Cal Days")))</f>
        <v>OnTime</v>
      </c>
      <c r="Y1998" s="37">
        <f>_xlfn.NUMBERVALUE(Table1[[#This Row],[School Days to Complete Initial Evaluation (U08)]])</f>
        <v>0</v>
      </c>
      <c r="Z1998" t="str">
        <f>IF(Table1[[#This Row],[School Days to Complete Initial Evaluation Converted]]&lt;36,"OnTime",IF(Table1[[#This Row],[School Days to Complete Initial Evaluation Converted]]&gt;50,"16+ Sch Days","1-15 Sch Days"))</f>
        <v>OnTime</v>
      </c>
    </row>
    <row r="1999" spans="1:26">
      <c r="A1999" s="26"/>
      <c r="B1999" s="26"/>
      <c r="C1999" s="26"/>
      <c r="D1999" s="26"/>
      <c r="E1999" s="26"/>
      <c r="F1999" s="26"/>
      <c r="G1999" s="26"/>
      <c r="H1999" s="26"/>
      <c r="I1999" s="26"/>
      <c r="J1999" s="26"/>
      <c r="K1999" s="26"/>
      <c r="L1999" s="26"/>
      <c r="M1999" s="26"/>
      <c r="N1999" s="26"/>
      <c r="O1999" s="26"/>
      <c r="P1999" s="26"/>
      <c r="Q1999" s="26"/>
      <c r="R1999" s="26"/>
      <c r="S1999" s="26"/>
      <c r="T1999" s="26"/>
      <c r="U1999" s="26"/>
      <c r="V1999" s="36">
        <f t="shared" si="31"/>
        <v>1096</v>
      </c>
      <c r="W199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1999" t="str">
        <f>IF(Table1[[#This Row],[Days Past 3rd Birthday Calculated]]&lt;1,"OnTime",IF(Table1[[#This Row],[Days Past 3rd Birthday Calculated]]&lt;16,"1-15 Cal Days",IF(Table1[[#This Row],[Days Past 3rd Birthday Calculated]]&gt;29,"30+ Cal Days","16-29 Cal Days")))</f>
        <v>OnTime</v>
      </c>
      <c r="Y1999" s="37">
        <f>_xlfn.NUMBERVALUE(Table1[[#This Row],[School Days to Complete Initial Evaluation (U08)]])</f>
        <v>0</v>
      </c>
      <c r="Z1999" t="str">
        <f>IF(Table1[[#This Row],[School Days to Complete Initial Evaluation Converted]]&lt;36,"OnTime",IF(Table1[[#This Row],[School Days to Complete Initial Evaluation Converted]]&gt;50,"16+ Sch Days","1-15 Sch Days"))</f>
        <v>OnTime</v>
      </c>
    </row>
    <row r="2000" spans="1:26">
      <c r="A2000" s="26"/>
      <c r="B2000" s="26"/>
      <c r="C2000" s="26"/>
      <c r="D2000" s="26"/>
      <c r="E2000" s="26"/>
      <c r="F2000" s="26"/>
      <c r="G2000" s="26"/>
      <c r="H2000" s="26"/>
      <c r="I2000" s="26"/>
      <c r="J2000" s="26"/>
      <c r="K2000" s="26"/>
      <c r="L2000" s="26"/>
      <c r="M2000" s="26"/>
      <c r="N2000" s="26"/>
      <c r="O2000" s="26"/>
      <c r="P2000" s="26"/>
      <c r="Q2000" s="26"/>
      <c r="R2000" s="26"/>
      <c r="S2000" s="26"/>
      <c r="T2000" s="26"/>
      <c r="U2000" s="26"/>
      <c r="V2000" s="36">
        <f t="shared" si="31"/>
        <v>1096</v>
      </c>
      <c r="W200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00" t="str">
        <f>IF(Table1[[#This Row],[Days Past 3rd Birthday Calculated]]&lt;1,"OnTime",IF(Table1[[#This Row],[Days Past 3rd Birthday Calculated]]&lt;16,"1-15 Cal Days",IF(Table1[[#This Row],[Days Past 3rd Birthday Calculated]]&gt;29,"30+ Cal Days","16-29 Cal Days")))</f>
        <v>OnTime</v>
      </c>
      <c r="Y2000" s="37">
        <f>_xlfn.NUMBERVALUE(Table1[[#This Row],[School Days to Complete Initial Evaluation (U08)]])</f>
        <v>0</v>
      </c>
      <c r="Z2000" t="str">
        <f>IF(Table1[[#This Row],[School Days to Complete Initial Evaluation Converted]]&lt;36,"OnTime",IF(Table1[[#This Row],[School Days to Complete Initial Evaluation Converted]]&gt;50,"16+ Sch Days","1-15 Sch Days"))</f>
        <v>OnTime</v>
      </c>
    </row>
    <row r="2001" spans="1:26">
      <c r="A2001" s="26"/>
      <c r="B2001" s="26"/>
      <c r="C2001" s="26"/>
      <c r="D2001" s="26"/>
      <c r="E2001" s="26"/>
      <c r="F2001" s="26"/>
      <c r="G2001" s="26"/>
      <c r="H2001" s="26"/>
      <c r="I2001" s="26"/>
      <c r="J2001" s="26"/>
      <c r="K2001" s="26"/>
      <c r="L2001" s="26"/>
      <c r="M2001" s="26"/>
      <c r="N2001" s="26"/>
      <c r="O2001" s="26"/>
      <c r="P2001" s="26"/>
      <c r="Q2001" s="26"/>
      <c r="R2001" s="26"/>
      <c r="S2001" s="26"/>
      <c r="T2001" s="26"/>
      <c r="U2001" s="26"/>
      <c r="V2001" s="36">
        <f t="shared" si="31"/>
        <v>1096</v>
      </c>
      <c r="W200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01" t="str">
        <f>IF(Table1[[#This Row],[Days Past 3rd Birthday Calculated]]&lt;1,"OnTime",IF(Table1[[#This Row],[Days Past 3rd Birthday Calculated]]&lt;16,"1-15 Cal Days",IF(Table1[[#This Row],[Days Past 3rd Birthday Calculated]]&gt;29,"30+ Cal Days","16-29 Cal Days")))</f>
        <v>OnTime</v>
      </c>
      <c r="Y2001" s="37">
        <f>_xlfn.NUMBERVALUE(Table1[[#This Row],[School Days to Complete Initial Evaluation (U08)]])</f>
        <v>0</v>
      </c>
      <c r="Z2001" t="str">
        <f>IF(Table1[[#This Row],[School Days to Complete Initial Evaluation Converted]]&lt;36,"OnTime",IF(Table1[[#This Row],[School Days to Complete Initial Evaluation Converted]]&gt;50,"16+ Sch Days","1-15 Sch Days"))</f>
        <v>OnTime</v>
      </c>
    </row>
    <row r="2002" spans="1:26">
      <c r="A2002" s="26"/>
      <c r="B2002" s="26"/>
      <c r="C2002" s="26"/>
      <c r="D2002" s="26"/>
      <c r="E2002" s="26"/>
      <c r="F2002" s="26"/>
      <c r="G2002" s="26"/>
      <c r="H2002" s="26"/>
      <c r="I2002" s="26"/>
      <c r="J2002" s="26"/>
      <c r="K2002" s="26"/>
      <c r="L2002" s="26"/>
      <c r="M2002" s="26"/>
      <c r="N2002" s="26"/>
      <c r="O2002" s="26"/>
      <c r="P2002" s="26"/>
      <c r="Q2002" s="26"/>
      <c r="R2002" s="26"/>
      <c r="S2002" s="26"/>
      <c r="T2002" s="26"/>
      <c r="U2002" s="26"/>
      <c r="V2002" s="36">
        <f t="shared" si="31"/>
        <v>1096</v>
      </c>
      <c r="W200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02" t="str">
        <f>IF(Table1[[#This Row],[Days Past 3rd Birthday Calculated]]&lt;1,"OnTime",IF(Table1[[#This Row],[Days Past 3rd Birthday Calculated]]&lt;16,"1-15 Cal Days",IF(Table1[[#This Row],[Days Past 3rd Birthday Calculated]]&gt;29,"30+ Cal Days","16-29 Cal Days")))</f>
        <v>OnTime</v>
      </c>
      <c r="Y2002" s="37">
        <f>_xlfn.NUMBERVALUE(Table1[[#This Row],[School Days to Complete Initial Evaluation (U08)]])</f>
        <v>0</v>
      </c>
      <c r="Z2002" t="str">
        <f>IF(Table1[[#This Row],[School Days to Complete Initial Evaluation Converted]]&lt;36,"OnTime",IF(Table1[[#This Row],[School Days to Complete Initial Evaluation Converted]]&gt;50,"16+ Sch Days","1-15 Sch Days"))</f>
        <v>OnTime</v>
      </c>
    </row>
    <row r="2003" spans="1:26">
      <c r="A2003" s="26"/>
      <c r="B2003" s="26"/>
      <c r="C2003" s="26"/>
      <c r="D2003" s="26"/>
      <c r="E2003" s="26"/>
      <c r="F2003" s="26"/>
      <c r="G2003" s="26"/>
      <c r="H2003" s="26"/>
      <c r="I2003" s="26"/>
      <c r="J2003" s="26"/>
      <c r="K2003" s="26"/>
      <c r="L2003" s="26"/>
      <c r="M2003" s="26"/>
      <c r="N2003" s="26"/>
      <c r="O2003" s="26"/>
      <c r="P2003" s="26"/>
      <c r="Q2003" s="26"/>
      <c r="R2003" s="26"/>
      <c r="S2003" s="26"/>
      <c r="T2003" s="26"/>
      <c r="U2003" s="26"/>
      <c r="V2003" s="36">
        <f t="shared" si="31"/>
        <v>1096</v>
      </c>
      <c r="W200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03" t="str">
        <f>IF(Table1[[#This Row],[Days Past 3rd Birthday Calculated]]&lt;1,"OnTime",IF(Table1[[#This Row],[Days Past 3rd Birthday Calculated]]&lt;16,"1-15 Cal Days",IF(Table1[[#This Row],[Days Past 3rd Birthday Calculated]]&gt;29,"30+ Cal Days","16-29 Cal Days")))</f>
        <v>OnTime</v>
      </c>
      <c r="Y2003" s="37">
        <f>_xlfn.NUMBERVALUE(Table1[[#This Row],[School Days to Complete Initial Evaluation (U08)]])</f>
        <v>0</v>
      </c>
      <c r="Z2003" t="str">
        <f>IF(Table1[[#This Row],[School Days to Complete Initial Evaluation Converted]]&lt;36,"OnTime",IF(Table1[[#This Row],[School Days to Complete Initial Evaluation Converted]]&gt;50,"16+ Sch Days","1-15 Sch Days"))</f>
        <v>OnTime</v>
      </c>
    </row>
    <row r="2004" spans="1:26">
      <c r="A2004" s="26"/>
      <c r="B2004" s="26"/>
      <c r="C2004" s="26"/>
      <c r="D2004" s="26"/>
      <c r="E2004" s="26"/>
      <c r="F2004" s="26"/>
      <c r="G2004" s="26"/>
      <c r="H2004" s="26"/>
      <c r="I2004" s="26"/>
      <c r="J2004" s="26"/>
      <c r="K2004" s="26"/>
      <c r="L2004" s="26"/>
      <c r="M2004" s="26"/>
      <c r="N2004" s="26"/>
      <c r="O2004" s="26"/>
      <c r="P2004" s="26"/>
      <c r="Q2004" s="26"/>
      <c r="R2004" s="26"/>
      <c r="S2004" s="26"/>
      <c r="T2004" s="26"/>
      <c r="U2004" s="26"/>
      <c r="V2004" s="36">
        <f t="shared" si="31"/>
        <v>1096</v>
      </c>
      <c r="W200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04" t="str">
        <f>IF(Table1[[#This Row],[Days Past 3rd Birthday Calculated]]&lt;1,"OnTime",IF(Table1[[#This Row],[Days Past 3rd Birthday Calculated]]&lt;16,"1-15 Cal Days",IF(Table1[[#This Row],[Days Past 3rd Birthday Calculated]]&gt;29,"30+ Cal Days","16-29 Cal Days")))</f>
        <v>OnTime</v>
      </c>
      <c r="Y2004" s="37">
        <f>_xlfn.NUMBERVALUE(Table1[[#This Row],[School Days to Complete Initial Evaluation (U08)]])</f>
        <v>0</v>
      </c>
      <c r="Z2004" t="str">
        <f>IF(Table1[[#This Row],[School Days to Complete Initial Evaluation Converted]]&lt;36,"OnTime",IF(Table1[[#This Row],[School Days to Complete Initial Evaluation Converted]]&gt;50,"16+ Sch Days","1-15 Sch Days"))</f>
        <v>OnTime</v>
      </c>
    </row>
    <row r="2005" spans="1:26">
      <c r="A2005" s="26"/>
      <c r="B2005" s="26"/>
      <c r="C2005" s="26"/>
      <c r="D2005" s="26"/>
      <c r="E2005" s="26"/>
      <c r="F2005" s="26"/>
      <c r="G2005" s="26"/>
      <c r="H2005" s="26"/>
      <c r="I2005" s="26"/>
      <c r="J2005" s="26"/>
      <c r="K2005" s="26"/>
      <c r="L2005" s="26"/>
      <c r="M2005" s="26"/>
      <c r="N2005" s="26"/>
      <c r="O2005" s="26"/>
      <c r="P2005" s="26"/>
      <c r="Q2005" s="26"/>
      <c r="R2005" s="26"/>
      <c r="S2005" s="26"/>
      <c r="T2005" s="26"/>
      <c r="U2005" s="26"/>
      <c r="V2005" s="36">
        <f t="shared" si="31"/>
        <v>1096</v>
      </c>
      <c r="W200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05" t="str">
        <f>IF(Table1[[#This Row],[Days Past 3rd Birthday Calculated]]&lt;1,"OnTime",IF(Table1[[#This Row],[Days Past 3rd Birthday Calculated]]&lt;16,"1-15 Cal Days",IF(Table1[[#This Row],[Days Past 3rd Birthday Calculated]]&gt;29,"30+ Cal Days","16-29 Cal Days")))</f>
        <v>OnTime</v>
      </c>
      <c r="Y2005" s="37">
        <f>_xlfn.NUMBERVALUE(Table1[[#This Row],[School Days to Complete Initial Evaluation (U08)]])</f>
        <v>0</v>
      </c>
      <c r="Z2005" t="str">
        <f>IF(Table1[[#This Row],[School Days to Complete Initial Evaluation Converted]]&lt;36,"OnTime",IF(Table1[[#This Row],[School Days to Complete Initial Evaluation Converted]]&gt;50,"16+ Sch Days","1-15 Sch Days"))</f>
        <v>OnTime</v>
      </c>
    </row>
    <row r="2006" spans="1:26">
      <c r="A2006" s="26"/>
      <c r="B2006" s="26"/>
      <c r="C2006" s="26"/>
      <c r="D2006" s="26"/>
      <c r="E2006" s="26"/>
      <c r="F2006" s="26"/>
      <c r="G2006" s="26"/>
      <c r="H2006" s="26"/>
      <c r="I2006" s="26"/>
      <c r="J2006" s="26"/>
      <c r="K2006" s="26"/>
      <c r="L2006" s="26"/>
      <c r="M2006" s="26"/>
      <c r="N2006" s="26"/>
      <c r="O2006" s="26"/>
      <c r="P2006" s="26"/>
      <c r="Q2006" s="26"/>
      <c r="R2006" s="26"/>
      <c r="S2006" s="26"/>
      <c r="T2006" s="26"/>
      <c r="U2006" s="26"/>
      <c r="V2006" s="36">
        <f t="shared" si="31"/>
        <v>1096</v>
      </c>
      <c r="W200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06" t="str">
        <f>IF(Table1[[#This Row],[Days Past 3rd Birthday Calculated]]&lt;1,"OnTime",IF(Table1[[#This Row],[Days Past 3rd Birthday Calculated]]&lt;16,"1-15 Cal Days",IF(Table1[[#This Row],[Days Past 3rd Birthday Calculated]]&gt;29,"30+ Cal Days","16-29 Cal Days")))</f>
        <v>OnTime</v>
      </c>
      <c r="Y2006" s="37">
        <f>_xlfn.NUMBERVALUE(Table1[[#This Row],[School Days to Complete Initial Evaluation (U08)]])</f>
        <v>0</v>
      </c>
      <c r="Z2006" t="str">
        <f>IF(Table1[[#This Row],[School Days to Complete Initial Evaluation Converted]]&lt;36,"OnTime",IF(Table1[[#This Row],[School Days to Complete Initial Evaluation Converted]]&gt;50,"16+ Sch Days","1-15 Sch Days"))</f>
        <v>OnTime</v>
      </c>
    </row>
    <row r="2007" spans="1:26">
      <c r="A2007" s="26"/>
      <c r="B2007" s="26"/>
      <c r="C2007" s="26"/>
      <c r="D2007" s="26"/>
      <c r="E2007" s="26"/>
      <c r="F2007" s="26"/>
      <c r="G2007" s="26"/>
      <c r="H2007" s="26"/>
      <c r="I2007" s="26"/>
      <c r="J2007" s="26"/>
      <c r="K2007" s="26"/>
      <c r="L2007" s="26"/>
      <c r="M2007" s="26"/>
      <c r="N2007" s="26"/>
      <c r="O2007" s="26"/>
      <c r="P2007" s="26"/>
      <c r="Q2007" s="26"/>
      <c r="R2007" s="26"/>
      <c r="S2007" s="26"/>
      <c r="T2007" s="26"/>
      <c r="U2007" s="26"/>
      <c r="V2007" s="36">
        <f t="shared" si="31"/>
        <v>1096</v>
      </c>
      <c r="W200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07" t="str">
        <f>IF(Table1[[#This Row],[Days Past 3rd Birthday Calculated]]&lt;1,"OnTime",IF(Table1[[#This Row],[Days Past 3rd Birthday Calculated]]&lt;16,"1-15 Cal Days",IF(Table1[[#This Row],[Days Past 3rd Birthday Calculated]]&gt;29,"30+ Cal Days","16-29 Cal Days")))</f>
        <v>OnTime</v>
      </c>
      <c r="Y2007" s="37">
        <f>_xlfn.NUMBERVALUE(Table1[[#This Row],[School Days to Complete Initial Evaluation (U08)]])</f>
        <v>0</v>
      </c>
      <c r="Z2007" t="str">
        <f>IF(Table1[[#This Row],[School Days to Complete Initial Evaluation Converted]]&lt;36,"OnTime",IF(Table1[[#This Row],[School Days to Complete Initial Evaluation Converted]]&gt;50,"16+ Sch Days","1-15 Sch Days"))</f>
        <v>OnTime</v>
      </c>
    </row>
    <row r="2008" spans="1:26">
      <c r="A2008" s="26"/>
      <c r="B2008" s="26"/>
      <c r="C2008" s="26"/>
      <c r="D2008" s="26"/>
      <c r="E2008" s="26"/>
      <c r="F2008" s="26"/>
      <c r="G2008" s="26"/>
      <c r="H2008" s="26"/>
      <c r="I2008" s="26"/>
      <c r="J2008" s="26"/>
      <c r="K2008" s="26"/>
      <c r="L2008" s="26"/>
      <c r="M2008" s="26"/>
      <c r="N2008" s="26"/>
      <c r="O2008" s="26"/>
      <c r="P2008" s="26"/>
      <c r="Q2008" s="26"/>
      <c r="R2008" s="26"/>
      <c r="S2008" s="26"/>
      <c r="T2008" s="26"/>
      <c r="U2008" s="26"/>
      <c r="V2008" s="36">
        <f t="shared" si="31"/>
        <v>1096</v>
      </c>
      <c r="W200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08" t="str">
        <f>IF(Table1[[#This Row],[Days Past 3rd Birthday Calculated]]&lt;1,"OnTime",IF(Table1[[#This Row],[Days Past 3rd Birthday Calculated]]&lt;16,"1-15 Cal Days",IF(Table1[[#This Row],[Days Past 3rd Birthday Calculated]]&gt;29,"30+ Cal Days","16-29 Cal Days")))</f>
        <v>OnTime</v>
      </c>
      <c r="Y2008" s="37">
        <f>_xlfn.NUMBERVALUE(Table1[[#This Row],[School Days to Complete Initial Evaluation (U08)]])</f>
        <v>0</v>
      </c>
      <c r="Z2008" t="str">
        <f>IF(Table1[[#This Row],[School Days to Complete Initial Evaluation Converted]]&lt;36,"OnTime",IF(Table1[[#This Row],[School Days to Complete Initial Evaluation Converted]]&gt;50,"16+ Sch Days","1-15 Sch Days"))</f>
        <v>OnTime</v>
      </c>
    </row>
    <row r="2009" spans="1:26">
      <c r="A2009" s="26"/>
      <c r="B2009" s="26"/>
      <c r="C2009" s="26"/>
      <c r="D2009" s="26"/>
      <c r="E2009" s="26"/>
      <c r="F2009" s="26"/>
      <c r="G2009" s="26"/>
      <c r="H2009" s="26"/>
      <c r="I2009" s="26"/>
      <c r="J2009" s="26"/>
      <c r="K2009" s="26"/>
      <c r="L2009" s="26"/>
      <c r="M2009" s="26"/>
      <c r="N2009" s="26"/>
      <c r="O2009" s="26"/>
      <c r="P2009" s="26"/>
      <c r="Q2009" s="26"/>
      <c r="R2009" s="26"/>
      <c r="S2009" s="26"/>
      <c r="T2009" s="26"/>
      <c r="U2009" s="26"/>
      <c r="V2009" s="36">
        <f t="shared" si="31"/>
        <v>1096</v>
      </c>
      <c r="W200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09" t="str">
        <f>IF(Table1[[#This Row],[Days Past 3rd Birthday Calculated]]&lt;1,"OnTime",IF(Table1[[#This Row],[Days Past 3rd Birthday Calculated]]&lt;16,"1-15 Cal Days",IF(Table1[[#This Row],[Days Past 3rd Birthday Calculated]]&gt;29,"30+ Cal Days","16-29 Cal Days")))</f>
        <v>OnTime</v>
      </c>
      <c r="Y2009" s="37">
        <f>_xlfn.NUMBERVALUE(Table1[[#This Row],[School Days to Complete Initial Evaluation (U08)]])</f>
        <v>0</v>
      </c>
      <c r="Z2009" t="str">
        <f>IF(Table1[[#This Row],[School Days to Complete Initial Evaluation Converted]]&lt;36,"OnTime",IF(Table1[[#This Row],[School Days to Complete Initial Evaluation Converted]]&gt;50,"16+ Sch Days","1-15 Sch Days"))</f>
        <v>OnTime</v>
      </c>
    </row>
    <row r="2010" spans="1:26">
      <c r="A2010" s="26"/>
      <c r="B2010" s="26"/>
      <c r="C2010" s="26"/>
      <c r="D2010" s="26"/>
      <c r="E2010" s="26"/>
      <c r="F2010" s="26"/>
      <c r="G2010" s="26"/>
      <c r="H2010" s="26"/>
      <c r="I2010" s="26"/>
      <c r="J2010" s="26"/>
      <c r="K2010" s="26"/>
      <c r="L2010" s="26"/>
      <c r="M2010" s="26"/>
      <c r="N2010" s="26"/>
      <c r="O2010" s="26"/>
      <c r="P2010" s="26"/>
      <c r="Q2010" s="26"/>
      <c r="R2010" s="26"/>
      <c r="S2010" s="26"/>
      <c r="T2010" s="26"/>
      <c r="U2010" s="26"/>
      <c r="V2010" s="36">
        <f t="shared" si="31"/>
        <v>1096</v>
      </c>
      <c r="W201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10" t="str">
        <f>IF(Table1[[#This Row],[Days Past 3rd Birthday Calculated]]&lt;1,"OnTime",IF(Table1[[#This Row],[Days Past 3rd Birthday Calculated]]&lt;16,"1-15 Cal Days",IF(Table1[[#This Row],[Days Past 3rd Birthday Calculated]]&gt;29,"30+ Cal Days","16-29 Cal Days")))</f>
        <v>OnTime</v>
      </c>
      <c r="Y2010" s="37">
        <f>_xlfn.NUMBERVALUE(Table1[[#This Row],[School Days to Complete Initial Evaluation (U08)]])</f>
        <v>0</v>
      </c>
      <c r="Z2010" t="str">
        <f>IF(Table1[[#This Row],[School Days to Complete Initial Evaluation Converted]]&lt;36,"OnTime",IF(Table1[[#This Row],[School Days to Complete Initial Evaluation Converted]]&gt;50,"16+ Sch Days","1-15 Sch Days"))</f>
        <v>OnTime</v>
      </c>
    </row>
    <row r="2011" spans="1:26">
      <c r="A2011" s="26"/>
      <c r="B2011" s="26"/>
      <c r="C2011" s="26"/>
      <c r="D2011" s="26"/>
      <c r="E2011" s="26"/>
      <c r="F2011" s="26"/>
      <c r="G2011" s="26"/>
      <c r="H2011" s="26"/>
      <c r="I2011" s="26"/>
      <c r="J2011" s="26"/>
      <c r="K2011" s="26"/>
      <c r="L2011" s="26"/>
      <c r="M2011" s="26"/>
      <c r="N2011" s="26"/>
      <c r="O2011" s="26"/>
      <c r="P2011" s="26"/>
      <c r="Q2011" s="26"/>
      <c r="R2011" s="26"/>
      <c r="S2011" s="26"/>
      <c r="T2011" s="26"/>
      <c r="U2011" s="26"/>
      <c r="V2011" s="36">
        <f t="shared" si="31"/>
        <v>1096</v>
      </c>
      <c r="W201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11" t="str">
        <f>IF(Table1[[#This Row],[Days Past 3rd Birthday Calculated]]&lt;1,"OnTime",IF(Table1[[#This Row],[Days Past 3rd Birthday Calculated]]&lt;16,"1-15 Cal Days",IF(Table1[[#This Row],[Days Past 3rd Birthday Calculated]]&gt;29,"30+ Cal Days","16-29 Cal Days")))</f>
        <v>OnTime</v>
      </c>
      <c r="Y2011" s="37">
        <f>_xlfn.NUMBERVALUE(Table1[[#This Row],[School Days to Complete Initial Evaluation (U08)]])</f>
        <v>0</v>
      </c>
      <c r="Z2011" t="str">
        <f>IF(Table1[[#This Row],[School Days to Complete Initial Evaluation Converted]]&lt;36,"OnTime",IF(Table1[[#This Row],[School Days to Complete Initial Evaluation Converted]]&gt;50,"16+ Sch Days","1-15 Sch Days"))</f>
        <v>OnTime</v>
      </c>
    </row>
    <row r="2012" spans="1:26">
      <c r="A2012" s="26"/>
      <c r="B2012" s="26"/>
      <c r="C2012" s="26"/>
      <c r="D2012" s="26"/>
      <c r="E2012" s="26"/>
      <c r="F2012" s="26"/>
      <c r="G2012" s="26"/>
      <c r="H2012" s="26"/>
      <c r="I2012" s="26"/>
      <c r="J2012" s="26"/>
      <c r="K2012" s="26"/>
      <c r="L2012" s="26"/>
      <c r="M2012" s="26"/>
      <c r="N2012" s="26"/>
      <c r="O2012" s="26"/>
      <c r="P2012" s="26"/>
      <c r="Q2012" s="26"/>
      <c r="R2012" s="26"/>
      <c r="S2012" s="26"/>
      <c r="T2012" s="26"/>
      <c r="U2012" s="26"/>
      <c r="V2012" s="36">
        <f t="shared" si="31"/>
        <v>1096</v>
      </c>
      <c r="W201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12" t="str">
        <f>IF(Table1[[#This Row],[Days Past 3rd Birthday Calculated]]&lt;1,"OnTime",IF(Table1[[#This Row],[Days Past 3rd Birthday Calculated]]&lt;16,"1-15 Cal Days",IF(Table1[[#This Row],[Days Past 3rd Birthday Calculated]]&gt;29,"30+ Cal Days","16-29 Cal Days")))</f>
        <v>OnTime</v>
      </c>
      <c r="Y2012" s="37">
        <f>_xlfn.NUMBERVALUE(Table1[[#This Row],[School Days to Complete Initial Evaluation (U08)]])</f>
        <v>0</v>
      </c>
      <c r="Z2012" t="str">
        <f>IF(Table1[[#This Row],[School Days to Complete Initial Evaluation Converted]]&lt;36,"OnTime",IF(Table1[[#This Row],[School Days to Complete Initial Evaluation Converted]]&gt;50,"16+ Sch Days","1-15 Sch Days"))</f>
        <v>OnTime</v>
      </c>
    </row>
    <row r="2013" spans="1:26">
      <c r="A2013" s="26"/>
      <c r="B2013" s="26"/>
      <c r="C2013" s="26"/>
      <c r="D2013" s="26"/>
      <c r="E2013" s="26"/>
      <c r="F2013" s="26"/>
      <c r="G2013" s="26"/>
      <c r="H2013" s="26"/>
      <c r="I2013" s="26"/>
      <c r="J2013" s="26"/>
      <c r="K2013" s="26"/>
      <c r="L2013" s="26"/>
      <c r="M2013" s="26"/>
      <c r="N2013" s="26"/>
      <c r="O2013" s="26"/>
      <c r="P2013" s="26"/>
      <c r="Q2013" s="26"/>
      <c r="R2013" s="26"/>
      <c r="S2013" s="26"/>
      <c r="T2013" s="26"/>
      <c r="U2013" s="26"/>
      <c r="V2013" s="36">
        <f t="shared" si="31"/>
        <v>1096</v>
      </c>
      <c r="W201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13" t="str">
        <f>IF(Table1[[#This Row],[Days Past 3rd Birthday Calculated]]&lt;1,"OnTime",IF(Table1[[#This Row],[Days Past 3rd Birthday Calculated]]&lt;16,"1-15 Cal Days",IF(Table1[[#This Row],[Days Past 3rd Birthday Calculated]]&gt;29,"30+ Cal Days","16-29 Cal Days")))</f>
        <v>OnTime</v>
      </c>
      <c r="Y2013" s="37">
        <f>_xlfn.NUMBERVALUE(Table1[[#This Row],[School Days to Complete Initial Evaluation (U08)]])</f>
        <v>0</v>
      </c>
      <c r="Z2013" t="str">
        <f>IF(Table1[[#This Row],[School Days to Complete Initial Evaluation Converted]]&lt;36,"OnTime",IF(Table1[[#This Row],[School Days to Complete Initial Evaluation Converted]]&gt;50,"16+ Sch Days","1-15 Sch Days"))</f>
        <v>OnTime</v>
      </c>
    </row>
    <row r="2014" spans="1:26">
      <c r="A2014" s="26"/>
      <c r="B2014" s="26"/>
      <c r="C2014" s="26"/>
      <c r="D2014" s="26"/>
      <c r="E2014" s="26"/>
      <c r="F2014" s="26"/>
      <c r="G2014" s="26"/>
      <c r="H2014" s="26"/>
      <c r="I2014" s="26"/>
      <c r="J2014" s="26"/>
      <c r="K2014" s="26"/>
      <c r="L2014" s="26"/>
      <c r="M2014" s="26"/>
      <c r="N2014" s="26"/>
      <c r="O2014" s="26"/>
      <c r="P2014" s="26"/>
      <c r="Q2014" s="26"/>
      <c r="R2014" s="26"/>
      <c r="S2014" s="26"/>
      <c r="T2014" s="26"/>
      <c r="U2014" s="26"/>
      <c r="V2014" s="36">
        <f t="shared" si="31"/>
        <v>1096</v>
      </c>
      <c r="W201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14" t="str">
        <f>IF(Table1[[#This Row],[Days Past 3rd Birthday Calculated]]&lt;1,"OnTime",IF(Table1[[#This Row],[Days Past 3rd Birthday Calculated]]&lt;16,"1-15 Cal Days",IF(Table1[[#This Row],[Days Past 3rd Birthday Calculated]]&gt;29,"30+ Cal Days","16-29 Cal Days")))</f>
        <v>OnTime</v>
      </c>
      <c r="Y2014" s="37">
        <f>_xlfn.NUMBERVALUE(Table1[[#This Row],[School Days to Complete Initial Evaluation (U08)]])</f>
        <v>0</v>
      </c>
      <c r="Z2014" t="str">
        <f>IF(Table1[[#This Row],[School Days to Complete Initial Evaluation Converted]]&lt;36,"OnTime",IF(Table1[[#This Row],[School Days to Complete Initial Evaluation Converted]]&gt;50,"16+ Sch Days","1-15 Sch Days"))</f>
        <v>OnTime</v>
      </c>
    </row>
    <row r="2015" spans="1:26">
      <c r="A2015" s="26"/>
      <c r="B2015" s="26"/>
      <c r="C2015" s="26"/>
      <c r="D2015" s="26"/>
      <c r="E2015" s="26"/>
      <c r="F2015" s="26"/>
      <c r="G2015" s="26"/>
      <c r="H2015" s="26"/>
      <c r="I2015" s="26"/>
      <c r="J2015" s="26"/>
      <c r="K2015" s="26"/>
      <c r="L2015" s="26"/>
      <c r="M2015" s="26"/>
      <c r="N2015" s="26"/>
      <c r="O2015" s="26"/>
      <c r="P2015" s="26"/>
      <c r="Q2015" s="26"/>
      <c r="R2015" s="26"/>
      <c r="S2015" s="26"/>
      <c r="T2015" s="26"/>
      <c r="U2015" s="26"/>
      <c r="V2015" s="36">
        <f t="shared" si="31"/>
        <v>1096</v>
      </c>
      <c r="W201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15" t="str">
        <f>IF(Table1[[#This Row],[Days Past 3rd Birthday Calculated]]&lt;1,"OnTime",IF(Table1[[#This Row],[Days Past 3rd Birthday Calculated]]&lt;16,"1-15 Cal Days",IF(Table1[[#This Row],[Days Past 3rd Birthday Calculated]]&gt;29,"30+ Cal Days","16-29 Cal Days")))</f>
        <v>OnTime</v>
      </c>
      <c r="Y2015" s="37">
        <f>_xlfn.NUMBERVALUE(Table1[[#This Row],[School Days to Complete Initial Evaluation (U08)]])</f>
        <v>0</v>
      </c>
      <c r="Z2015" t="str">
        <f>IF(Table1[[#This Row],[School Days to Complete Initial Evaluation Converted]]&lt;36,"OnTime",IF(Table1[[#This Row],[School Days to Complete Initial Evaluation Converted]]&gt;50,"16+ Sch Days","1-15 Sch Days"))</f>
        <v>OnTime</v>
      </c>
    </row>
    <row r="2016" spans="1:26">
      <c r="A2016" s="26"/>
      <c r="B2016" s="26"/>
      <c r="C2016" s="26"/>
      <c r="D2016" s="26"/>
      <c r="E2016" s="26"/>
      <c r="F2016" s="26"/>
      <c r="G2016" s="26"/>
      <c r="H2016" s="26"/>
      <c r="I2016" s="26"/>
      <c r="J2016" s="26"/>
      <c r="K2016" s="26"/>
      <c r="L2016" s="26"/>
      <c r="M2016" s="26"/>
      <c r="N2016" s="26"/>
      <c r="O2016" s="26"/>
      <c r="P2016" s="26"/>
      <c r="Q2016" s="26"/>
      <c r="R2016" s="26"/>
      <c r="S2016" s="26"/>
      <c r="T2016" s="26"/>
      <c r="U2016" s="26"/>
      <c r="V2016" s="36">
        <f t="shared" si="31"/>
        <v>1096</v>
      </c>
      <c r="W201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16" t="str">
        <f>IF(Table1[[#This Row],[Days Past 3rd Birthday Calculated]]&lt;1,"OnTime",IF(Table1[[#This Row],[Days Past 3rd Birthday Calculated]]&lt;16,"1-15 Cal Days",IF(Table1[[#This Row],[Days Past 3rd Birthday Calculated]]&gt;29,"30+ Cal Days","16-29 Cal Days")))</f>
        <v>OnTime</v>
      </c>
      <c r="Y2016" s="37">
        <f>_xlfn.NUMBERVALUE(Table1[[#This Row],[School Days to Complete Initial Evaluation (U08)]])</f>
        <v>0</v>
      </c>
      <c r="Z2016" t="str">
        <f>IF(Table1[[#This Row],[School Days to Complete Initial Evaluation Converted]]&lt;36,"OnTime",IF(Table1[[#This Row],[School Days to Complete Initial Evaluation Converted]]&gt;50,"16+ Sch Days","1-15 Sch Days"))</f>
        <v>OnTime</v>
      </c>
    </row>
    <row r="2017" spans="1:26">
      <c r="A2017" s="26"/>
      <c r="B2017" s="26"/>
      <c r="C2017" s="26"/>
      <c r="D2017" s="26"/>
      <c r="E2017" s="26"/>
      <c r="F2017" s="26"/>
      <c r="G2017" s="26"/>
      <c r="H2017" s="26"/>
      <c r="I2017" s="26"/>
      <c r="J2017" s="26"/>
      <c r="K2017" s="26"/>
      <c r="L2017" s="26"/>
      <c r="M2017" s="26"/>
      <c r="N2017" s="26"/>
      <c r="O2017" s="26"/>
      <c r="P2017" s="26"/>
      <c r="Q2017" s="26"/>
      <c r="R2017" s="26"/>
      <c r="S2017" s="26"/>
      <c r="T2017" s="26"/>
      <c r="U2017" s="26"/>
      <c r="V2017" s="36">
        <f t="shared" si="31"/>
        <v>1096</v>
      </c>
      <c r="W201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17" t="str">
        <f>IF(Table1[[#This Row],[Days Past 3rd Birthday Calculated]]&lt;1,"OnTime",IF(Table1[[#This Row],[Days Past 3rd Birthday Calculated]]&lt;16,"1-15 Cal Days",IF(Table1[[#This Row],[Days Past 3rd Birthday Calculated]]&gt;29,"30+ Cal Days","16-29 Cal Days")))</f>
        <v>OnTime</v>
      </c>
      <c r="Y2017" s="37">
        <f>_xlfn.NUMBERVALUE(Table1[[#This Row],[School Days to Complete Initial Evaluation (U08)]])</f>
        <v>0</v>
      </c>
      <c r="Z2017" t="str">
        <f>IF(Table1[[#This Row],[School Days to Complete Initial Evaluation Converted]]&lt;36,"OnTime",IF(Table1[[#This Row],[School Days to Complete Initial Evaluation Converted]]&gt;50,"16+ Sch Days","1-15 Sch Days"))</f>
        <v>OnTime</v>
      </c>
    </row>
    <row r="2018" spans="1:26">
      <c r="A2018" s="26"/>
      <c r="B2018" s="26"/>
      <c r="C2018" s="26"/>
      <c r="D2018" s="26"/>
      <c r="E2018" s="26"/>
      <c r="F2018" s="26"/>
      <c r="G2018" s="26"/>
      <c r="H2018" s="26"/>
      <c r="I2018" s="26"/>
      <c r="J2018" s="26"/>
      <c r="K2018" s="26"/>
      <c r="L2018" s="26"/>
      <c r="M2018" s="26"/>
      <c r="N2018" s="26"/>
      <c r="O2018" s="26"/>
      <c r="P2018" s="26"/>
      <c r="Q2018" s="26"/>
      <c r="R2018" s="26"/>
      <c r="S2018" s="26"/>
      <c r="T2018" s="26"/>
      <c r="U2018" s="26"/>
      <c r="V2018" s="36">
        <f t="shared" si="31"/>
        <v>1096</v>
      </c>
      <c r="W201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18" t="str">
        <f>IF(Table1[[#This Row],[Days Past 3rd Birthday Calculated]]&lt;1,"OnTime",IF(Table1[[#This Row],[Days Past 3rd Birthday Calculated]]&lt;16,"1-15 Cal Days",IF(Table1[[#This Row],[Days Past 3rd Birthday Calculated]]&gt;29,"30+ Cal Days","16-29 Cal Days")))</f>
        <v>OnTime</v>
      </c>
      <c r="Y2018" s="37">
        <f>_xlfn.NUMBERVALUE(Table1[[#This Row],[School Days to Complete Initial Evaluation (U08)]])</f>
        <v>0</v>
      </c>
      <c r="Z2018" t="str">
        <f>IF(Table1[[#This Row],[School Days to Complete Initial Evaluation Converted]]&lt;36,"OnTime",IF(Table1[[#This Row],[School Days to Complete Initial Evaluation Converted]]&gt;50,"16+ Sch Days","1-15 Sch Days"))</f>
        <v>OnTime</v>
      </c>
    </row>
    <row r="2019" spans="1:26">
      <c r="A2019" s="26"/>
      <c r="B2019" s="26"/>
      <c r="C2019" s="26"/>
      <c r="D2019" s="26"/>
      <c r="E2019" s="26"/>
      <c r="F2019" s="26"/>
      <c r="G2019" s="26"/>
      <c r="H2019" s="26"/>
      <c r="I2019" s="26"/>
      <c r="J2019" s="26"/>
      <c r="K2019" s="26"/>
      <c r="L2019" s="26"/>
      <c r="M2019" s="26"/>
      <c r="N2019" s="26"/>
      <c r="O2019" s="26"/>
      <c r="P2019" s="26"/>
      <c r="Q2019" s="26"/>
      <c r="R2019" s="26"/>
      <c r="S2019" s="26"/>
      <c r="T2019" s="26"/>
      <c r="U2019" s="26"/>
      <c r="V2019" s="36">
        <f t="shared" si="31"/>
        <v>1096</v>
      </c>
      <c r="W201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19" t="str">
        <f>IF(Table1[[#This Row],[Days Past 3rd Birthday Calculated]]&lt;1,"OnTime",IF(Table1[[#This Row],[Days Past 3rd Birthday Calculated]]&lt;16,"1-15 Cal Days",IF(Table1[[#This Row],[Days Past 3rd Birthday Calculated]]&gt;29,"30+ Cal Days","16-29 Cal Days")))</f>
        <v>OnTime</v>
      </c>
      <c r="Y2019" s="37">
        <f>_xlfn.NUMBERVALUE(Table1[[#This Row],[School Days to Complete Initial Evaluation (U08)]])</f>
        <v>0</v>
      </c>
      <c r="Z2019" t="str">
        <f>IF(Table1[[#This Row],[School Days to Complete Initial Evaluation Converted]]&lt;36,"OnTime",IF(Table1[[#This Row],[School Days to Complete Initial Evaluation Converted]]&gt;50,"16+ Sch Days","1-15 Sch Days"))</f>
        <v>OnTime</v>
      </c>
    </row>
    <row r="2020" spans="1:26">
      <c r="A2020" s="26"/>
      <c r="B2020" s="26"/>
      <c r="C2020" s="26"/>
      <c r="D2020" s="26"/>
      <c r="E2020" s="26"/>
      <c r="F2020" s="26"/>
      <c r="G2020" s="26"/>
      <c r="H2020" s="26"/>
      <c r="I2020" s="26"/>
      <c r="J2020" s="26"/>
      <c r="K2020" s="26"/>
      <c r="L2020" s="26"/>
      <c r="M2020" s="26"/>
      <c r="N2020" s="26"/>
      <c r="O2020" s="26"/>
      <c r="P2020" s="26"/>
      <c r="Q2020" s="26"/>
      <c r="R2020" s="26"/>
      <c r="S2020" s="26"/>
      <c r="T2020" s="26"/>
      <c r="U2020" s="26"/>
      <c r="V2020" s="36">
        <f t="shared" si="31"/>
        <v>1096</v>
      </c>
      <c r="W202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20" t="str">
        <f>IF(Table1[[#This Row],[Days Past 3rd Birthday Calculated]]&lt;1,"OnTime",IF(Table1[[#This Row],[Days Past 3rd Birthday Calculated]]&lt;16,"1-15 Cal Days",IF(Table1[[#This Row],[Days Past 3rd Birthday Calculated]]&gt;29,"30+ Cal Days","16-29 Cal Days")))</f>
        <v>OnTime</v>
      </c>
      <c r="Y2020" s="37">
        <f>_xlfn.NUMBERVALUE(Table1[[#This Row],[School Days to Complete Initial Evaluation (U08)]])</f>
        <v>0</v>
      </c>
      <c r="Z2020" t="str">
        <f>IF(Table1[[#This Row],[School Days to Complete Initial Evaluation Converted]]&lt;36,"OnTime",IF(Table1[[#This Row],[School Days to Complete Initial Evaluation Converted]]&gt;50,"16+ Sch Days","1-15 Sch Days"))</f>
        <v>OnTime</v>
      </c>
    </row>
    <row r="2021" spans="1:26">
      <c r="A2021" s="26"/>
      <c r="B2021" s="26"/>
      <c r="C2021" s="26"/>
      <c r="D2021" s="26"/>
      <c r="E2021" s="26"/>
      <c r="F2021" s="26"/>
      <c r="G2021" s="26"/>
      <c r="H2021" s="26"/>
      <c r="I2021" s="26"/>
      <c r="J2021" s="26"/>
      <c r="K2021" s="26"/>
      <c r="L2021" s="26"/>
      <c r="M2021" s="26"/>
      <c r="N2021" s="26"/>
      <c r="O2021" s="26"/>
      <c r="P2021" s="26"/>
      <c r="Q2021" s="26"/>
      <c r="R2021" s="26"/>
      <c r="S2021" s="26"/>
      <c r="T2021" s="26"/>
      <c r="U2021" s="26"/>
      <c r="V2021" s="36">
        <f t="shared" si="31"/>
        <v>1096</v>
      </c>
      <c r="W202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21" t="str">
        <f>IF(Table1[[#This Row],[Days Past 3rd Birthday Calculated]]&lt;1,"OnTime",IF(Table1[[#This Row],[Days Past 3rd Birthday Calculated]]&lt;16,"1-15 Cal Days",IF(Table1[[#This Row],[Days Past 3rd Birthday Calculated]]&gt;29,"30+ Cal Days","16-29 Cal Days")))</f>
        <v>OnTime</v>
      </c>
      <c r="Y2021" s="37">
        <f>_xlfn.NUMBERVALUE(Table1[[#This Row],[School Days to Complete Initial Evaluation (U08)]])</f>
        <v>0</v>
      </c>
      <c r="Z2021" t="str">
        <f>IF(Table1[[#This Row],[School Days to Complete Initial Evaluation Converted]]&lt;36,"OnTime",IF(Table1[[#This Row],[School Days to Complete Initial Evaluation Converted]]&gt;50,"16+ Sch Days","1-15 Sch Days"))</f>
        <v>OnTime</v>
      </c>
    </row>
    <row r="2022" spans="1:26">
      <c r="A2022" s="26"/>
      <c r="B2022" s="26"/>
      <c r="C2022" s="26"/>
      <c r="D2022" s="26"/>
      <c r="E2022" s="26"/>
      <c r="F2022" s="26"/>
      <c r="G2022" s="26"/>
      <c r="H2022" s="26"/>
      <c r="I2022" s="26"/>
      <c r="J2022" s="26"/>
      <c r="K2022" s="26"/>
      <c r="L2022" s="26"/>
      <c r="M2022" s="26"/>
      <c r="N2022" s="26"/>
      <c r="O2022" s="26"/>
      <c r="P2022" s="26"/>
      <c r="Q2022" s="26"/>
      <c r="R2022" s="26"/>
      <c r="S2022" s="26"/>
      <c r="T2022" s="26"/>
      <c r="U2022" s="26"/>
      <c r="V2022" s="36">
        <f t="shared" si="31"/>
        <v>1096</v>
      </c>
      <c r="W202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22" t="str">
        <f>IF(Table1[[#This Row],[Days Past 3rd Birthday Calculated]]&lt;1,"OnTime",IF(Table1[[#This Row],[Days Past 3rd Birthday Calculated]]&lt;16,"1-15 Cal Days",IF(Table1[[#This Row],[Days Past 3rd Birthday Calculated]]&gt;29,"30+ Cal Days","16-29 Cal Days")))</f>
        <v>OnTime</v>
      </c>
      <c r="Y2022" s="37">
        <f>_xlfn.NUMBERVALUE(Table1[[#This Row],[School Days to Complete Initial Evaluation (U08)]])</f>
        <v>0</v>
      </c>
      <c r="Z2022" t="str">
        <f>IF(Table1[[#This Row],[School Days to Complete Initial Evaluation Converted]]&lt;36,"OnTime",IF(Table1[[#This Row],[School Days to Complete Initial Evaluation Converted]]&gt;50,"16+ Sch Days","1-15 Sch Days"))</f>
        <v>OnTime</v>
      </c>
    </row>
    <row r="2023" spans="1:26">
      <c r="A2023" s="26"/>
      <c r="B2023" s="26"/>
      <c r="C2023" s="26"/>
      <c r="D2023" s="26"/>
      <c r="E2023" s="26"/>
      <c r="F2023" s="26"/>
      <c r="G2023" s="26"/>
      <c r="H2023" s="26"/>
      <c r="I2023" s="26"/>
      <c r="J2023" s="26"/>
      <c r="K2023" s="26"/>
      <c r="L2023" s="26"/>
      <c r="M2023" s="26"/>
      <c r="N2023" s="26"/>
      <c r="O2023" s="26"/>
      <c r="P2023" s="26"/>
      <c r="Q2023" s="26"/>
      <c r="R2023" s="26"/>
      <c r="S2023" s="26"/>
      <c r="T2023" s="26"/>
      <c r="U2023" s="26"/>
      <c r="V2023" s="36">
        <f t="shared" si="31"/>
        <v>1096</v>
      </c>
      <c r="W202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23" t="str">
        <f>IF(Table1[[#This Row],[Days Past 3rd Birthday Calculated]]&lt;1,"OnTime",IF(Table1[[#This Row],[Days Past 3rd Birthday Calculated]]&lt;16,"1-15 Cal Days",IF(Table1[[#This Row],[Days Past 3rd Birthday Calculated]]&gt;29,"30+ Cal Days","16-29 Cal Days")))</f>
        <v>OnTime</v>
      </c>
      <c r="Y2023" s="37">
        <f>_xlfn.NUMBERVALUE(Table1[[#This Row],[School Days to Complete Initial Evaluation (U08)]])</f>
        <v>0</v>
      </c>
      <c r="Z2023" t="str">
        <f>IF(Table1[[#This Row],[School Days to Complete Initial Evaluation Converted]]&lt;36,"OnTime",IF(Table1[[#This Row],[School Days to Complete Initial Evaluation Converted]]&gt;50,"16+ Sch Days","1-15 Sch Days"))</f>
        <v>OnTime</v>
      </c>
    </row>
    <row r="2024" spans="1:26">
      <c r="A2024" s="26"/>
      <c r="B2024" s="26"/>
      <c r="C2024" s="26"/>
      <c r="D2024" s="26"/>
      <c r="E2024" s="26"/>
      <c r="F2024" s="26"/>
      <c r="G2024" s="26"/>
      <c r="H2024" s="26"/>
      <c r="I2024" s="26"/>
      <c r="J2024" s="26"/>
      <c r="K2024" s="26"/>
      <c r="L2024" s="26"/>
      <c r="M2024" s="26"/>
      <c r="N2024" s="26"/>
      <c r="O2024" s="26"/>
      <c r="P2024" s="26"/>
      <c r="Q2024" s="26"/>
      <c r="R2024" s="26"/>
      <c r="S2024" s="26"/>
      <c r="T2024" s="26"/>
      <c r="U2024" s="26"/>
      <c r="V2024" s="36">
        <f t="shared" si="31"/>
        <v>1096</v>
      </c>
      <c r="W202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24" t="str">
        <f>IF(Table1[[#This Row],[Days Past 3rd Birthday Calculated]]&lt;1,"OnTime",IF(Table1[[#This Row],[Days Past 3rd Birthday Calculated]]&lt;16,"1-15 Cal Days",IF(Table1[[#This Row],[Days Past 3rd Birthday Calculated]]&gt;29,"30+ Cal Days","16-29 Cal Days")))</f>
        <v>OnTime</v>
      </c>
      <c r="Y2024" s="37">
        <f>_xlfn.NUMBERVALUE(Table1[[#This Row],[School Days to Complete Initial Evaluation (U08)]])</f>
        <v>0</v>
      </c>
      <c r="Z2024" t="str">
        <f>IF(Table1[[#This Row],[School Days to Complete Initial Evaluation Converted]]&lt;36,"OnTime",IF(Table1[[#This Row],[School Days to Complete Initial Evaluation Converted]]&gt;50,"16+ Sch Days","1-15 Sch Days"))</f>
        <v>OnTime</v>
      </c>
    </row>
    <row r="2025" spans="1:26">
      <c r="A2025" s="26"/>
      <c r="B2025" s="26"/>
      <c r="C2025" s="26"/>
      <c r="D2025" s="26"/>
      <c r="E2025" s="26"/>
      <c r="F2025" s="26"/>
      <c r="G2025" s="26"/>
      <c r="H2025" s="26"/>
      <c r="I2025" s="26"/>
      <c r="J2025" s="26"/>
      <c r="K2025" s="26"/>
      <c r="L2025" s="26"/>
      <c r="M2025" s="26"/>
      <c r="N2025" s="26"/>
      <c r="O2025" s="26"/>
      <c r="P2025" s="26"/>
      <c r="Q2025" s="26"/>
      <c r="R2025" s="26"/>
      <c r="S2025" s="26"/>
      <c r="T2025" s="26"/>
      <c r="U2025" s="26"/>
      <c r="V2025" s="36">
        <f t="shared" si="31"/>
        <v>1096</v>
      </c>
      <c r="W202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25" t="str">
        <f>IF(Table1[[#This Row],[Days Past 3rd Birthday Calculated]]&lt;1,"OnTime",IF(Table1[[#This Row],[Days Past 3rd Birthday Calculated]]&lt;16,"1-15 Cal Days",IF(Table1[[#This Row],[Days Past 3rd Birthday Calculated]]&gt;29,"30+ Cal Days","16-29 Cal Days")))</f>
        <v>OnTime</v>
      </c>
      <c r="Y2025" s="37">
        <f>_xlfn.NUMBERVALUE(Table1[[#This Row],[School Days to Complete Initial Evaluation (U08)]])</f>
        <v>0</v>
      </c>
      <c r="Z2025" t="str">
        <f>IF(Table1[[#This Row],[School Days to Complete Initial Evaluation Converted]]&lt;36,"OnTime",IF(Table1[[#This Row],[School Days to Complete Initial Evaluation Converted]]&gt;50,"16+ Sch Days","1-15 Sch Days"))</f>
        <v>OnTime</v>
      </c>
    </row>
    <row r="2026" spans="1:26">
      <c r="A2026" s="26"/>
      <c r="B2026" s="26"/>
      <c r="C2026" s="26"/>
      <c r="D2026" s="26"/>
      <c r="E2026" s="26"/>
      <c r="F2026" s="26"/>
      <c r="G2026" s="26"/>
      <c r="H2026" s="26"/>
      <c r="I2026" s="26"/>
      <c r="J2026" s="26"/>
      <c r="K2026" s="26"/>
      <c r="L2026" s="26"/>
      <c r="M2026" s="26"/>
      <c r="N2026" s="26"/>
      <c r="O2026" s="26"/>
      <c r="P2026" s="26"/>
      <c r="Q2026" s="26"/>
      <c r="R2026" s="26"/>
      <c r="S2026" s="26"/>
      <c r="T2026" s="26"/>
      <c r="U2026" s="26"/>
      <c r="V2026" s="36">
        <f t="shared" si="31"/>
        <v>1096</v>
      </c>
      <c r="W202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26" t="str">
        <f>IF(Table1[[#This Row],[Days Past 3rd Birthday Calculated]]&lt;1,"OnTime",IF(Table1[[#This Row],[Days Past 3rd Birthday Calculated]]&lt;16,"1-15 Cal Days",IF(Table1[[#This Row],[Days Past 3rd Birthday Calculated]]&gt;29,"30+ Cal Days","16-29 Cal Days")))</f>
        <v>OnTime</v>
      </c>
      <c r="Y2026" s="37">
        <f>_xlfn.NUMBERVALUE(Table1[[#This Row],[School Days to Complete Initial Evaluation (U08)]])</f>
        <v>0</v>
      </c>
      <c r="Z2026" t="str">
        <f>IF(Table1[[#This Row],[School Days to Complete Initial Evaluation Converted]]&lt;36,"OnTime",IF(Table1[[#This Row],[School Days to Complete Initial Evaluation Converted]]&gt;50,"16+ Sch Days","1-15 Sch Days"))</f>
        <v>OnTime</v>
      </c>
    </row>
    <row r="2027" spans="1:26">
      <c r="A2027" s="26"/>
      <c r="B2027" s="26"/>
      <c r="C2027" s="26"/>
      <c r="D2027" s="26"/>
      <c r="E2027" s="26"/>
      <c r="F2027" s="26"/>
      <c r="G2027" s="26"/>
      <c r="H2027" s="26"/>
      <c r="I2027" s="26"/>
      <c r="J2027" s="26"/>
      <c r="K2027" s="26"/>
      <c r="L2027" s="26"/>
      <c r="M2027" s="26"/>
      <c r="N2027" s="26"/>
      <c r="O2027" s="26"/>
      <c r="P2027" s="26"/>
      <c r="Q2027" s="26"/>
      <c r="R2027" s="26"/>
      <c r="S2027" s="26"/>
      <c r="T2027" s="26"/>
      <c r="U2027" s="26"/>
      <c r="V2027" s="36">
        <f t="shared" si="31"/>
        <v>1096</v>
      </c>
      <c r="W202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27" t="str">
        <f>IF(Table1[[#This Row],[Days Past 3rd Birthday Calculated]]&lt;1,"OnTime",IF(Table1[[#This Row],[Days Past 3rd Birthday Calculated]]&lt;16,"1-15 Cal Days",IF(Table1[[#This Row],[Days Past 3rd Birthday Calculated]]&gt;29,"30+ Cal Days","16-29 Cal Days")))</f>
        <v>OnTime</v>
      </c>
      <c r="Y2027" s="37">
        <f>_xlfn.NUMBERVALUE(Table1[[#This Row],[School Days to Complete Initial Evaluation (U08)]])</f>
        <v>0</v>
      </c>
      <c r="Z2027" t="str">
        <f>IF(Table1[[#This Row],[School Days to Complete Initial Evaluation Converted]]&lt;36,"OnTime",IF(Table1[[#This Row],[School Days to Complete Initial Evaluation Converted]]&gt;50,"16+ Sch Days","1-15 Sch Days"))</f>
        <v>OnTime</v>
      </c>
    </row>
    <row r="2028" spans="1:26">
      <c r="A2028" s="26"/>
      <c r="B2028" s="26"/>
      <c r="C2028" s="26"/>
      <c r="D2028" s="26"/>
      <c r="E2028" s="26"/>
      <c r="F2028" s="26"/>
      <c r="G2028" s="26"/>
      <c r="H2028" s="26"/>
      <c r="I2028" s="26"/>
      <c r="J2028" s="26"/>
      <c r="K2028" s="26"/>
      <c r="L2028" s="26"/>
      <c r="M2028" s="26"/>
      <c r="N2028" s="26"/>
      <c r="O2028" s="26"/>
      <c r="P2028" s="26"/>
      <c r="Q2028" s="26"/>
      <c r="R2028" s="26"/>
      <c r="S2028" s="26"/>
      <c r="T2028" s="26"/>
      <c r="U2028" s="26"/>
      <c r="V2028" s="36">
        <f t="shared" si="31"/>
        <v>1096</v>
      </c>
      <c r="W202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28" t="str">
        <f>IF(Table1[[#This Row],[Days Past 3rd Birthday Calculated]]&lt;1,"OnTime",IF(Table1[[#This Row],[Days Past 3rd Birthday Calculated]]&lt;16,"1-15 Cal Days",IF(Table1[[#This Row],[Days Past 3rd Birthday Calculated]]&gt;29,"30+ Cal Days","16-29 Cal Days")))</f>
        <v>OnTime</v>
      </c>
      <c r="Y2028" s="37">
        <f>_xlfn.NUMBERVALUE(Table1[[#This Row],[School Days to Complete Initial Evaluation (U08)]])</f>
        <v>0</v>
      </c>
      <c r="Z2028" t="str">
        <f>IF(Table1[[#This Row],[School Days to Complete Initial Evaluation Converted]]&lt;36,"OnTime",IF(Table1[[#This Row],[School Days to Complete Initial Evaluation Converted]]&gt;50,"16+ Sch Days","1-15 Sch Days"))</f>
        <v>OnTime</v>
      </c>
    </row>
    <row r="2029" spans="1:26">
      <c r="A2029" s="26"/>
      <c r="B2029" s="26"/>
      <c r="C2029" s="26"/>
      <c r="D2029" s="26"/>
      <c r="E2029" s="26"/>
      <c r="F2029" s="26"/>
      <c r="G2029" s="26"/>
      <c r="H2029" s="26"/>
      <c r="I2029" s="26"/>
      <c r="J2029" s="26"/>
      <c r="K2029" s="26"/>
      <c r="L2029" s="26"/>
      <c r="M2029" s="26"/>
      <c r="N2029" s="26"/>
      <c r="O2029" s="26"/>
      <c r="P2029" s="26"/>
      <c r="Q2029" s="26"/>
      <c r="R2029" s="26"/>
      <c r="S2029" s="26"/>
      <c r="T2029" s="26"/>
      <c r="U2029" s="26"/>
      <c r="V2029" s="36">
        <f t="shared" si="31"/>
        <v>1096</v>
      </c>
      <c r="W202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29" t="str">
        <f>IF(Table1[[#This Row],[Days Past 3rd Birthday Calculated]]&lt;1,"OnTime",IF(Table1[[#This Row],[Days Past 3rd Birthday Calculated]]&lt;16,"1-15 Cal Days",IF(Table1[[#This Row],[Days Past 3rd Birthday Calculated]]&gt;29,"30+ Cal Days","16-29 Cal Days")))</f>
        <v>OnTime</v>
      </c>
      <c r="Y2029" s="37">
        <f>_xlfn.NUMBERVALUE(Table1[[#This Row],[School Days to Complete Initial Evaluation (U08)]])</f>
        <v>0</v>
      </c>
      <c r="Z2029" t="str">
        <f>IF(Table1[[#This Row],[School Days to Complete Initial Evaluation Converted]]&lt;36,"OnTime",IF(Table1[[#This Row],[School Days to Complete Initial Evaluation Converted]]&gt;50,"16+ Sch Days","1-15 Sch Days"))</f>
        <v>OnTime</v>
      </c>
    </row>
    <row r="2030" spans="1:26">
      <c r="A2030" s="26"/>
      <c r="B2030" s="26"/>
      <c r="C2030" s="26"/>
      <c r="D2030" s="26"/>
      <c r="E2030" s="26"/>
      <c r="F2030" s="26"/>
      <c r="G2030" s="26"/>
      <c r="H2030" s="26"/>
      <c r="I2030" s="26"/>
      <c r="J2030" s="26"/>
      <c r="K2030" s="26"/>
      <c r="L2030" s="26"/>
      <c r="M2030" s="26"/>
      <c r="N2030" s="26"/>
      <c r="O2030" s="26"/>
      <c r="P2030" s="26"/>
      <c r="Q2030" s="26"/>
      <c r="R2030" s="26"/>
      <c r="S2030" s="26"/>
      <c r="T2030" s="26"/>
      <c r="U2030" s="26"/>
      <c r="V2030" s="36">
        <f t="shared" si="31"/>
        <v>1096</v>
      </c>
      <c r="W203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30" t="str">
        <f>IF(Table1[[#This Row],[Days Past 3rd Birthday Calculated]]&lt;1,"OnTime",IF(Table1[[#This Row],[Days Past 3rd Birthday Calculated]]&lt;16,"1-15 Cal Days",IF(Table1[[#This Row],[Days Past 3rd Birthday Calculated]]&gt;29,"30+ Cal Days","16-29 Cal Days")))</f>
        <v>OnTime</v>
      </c>
      <c r="Y2030" s="37">
        <f>_xlfn.NUMBERVALUE(Table1[[#This Row],[School Days to Complete Initial Evaluation (U08)]])</f>
        <v>0</v>
      </c>
      <c r="Z2030" t="str">
        <f>IF(Table1[[#This Row],[School Days to Complete Initial Evaluation Converted]]&lt;36,"OnTime",IF(Table1[[#This Row],[School Days to Complete Initial Evaluation Converted]]&gt;50,"16+ Sch Days","1-15 Sch Days"))</f>
        <v>OnTime</v>
      </c>
    </row>
    <row r="2031" spans="1:26">
      <c r="A2031" s="26"/>
      <c r="B2031" s="26"/>
      <c r="C2031" s="26"/>
      <c r="D2031" s="26"/>
      <c r="E2031" s="26"/>
      <c r="F2031" s="26"/>
      <c r="G2031" s="26"/>
      <c r="H2031" s="26"/>
      <c r="I2031" s="26"/>
      <c r="J2031" s="26"/>
      <c r="K2031" s="26"/>
      <c r="L2031" s="26"/>
      <c r="M2031" s="26"/>
      <c r="N2031" s="26"/>
      <c r="O2031" s="26"/>
      <c r="P2031" s="26"/>
      <c r="Q2031" s="26"/>
      <c r="R2031" s="26"/>
      <c r="S2031" s="26"/>
      <c r="T2031" s="26"/>
      <c r="U2031" s="26"/>
      <c r="V2031" s="36">
        <f t="shared" si="31"/>
        <v>1096</v>
      </c>
      <c r="W203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31" t="str">
        <f>IF(Table1[[#This Row],[Days Past 3rd Birthday Calculated]]&lt;1,"OnTime",IF(Table1[[#This Row],[Days Past 3rd Birthday Calculated]]&lt;16,"1-15 Cal Days",IF(Table1[[#This Row],[Days Past 3rd Birthday Calculated]]&gt;29,"30+ Cal Days","16-29 Cal Days")))</f>
        <v>OnTime</v>
      </c>
      <c r="Y2031" s="37">
        <f>_xlfn.NUMBERVALUE(Table1[[#This Row],[School Days to Complete Initial Evaluation (U08)]])</f>
        <v>0</v>
      </c>
      <c r="Z2031" t="str">
        <f>IF(Table1[[#This Row],[School Days to Complete Initial Evaluation Converted]]&lt;36,"OnTime",IF(Table1[[#This Row],[School Days to Complete Initial Evaluation Converted]]&gt;50,"16+ Sch Days","1-15 Sch Days"))</f>
        <v>OnTime</v>
      </c>
    </row>
    <row r="2032" spans="1:26">
      <c r="A2032" s="26"/>
      <c r="B2032" s="26"/>
      <c r="C2032" s="26"/>
      <c r="D2032" s="26"/>
      <c r="E2032" s="26"/>
      <c r="F2032" s="26"/>
      <c r="G2032" s="26"/>
      <c r="H2032" s="26"/>
      <c r="I2032" s="26"/>
      <c r="J2032" s="26"/>
      <c r="K2032" s="26"/>
      <c r="L2032" s="26"/>
      <c r="M2032" s="26"/>
      <c r="N2032" s="26"/>
      <c r="O2032" s="26"/>
      <c r="P2032" s="26"/>
      <c r="Q2032" s="26"/>
      <c r="R2032" s="26"/>
      <c r="S2032" s="26"/>
      <c r="T2032" s="26"/>
      <c r="U2032" s="26"/>
      <c r="V2032" s="36">
        <f t="shared" si="31"/>
        <v>1096</v>
      </c>
      <c r="W203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32" t="str">
        <f>IF(Table1[[#This Row],[Days Past 3rd Birthday Calculated]]&lt;1,"OnTime",IF(Table1[[#This Row],[Days Past 3rd Birthday Calculated]]&lt;16,"1-15 Cal Days",IF(Table1[[#This Row],[Days Past 3rd Birthday Calculated]]&gt;29,"30+ Cal Days","16-29 Cal Days")))</f>
        <v>OnTime</v>
      </c>
      <c r="Y2032" s="37">
        <f>_xlfn.NUMBERVALUE(Table1[[#This Row],[School Days to Complete Initial Evaluation (U08)]])</f>
        <v>0</v>
      </c>
      <c r="Z2032" t="str">
        <f>IF(Table1[[#This Row],[School Days to Complete Initial Evaluation Converted]]&lt;36,"OnTime",IF(Table1[[#This Row],[School Days to Complete Initial Evaluation Converted]]&gt;50,"16+ Sch Days","1-15 Sch Days"))</f>
        <v>OnTime</v>
      </c>
    </row>
    <row r="2033" spans="1:26">
      <c r="A2033" s="26"/>
      <c r="B2033" s="26"/>
      <c r="C2033" s="26"/>
      <c r="D2033" s="26"/>
      <c r="E2033" s="26"/>
      <c r="F2033" s="26"/>
      <c r="G2033" s="26"/>
      <c r="H2033" s="26"/>
      <c r="I2033" s="26"/>
      <c r="J2033" s="26"/>
      <c r="K2033" s="26"/>
      <c r="L2033" s="26"/>
      <c r="M2033" s="26"/>
      <c r="N2033" s="26"/>
      <c r="O2033" s="26"/>
      <c r="P2033" s="26"/>
      <c r="Q2033" s="26"/>
      <c r="R2033" s="26"/>
      <c r="S2033" s="26"/>
      <c r="T2033" s="26"/>
      <c r="U2033" s="26"/>
      <c r="V2033" s="36">
        <f t="shared" si="31"/>
        <v>1096</v>
      </c>
      <c r="W203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33" t="str">
        <f>IF(Table1[[#This Row],[Days Past 3rd Birthday Calculated]]&lt;1,"OnTime",IF(Table1[[#This Row],[Days Past 3rd Birthday Calculated]]&lt;16,"1-15 Cal Days",IF(Table1[[#This Row],[Days Past 3rd Birthday Calculated]]&gt;29,"30+ Cal Days","16-29 Cal Days")))</f>
        <v>OnTime</v>
      </c>
      <c r="Y2033" s="37">
        <f>_xlfn.NUMBERVALUE(Table1[[#This Row],[School Days to Complete Initial Evaluation (U08)]])</f>
        <v>0</v>
      </c>
      <c r="Z2033" t="str">
        <f>IF(Table1[[#This Row],[School Days to Complete Initial Evaluation Converted]]&lt;36,"OnTime",IF(Table1[[#This Row],[School Days to Complete Initial Evaluation Converted]]&gt;50,"16+ Sch Days","1-15 Sch Days"))</f>
        <v>OnTime</v>
      </c>
    </row>
    <row r="2034" spans="1:26">
      <c r="A2034" s="26"/>
      <c r="B2034" s="26"/>
      <c r="C2034" s="26"/>
      <c r="D2034" s="26"/>
      <c r="E2034" s="26"/>
      <c r="F2034" s="26"/>
      <c r="G2034" s="26"/>
      <c r="H2034" s="26"/>
      <c r="I2034" s="26"/>
      <c r="J2034" s="26"/>
      <c r="K2034" s="26"/>
      <c r="L2034" s="26"/>
      <c r="M2034" s="26"/>
      <c r="N2034" s="26"/>
      <c r="O2034" s="26"/>
      <c r="P2034" s="26"/>
      <c r="Q2034" s="26"/>
      <c r="R2034" s="26"/>
      <c r="S2034" s="26"/>
      <c r="T2034" s="26"/>
      <c r="U2034" s="26"/>
      <c r="V2034" s="36">
        <f t="shared" si="31"/>
        <v>1096</v>
      </c>
      <c r="W203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34" t="str">
        <f>IF(Table1[[#This Row],[Days Past 3rd Birthday Calculated]]&lt;1,"OnTime",IF(Table1[[#This Row],[Days Past 3rd Birthday Calculated]]&lt;16,"1-15 Cal Days",IF(Table1[[#This Row],[Days Past 3rd Birthday Calculated]]&gt;29,"30+ Cal Days","16-29 Cal Days")))</f>
        <v>OnTime</v>
      </c>
      <c r="Y2034" s="37">
        <f>_xlfn.NUMBERVALUE(Table1[[#This Row],[School Days to Complete Initial Evaluation (U08)]])</f>
        <v>0</v>
      </c>
      <c r="Z2034" t="str">
        <f>IF(Table1[[#This Row],[School Days to Complete Initial Evaluation Converted]]&lt;36,"OnTime",IF(Table1[[#This Row],[School Days to Complete Initial Evaluation Converted]]&gt;50,"16+ Sch Days","1-15 Sch Days"))</f>
        <v>OnTime</v>
      </c>
    </row>
    <row r="2035" spans="1:26">
      <c r="A2035" s="26"/>
      <c r="B2035" s="26"/>
      <c r="C2035" s="26"/>
      <c r="D2035" s="26"/>
      <c r="E2035" s="26"/>
      <c r="F2035" s="26"/>
      <c r="G2035" s="26"/>
      <c r="H2035" s="26"/>
      <c r="I2035" s="26"/>
      <c r="J2035" s="26"/>
      <c r="K2035" s="26"/>
      <c r="L2035" s="26"/>
      <c r="M2035" s="26"/>
      <c r="N2035" s="26"/>
      <c r="O2035" s="26"/>
      <c r="P2035" s="26"/>
      <c r="Q2035" s="26"/>
      <c r="R2035" s="26"/>
      <c r="S2035" s="26"/>
      <c r="T2035" s="26"/>
      <c r="U2035" s="26"/>
      <c r="V2035" s="36">
        <f t="shared" si="31"/>
        <v>1096</v>
      </c>
      <c r="W203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35" t="str">
        <f>IF(Table1[[#This Row],[Days Past 3rd Birthday Calculated]]&lt;1,"OnTime",IF(Table1[[#This Row],[Days Past 3rd Birthday Calculated]]&lt;16,"1-15 Cal Days",IF(Table1[[#This Row],[Days Past 3rd Birthday Calculated]]&gt;29,"30+ Cal Days","16-29 Cal Days")))</f>
        <v>OnTime</v>
      </c>
      <c r="Y2035" s="37">
        <f>_xlfn.NUMBERVALUE(Table1[[#This Row],[School Days to Complete Initial Evaluation (U08)]])</f>
        <v>0</v>
      </c>
      <c r="Z2035" t="str">
        <f>IF(Table1[[#This Row],[School Days to Complete Initial Evaluation Converted]]&lt;36,"OnTime",IF(Table1[[#This Row],[School Days to Complete Initial Evaluation Converted]]&gt;50,"16+ Sch Days","1-15 Sch Days"))</f>
        <v>OnTime</v>
      </c>
    </row>
    <row r="2036" spans="1:26">
      <c r="A2036" s="26"/>
      <c r="B2036" s="26"/>
      <c r="C2036" s="26"/>
      <c r="D2036" s="26"/>
      <c r="E2036" s="26"/>
      <c r="F2036" s="26"/>
      <c r="G2036" s="26"/>
      <c r="H2036" s="26"/>
      <c r="I2036" s="26"/>
      <c r="J2036" s="26"/>
      <c r="K2036" s="26"/>
      <c r="L2036" s="26"/>
      <c r="M2036" s="26"/>
      <c r="N2036" s="26"/>
      <c r="O2036" s="26"/>
      <c r="P2036" s="26"/>
      <c r="Q2036" s="26"/>
      <c r="R2036" s="26"/>
      <c r="S2036" s="26"/>
      <c r="T2036" s="26"/>
      <c r="U2036" s="26"/>
      <c r="V2036" s="36">
        <f t="shared" si="31"/>
        <v>1096</v>
      </c>
      <c r="W203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36" t="str">
        <f>IF(Table1[[#This Row],[Days Past 3rd Birthday Calculated]]&lt;1,"OnTime",IF(Table1[[#This Row],[Days Past 3rd Birthday Calculated]]&lt;16,"1-15 Cal Days",IF(Table1[[#This Row],[Days Past 3rd Birthday Calculated]]&gt;29,"30+ Cal Days","16-29 Cal Days")))</f>
        <v>OnTime</v>
      </c>
      <c r="Y2036" s="37">
        <f>_xlfn.NUMBERVALUE(Table1[[#This Row],[School Days to Complete Initial Evaluation (U08)]])</f>
        <v>0</v>
      </c>
      <c r="Z2036" t="str">
        <f>IF(Table1[[#This Row],[School Days to Complete Initial Evaluation Converted]]&lt;36,"OnTime",IF(Table1[[#This Row],[School Days to Complete Initial Evaluation Converted]]&gt;50,"16+ Sch Days","1-15 Sch Days"))</f>
        <v>OnTime</v>
      </c>
    </row>
    <row r="2037" spans="1:26">
      <c r="A2037" s="26"/>
      <c r="B2037" s="26"/>
      <c r="C2037" s="26"/>
      <c r="D2037" s="26"/>
      <c r="E2037" s="26"/>
      <c r="F2037" s="26"/>
      <c r="G2037" s="26"/>
      <c r="H2037" s="26"/>
      <c r="I2037" s="26"/>
      <c r="J2037" s="26"/>
      <c r="K2037" s="26"/>
      <c r="L2037" s="26"/>
      <c r="M2037" s="26"/>
      <c r="N2037" s="26"/>
      <c r="O2037" s="26"/>
      <c r="P2037" s="26"/>
      <c r="Q2037" s="26"/>
      <c r="R2037" s="26"/>
      <c r="S2037" s="26"/>
      <c r="T2037" s="26"/>
      <c r="U2037" s="26"/>
      <c r="V2037" s="36">
        <f t="shared" si="31"/>
        <v>1096</v>
      </c>
      <c r="W203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37" t="str">
        <f>IF(Table1[[#This Row],[Days Past 3rd Birthday Calculated]]&lt;1,"OnTime",IF(Table1[[#This Row],[Days Past 3rd Birthday Calculated]]&lt;16,"1-15 Cal Days",IF(Table1[[#This Row],[Days Past 3rd Birthday Calculated]]&gt;29,"30+ Cal Days","16-29 Cal Days")))</f>
        <v>OnTime</v>
      </c>
      <c r="Y2037" s="37">
        <f>_xlfn.NUMBERVALUE(Table1[[#This Row],[School Days to Complete Initial Evaluation (U08)]])</f>
        <v>0</v>
      </c>
      <c r="Z2037" t="str">
        <f>IF(Table1[[#This Row],[School Days to Complete Initial Evaluation Converted]]&lt;36,"OnTime",IF(Table1[[#This Row],[School Days to Complete Initial Evaluation Converted]]&gt;50,"16+ Sch Days","1-15 Sch Days"))</f>
        <v>OnTime</v>
      </c>
    </row>
    <row r="2038" spans="1:26">
      <c r="A2038" s="26"/>
      <c r="B2038" s="26"/>
      <c r="C2038" s="26"/>
      <c r="D2038" s="26"/>
      <c r="E2038" s="26"/>
      <c r="F2038" s="26"/>
      <c r="G2038" s="26"/>
      <c r="H2038" s="26"/>
      <c r="I2038" s="26"/>
      <c r="J2038" s="26"/>
      <c r="K2038" s="26"/>
      <c r="L2038" s="26"/>
      <c r="M2038" s="26"/>
      <c r="N2038" s="26"/>
      <c r="O2038" s="26"/>
      <c r="P2038" s="26"/>
      <c r="Q2038" s="26"/>
      <c r="R2038" s="26"/>
      <c r="S2038" s="26"/>
      <c r="T2038" s="26"/>
      <c r="U2038" s="26"/>
      <c r="V2038" s="36">
        <f t="shared" si="31"/>
        <v>1096</v>
      </c>
      <c r="W203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38" t="str">
        <f>IF(Table1[[#This Row],[Days Past 3rd Birthday Calculated]]&lt;1,"OnTime",IF(Table1[[#This Row],[Days Past 3rd Birthday Calculated]]&lt;16,"1-15 Cal Days",IF(Table1[[#This Row],[Days Past 3rd Birthday Calculated]]&gt;29,"30+ Cal Days","16-29 Cal Days")))</f>
        <v>OnTime</v>
      </c>
      <c r="Y2038" s="37">
        <f>_xlfn.NUMBERVALUE(Table1[[#This Row],[School Days to Complete Initial Evaluation (U08)]])</f>
        <v>0</v>
      </c>
      <c r="Z2038" t="str">
        <f>IF(Table1[[#This Row],[School Days to Complete Initial Evaluation Converted]]&lt;36,"OnTime",IF(Table1[[#This Row],[School Days to Complete Initial Evaluation Converted]]&gt;50,"16+ Sch Days","1-15 Sch Days"))</f>
        <v>OnTime</v>
      </c>
    </row>
    <row r="2039" spans="1:26">
      <c r="A2039" s="26"/>
      <c r="B2039" s="26"/>
      <c r="C2039" s="26"/>
      <c r="D2039" s="26"/>
      <c r="E2039" s="26"/>
      <c r="F2039" s="26"/>
      <c r="G2039" s="26"/>
      <c r="H2039" s="26"/>
      <c r="I2039" s="26"/>
      <c r="J2039" s="26"/>
      <c r="K2039" s="26"/>
      <c r="L2039" s="26"/>
      <c r="M2039" s="26"/>
      <c r="N2039" s="26"/>
      <c r="O2039" s="26"/>
      <c r="P2039" s="26"/>
      <c r="Q2039" s="26"/>
      <c r="R2039" s="26"/>
      <c r="S2039" s="26"/>
      <c r="T2039" s="26"/>
      <c r="U2039" s="26"/>
      <c r="V2039" s="36">
        <f t="shared" si="31"/>
        <v>1096</v>
      </c>
      <c r="W203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39" t="str">
        <f>IF(Table1[[#This Row],[Days Past 3rd Birthday Calculated]]&lt;1,"OnTime",IF(Table1[[#This Row],[Days Past 3rd Birthday Calculated]]&lt;16,"1-15 Cal Days",IF(Table1[[#This Row],[Days Past 3rd Birthday Calculated]]&gt;29,"30+ Cal Days","16-29 Cal Days")))</f>
        <v>OnTime</v>
      </c>
      <c r="Y2039" s="37">
        <f>_xlfn.NUMBERVALUE(Table1[[#This Row],[School Days to Complete Initial Evaluation (U08)]])</f>
        <v>0</v>
      </c>
      <c r="Z2039" t="str">
        <f>IF(Table1[[#This Row],[School Days to Complete Initial Evaluation Converted]]&lt;36,"OnTime",IF(Table1[[#This Row],[School Days to Complete Initial Evaluation Converted]]&gt;50,"16+ Sch Days","1-15 Sch Days"))</f>
        <v>OnTime</v>
      </c>
    </row>
    <row r="2040" spans="1:26">
      <c r="A2040" s="26"/>
      <c r="B2040" s="26"/>
      <c r="C2040" s="26"/>
      <c r="D2040" s="26"/>
      <c r="E2040" s="26"/>
      <c r="F2040" s="26"/>
      <c r="G2040" s="26"/>
      <c r="H2040" s="26"/>
      <c r="I2040" s="26"/>
      <c r="J2040" s="26"/>
      <c r="K2040" s="26"/>
      <c r="L2040" s="26"/>
      <c r="M2040" s="26"/>
      <c r="N2040" s="26"/>
      <c r="O2040" s="26"/>
      <c r="P2040" s="26"/>
      <c r="Q2040" s="26"/>
      <c r="R2040" s="26"/>
      <c r="S2040" s="26"/>
      <c r="T2040" s="26"/>
      <c r="U2040" s="26"/>
      <c r="V2040" s="36">
        <f t="shared" si="31"/>
        <v>1096</v>
      </c>
      <c r="W204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40" t="str">
        <f>IF(Table1[[#This Row],[Days Past 3rd Birthday Calculated]]&lt;1,"OnTime",IF(Table1[[#This Row],[Days Past 3rd Birthday Calculated]]&lt;16,"1-15 Cal Days",IF(Table1[[#This Row],[Days Past 3rd Birthday Calculated]]&gt;29,"30+ Cal Days","16-29 Cal Days")))</f>
        <v>OnTime</v>
      </c>
      <c r="Y2040" s="37">
        <f>_xlfn.NUMBERVALUE(Table1[[#This Row],[School Days to Complete Initial Evaluation (U08)]])</f>
        <v>0</v>
      </c>
      <c r="Z2040" t="str">
        <f>IF(Table1[[#This Row],[School Days to Complete Initial Evaluation Converted]]&lt;36,"OnTime",IF(Table1[[#This Row],[School Days to Complete Initial Evaluation Converted]]&gt;50,"16+ Sch Days","1-15 Sch Days"))</f>
        <v>OnTime</v>
      </c>
    </row>
    <row r="2041" spans="1:26">
      <c r="A2041" s="26"/>
      <c r="B2041" s="26"/>
      <c r="C2041" s="26"/>
      <c r="D2041" s="26"/>
      <c r="E2041" s="26"/>
      <c r="F2041" s="26"/>
      <c r="G2041" s="26"/>
      <c r="H2041" s="26"/>
      <c r="I2041" s="26"/>
      <c r="J2041" s="26"/>
      <c r="K2041" s="26"/>
      <c r="L2041" s="26"/>
      <c r="M2041" s="26"/>
      <c r="N2041" s="26"/>
      <c r="O2041" s="26"/>
      <c r="P2041" s="26"/>
      <c r="Q2041" s="26"/>
      <c r="R2041" s="26"/>
      <c r="S2041" s="26"/>
      <c r="T2041" s="26"/>
      <c r="U2041" s="26"/>
      <c r="V2041" s="36">
        <f t="shared" si="31"/>
        <v>1096</v>
      </c>
      <c r="W204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41" t="str">
        <f>IF(Table1[[#This Row],[Days Past 3rd Birthday Calculated]]&lt;1,"OnTime",IF(Table1[[#This Row],[Days Past 3rd Birthday Calculated]]&lt;16,"1-15 Cal Days",IF(Table1[[#This Row],[Days Past 3rd Birthday Calculated]]&gt;29,"30+ Cal Days","16-29 Cal Days")))</f>
        <v>OnTime</v>
      </c>
      <c r="Y2041" s="37">
        <f>_xlfn.NUMBERVALUE(Table1[[#This Row],[School Days to Complete Initial Evaluation (U08)]])</f>
        <v>0</v>
      </c>
      <c r="Z2041" t="str">
        <f>IF(Table1[[#This Row],[School Days to Complete Initial Evaluation Converted]]&lt;36,"OnTime",IF(Table1[[#This Row],[School Days to Complete Initial Evaluation Converted]]&gt;50,"16+ Sch Days","1-15 Sch Days"))</f>
        <v>OnTime</v>
      </c>
    </row>
    <row r="2042" spans="1:26">
      <c r="A2042" s="26"/>
      <c r="B2042" s="26"/>
      <c r="C2042" s="26"/>
      <c r="D2042" s="26"/>
      <c r="E2042" s="26"/>
      <c r="F2042" s="26"/>
      <c r="G2042" s="26"/>
      <c r="H2042" s="26"/>
      <c r="I2042" s="26"/>
      <c r="J2042" s="26"/>
      <c r="K2042" s="26"/>
      <c r="L2042" s="26"/>
      <c r="M2042" s="26"/>
      <c r="N2042" s="26"/>
      <c r="O2042" s="26"/>
      <c r="P2042" s="26"/>
      <c r="Q2042" s="26"/>
      <c r="R2042" s="26"/>
      <c r="S2042" s="26"/>
      <c r="T2042" s="26"/>
      <c r="U2042" s="26"/>
      <c r="V2042" s="36">
        <f t="shared" si="31"/>
        <v>1096</v>
      </c>
      <c r="W204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42" t="str">
        <f>IF(Table1[[#This Row],[Days Past 3rd Birthday Calculated]]&lt;1,"OnTime",IF(Table1[[#This Row],[Days Past 3rd Birthday Calculated]]&lt;16,"1-15 Cal Days",IF(Table1[[#This Row],[Days Past 3rd Birthday Calculated]]&gt;29,"30+ Cal Days","16-29 Cal Days")))</f>
        <v>OnTime</v>
      </c>
      <c r="Y2042" s="37">
        <f>_xlfn.NUMBERVALUE(Table1[[#This Row],[School Days to Complete Initial Evaluation (U08)]])</f>
        <v>0</v>
      </c>
      <c r="Z2042" t="str">
        <f>IF(Table1[[#This Row],[School Days to Complete Initial Evaluation Converted]]&lt;36,"OnTime",IF(Table1[[#This Row],[School Days to Complete Initial Evaluation Converted]]&gt;50,"16+ Sch Days","1-15 Sch Days"))</f>
        <v>OnTime</v>
      </c>
    </row>
    <row r="2043" spans="1:26">
      <c r="A2043" s="26"/>
      <c r="B2043" s="26"/>
      <c r="C2043" s="26"/>
      <c r="D2043" s="26"/>
      <c r="E2043" s="26"/>
      <c r="F2043" s="26"/>
      <c r="G2043" s="26"/>
      <c r="H2043" s="26"/>
      <c r="I2043" s="26"/>
      <c r="J2043" s="26"/>
      <c r="K2043" s="26"/>
      <c r="L2043" s="26"/>
      <c r="M2043" s="26"/>
      <c r="N2043" s="26"/>
      <c r="O2043" s="26"/>
      <c r="P2043" s="26"/>
      <c r="Q2043" s="26"/>
      <c r="R2043" s="26"/>
      <c r="S2043" s="26"/>
      <c r="T2043" s="26"/>
      <c r="U2043" s="26"/>
      <c r="V2043" s="36">
        <f t="shared" si="31"/>
        <v>1096</v>
      </c>
      <c r="W204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43" t="str">
        <f>IF(Table1[[#This Row],[Days Past 3rd Birthday Calculated]]&lt;1,"OnTime",IF(Table1[[#This Row],[Days Past 3rd Birthday Calculated]]&lt;16,"1-15 Cal Days",IF(Table1[[#This Row],[Days Past 3rd Birthday Calculated]]&gt;29,"30+ Cal Days","16-29 Cal Days")))</f>
        <v>OnTime</v>
      </c>
      <c r="Y2043" s="37">
        <f>_xlfn.NUMBERVALUE(Table1[[#This Row],[School Days to Complete Initial Evaluation (U08)]])</f>
        <v>0</v>
      </c>
      <c r="Z2043" t="str">
        <f>IF(Table1[[#This Row],[School Days to Complete Initial Evaluation Converted]]&lt;36,"OnTime",IF(Table1[[#This Row],[School Days to Complete Initial Evaluation Converted]]&gt;50,"16+ Sch Days","1-15 Sch Days"))</f>
        <v>OnTime</v>
      </c>
    </row>
    <row r="2044" spans="1:26">
      <c r="A2044" s="26"/>
      <c r="B2044" s="26"/>
      <c r="C2044" s="26"/>
      <c r="D2044" s="26"/>
      <c r="E2044" s="26"/>
      <c r="F2044" s="26"/>
      <c r="G2044" s="26"/>
      <c r="H2044" s="26"/>
      <c r="I2044" s="26"/>
      <c r="J2044" s="26"/>
      <c r="K2044" s="26"/>
      <c r="L2044" s="26"/>
      <c r="M2044" s="26"/>
      <c r="N2044" s="26"/>
      <c r="O2044" s="26"/>
      <c r="P2044" s="26"/>
      <c r="Q2044" s="26"/>
      <c r="R2044" s="26"/>
      <c r="S2044" s="26"/>
      <c r="T2044" s="26"/>
      <c r="U2044" s="26"/>
      <c r="V2044" s="36">
        <f t="shared" si="31"/>
        <v>1096</v>
      </c>
      <c r="W204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44" t="str">
        <f>IF(Table1[[#This Row],[Days Past 3rd Birthday Calculated]]&lt;1,"OnTime",IF(Table1[[#This Row],[Days Past 3rd Birthday Calculated]]&lt;16,"1-15 Cal Days",IF(Table1[[#This Row],[Days Past 3rd Birthday Calculated]]&gt;29,"30+ Cal Days","16-29 Cal Days")))</f>
        <v>OnTime</v>
      </c>
      <c r="Y2044" s="37">
        <f>_xlfn.NUMBERVALUE(Table1[[#This Row],[School Days to Complete Initial Evaluation (U08)]])</f>
        <v>0</v>
      </c>
      <c r="Z2044" t="str">
        <f>IF(Table1[[#This Row],[School Days to Complete Initial Evaluation Converted]]&lt;36,"OnTime",IF(Table1[[#This Row],[School Days to Complete Initial Evaluation Converted]]&gt;50,"16+ Sch Days","1-15 Sch Days"))</f>
        <v>OnTime</v>
      </c>
    </row>
    <row r="2045" spans="1:26">
      <c r="A2045" s="26"/>
      <c r="B2045" s="26"/>
      <c r="C2045" s="26"/>
      <c r="D2045" s="26"/>
      <c r="E2045" s="26"/>
      <c r="F2045" s="26"/>
      <c r="G2045" s="26"/>
      <c r="H2045" s="26"/>
      <c r="I2045" s="26"/>
      <c r="J2045" s="26"/>
      <c r="K2045" s="26"/>
      <c r="L2045" s="26"/>
      <c r="M2045" s="26"/>
      <c r="N2045" s="26"/>
      <c r="O2045" s="26"/>
      <c r="P2045" s="26"/>
      <c r="Q2045" s="26"/>
      <c r="R2045" s="26"/>
      <c r="S2045" s="26"/>
      <c r="T2045" s="26"/>
      <c r="U2045" s="26"/>
      <c r="V2045" s="36">
        <f t="shared" si="31"/>
        <v>1096</v>
      </c>
      <c r="W204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45" t="str">
        <f>IF(Table1[[#This Row],[Days Past 3rd Birthday Calculated]]&lt;1,"OnTime",IF(Table1[[#This Row],[Days Past 3rd Birthday Calculated]]&lt;16,"1-15 Cal Days",IF(Table1[[#This Row],[Days Past 3rd Birthday Calculated]]&gt;29,"30+ Cal Days","16-29 Cal Days")))</f>
        <v>OnTime</v>
      </c>
      <c r="Y2045" s="37">
        <f>_xlfn.NUMBERVALUE(Table1[[#This Row],[School Days to Complete Initial Evaluation (U08)]])</f>
        <v>0</v>
      </c>
      <c r="Z2045" t="str">
        <f>IF(Table1[[#This Row],[School Days to Complete Initial Evaluation Converted]]&lt;36,"OnTime",IF(Table1[[#This Row],[School Days to Complete Initial Evaluation Converted]]&gt;50,"16+ Sch Days","1-15 Sch Days"))</f>
        <v>OnTime</v>
      </c>
    </row>
    <row r="2046" spans="1:26">
      <c r="A2046" s="26"/>
      <c r="B2046" s="26"/>
      <c r="C2046" s="26"/>
      <c r="D2046" s="26"/>
      <c r="E2046" s="26"/>
      <c r="F2046" s="26"/>
      <c r="G2046" s="26"/>
      <c r="H2046" s="26"/>
      <c r="I2046" s="26"/>
      <c r="J2046" s="26"/>
      <c r="K2046" s="26"/>
      <c r="L2046" s="26"/>
      <c r="M2046" s="26"/>
      <c r="N2046" s="26"/>
      <c r="O2046" s="26"/>
      <c r="P2046" s="26"/>
      <c r="Q2046" s="26"/>
      <c r="R2046" s="26"/>
      <c r="S2046" s="26"/>
      <c r="T2046" s="26"/>
      <c r="U2046" s="26"/>
      <c r="V2046" s="36">
        <f t="shared" si="31"/>
        <v>1096</v>
      </c>
      <c r="W204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46" t="str">
        <f>IF(Table1[[#This Row],[Days Past 3rd Birthday Calculated]]&lt;1,"OnTime",IF(Table1[[#This Row],[Days Past 3rd Birthday Calculated]]&lt;16,"1-15 Cal Days",IF(Table1[[#This Row],[Days Past 3rd Birthday Calculated]]&gt;29,"30+ Cal Days","16-29 Cal Days")))</f>
        <v>OnTime</v>
      </c>
      <c r="Y2046" s="37">
        <f>_xlfn.NUMBERVALUE(Table1[[#This Row],[School Days to Complete Initial Evaluation (U08)]])</f>
        <v>0</v>
      </c>
      <c r="Z2046" t="str">
        <f>IF(Table1[[#This Row],[School Days to Complete Initial Evaluation Converted]]&lt;36,"OnTime",IF(Table1[[#This Row],[School Days to Complete Initial Evaluation Converted]]&gt;50,"16+ Sch Days","1-15 Sch Days"))</f>
        <v>OnTime</v>
      </c>
    </row>
    <row r="2047" spans="1:26">
      <c r="A2047" s="26"/>
      <c r="B2047" s="26"/>
      <c r="C2047" s="26"/>
      <c r="D2047" s="26"/>
      <c r="E2047" s="26"/>
      <c r="F2047" s="26"/>
      <c r="G2047" s="26"/>
      <c r="H2047" s="26"/>
      <c r="I2047" s="26"/>
      <c r="J2047" s="26"/>
      <c r="K2047" s="26"/>
      <c r="L2047" s="26"/>
      <c r="M2047" s="26"/>
      <c r="N2047" s="26"/>
      <c r="O2047" s="26"/>
      <c r="P2047" s="26"/>
      <c r="Q2047" s="26"/>
      <c r="R2047" s="26"/>
      <c r="S2047" s="26"/>
      <c r="T2047" s="26"/>
      <c r="U2047" s="26"/>
      <c r="V2047" s="36">
        <f t="shared" si="31"/>
        <v>1096</v>
      </c>
      <c r="W204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47" t="str">
        <f>IF(Table1[[#This Row],[Days Past 3rd Birthday Calculated]]&lt;1,"OnTime",IF(Table1[[#This Row],[Days Past 3rd Birthday Calculated]]&lt;16,"1-15 Cal Days",IF(Table1[[#This Row],[Days Past 3rd Birthday Calculated]]&gt;29,"30+ Cal Days","16-29 Cal Days")))</f>
        <v>OnTime</v>
      </c>
      <c r="Y2047" s="37">
        <f>_xlfn.NUMBERVALUE(Table1[[#This Row],[School Days to Complete Initial Evaluation (U08)]])</f>
        <v>0</v>
      </c>
      <c r="Z2047" t="str">
        <f>IF(Table1[[#This Row],[School Days to Complete Initial Evaluation Converted]]&lt;36,"OnTime",IF(Table1[[#This Row],[School Days to Complete Initial Evaluation Converted]]&gt;50,"16+ Sch Days","1-15 Sch Days"))</f>
        <v>OnTime</v>
      </c>
    </row>
    <row r="2048" spans="1:26">
      <c r="A2048" s="26"/>
      <c r="B2048" s="26"/>
      <c r="C2048" s="26"/>
      <c r="D2048" s="26"/>
      <c r="E2048" s="26"/>
      <c r="F2048" s="26"/>
      <c r="G2048" s="26"/>
      <c r="H2048" s="26"/>
      <c r="I2048" s="26"/>
      <c r="J2048" s="26"/>
      <c r="K2048" s="26"/>
      <c r="L2048" s="26"/>
      <c r="M2048" s="26"/>
      <c r="N2048" s="26"/>
      <c r="O2048" s="26"/>
      <c r="P2048" s="26"/>
      <c r="Q2048" s="26"/>
      <c r="R2048" s="26"/>
      <c r="S2048" s="26"/>
      <c r="T2048" s="26"/>
      <c r="U2048" s="26"/>
      <c r="V2048" s="36">
        <f t="shared" si="31"/>
        <v>1096</v>
      </c>
      <c r="W204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48" t="str">
        <f>IF(Table1[[#This Row],[Days Past 3rd Birthday Calculated]]&lt;1,"OnTime",IF(Table1[[#This Row],[Days Past 3rd Birthday Calculated]]&lt;16,"1-15 Cal Days",IF(Table1[[#This Row],[Days Past 3rd Birthday Calculated]]&gt;29,"30+ Cal Days","16-29 Cal Days")))</f>
        <v>OnTime</v>
      </c>
      <c r="Y2048" s="37">
        <f>_xlfn.NUMBERVALUE(Table1[[#This Row],[School Days to Complete Initial Evaluation (U08)]])</f>
        <v>0</v>
      </c>
      <c r="Z2048" t="str">
        <f>IF(Table1[[#This Row],[School Days to Complete Initial Evaluation Converted]]&lt;36,"OnTime",IF(Table1[[#This Row],[School Days to Complete Initial Evaluation Converted]]&gt;50,"16+ Sch Days","1-15 Sch Days"))</f>
        <v>OnTime</v>
      </c>
    </row>
    <row r="2049" spans="1:26">
      <c r="A2049" s="26"/>
      <c r="B2049" s="26"/>
      <c r="C2049" s="26"/>
      <c r="D2049" s="26"/>
      <c r="E2049" s="26"/>
      <c r="F2049" s="26"/>
      <c r="G2049" s="26"/>
      <c r="H2049" s="26"/>
      <c r="I2049" s="26"/>
      <c r="J2049" s="26"/>
      <c r="K2049" s="26"/>
      <c r="L2049" s="26"/>
      <c r="M2049" s="26"/>
      <c r="N2049" s="26"/>
      <c r="O2049" s="26"/>
      <c r="P2049" s="26"/>
      <c r="Q2049" s="26"/>
      <c r="R2049" s="26"/>
      <c r="S2049" s="26"/>
      <c r="T2049" s="26"/>
      <c r="U2049" s="26"/>
      <c r="V2049" s="36">
        <f t="shared" si="31"/>
        <v>1096</v>
      </c>
      <c r="W204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49" t="str">
        <f>IF(Table1[[#This Row],[Days Past 3rd Birthday Calculated]]&lt;1,"OnTime",IF(Table1[[#This Row],[Days Past 3rd Birthday Calculated]]&lt;16,"1-15 Cal Days",IF(Table1[[#This Row],[Days Past 3rd Birthday Calculated]]&gt;29,"30+ Cal Days","16-29 Cal Days")))</f>
        <v>OnTime</v>
      </c>
      <c r="Y2049" s="37">
        <f>_xlfn.NUMBERVALUE(Table1[[#This Row],[School Days to Complete Initial Evaluation (U08)]])</f>
        <v>0</v>
      </c>
      <c r="Z2049" t="str">
        <f>IF(Table1[[#This Row],[School Days to Complete Initial Evaluation Converted]]&lt;36,"OnTime",IF(Table1[[#This Row],[School Days to Complete Initial Evaluation Converted]]&gt;50,"16+ Sch Days","1-15 Sch Days"))</f>
        <v>OnTime</v>
      </c>
    </row>
    <row r="2050" spans="1:26">
      <c r="A2050" s="26"/>
      <c r="B2050" s="26"/>
      <c r="C2050" s="26"/>
      <c r="D2050" s="26"/>
      <c r="E2050" s="26"/>
      <c r="F2050" s="26"/>
      <c r="G2050" s="26"/>
      <c r="H2050" s="26"/>
      <c r="I2050" s="26"/>
      <c r="J2050" s="26"/>
      <c r="K2050" s="26"/>
      <c r="L2050" s="26"/>
      <c r="M2050" s="26"/>
      <c r="N2050" s="26"/>
      <c r="O2050" s="26"/>
      <c r="P2050" s="26"/>
      <c r="Q2050" s="26"/>
      <c r="R2050" s="26"/>
      <c r="S2050" s="26"/>
      <c r="T2050" s="26"/>
      <c r="U2050" s="26"/>
      <c r="V2050" s="36">
        <f t="shared" ref="V2050:V2113" si="32">EDATE(Q2050,36)</f>
        <v>1096</v>
      </c>
      <c r="W205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50" t="str">
        <f>IF(Table1[[#This Row],[Days Past 3rd Birthday Calculated]]&lt;1,"OnTime",IF(Table1[[#This Row],[Days Past 3rd Birthday Calculated]]&lt;16,"1-15 Cal Days",IF(Table1[[#This Row],[Days Past 3rd Birthday Calculated]]&gt;29,"30+ Cal Days","16-29 Cal Days")))</f>
        <v>OnTime</v>
      </c>
      <c r="Y2050" s="37">
        <f>_xlfn.NUMBERVALUE(Table1[[#This Row],[School Days to Complete Initial Evaluation (U08)]])</f>
        <v>0</v>
      </c>
      <c r="Z2050" t="str">
        <f>IF(Table1[[#This Row],[School Days to Complete Initial Evaluation Converted]]&lt;36,"OnTime",IF(Table1[[#This Row],[School Days to Complete Initial Evaluation Converted]]&gt;50,"16+ Sch Days","1-15 Sch Days"))</f>
        <v>OnTime</v>
      </c>
    </row>
    <row r="2051" spans="1:26">
      <c r="A2051" s="26"/>
      <c r="B2051" s="26"/>
      <c r="C2051" s="26"/>
      <c r="D2051" s="26"/>
      <c r="E2051" s="26"/>
      <c r="F2051" s="26"/>
      <c r="G2051" s="26"/>
      <c r="H2051" s="26"/>
      <c r="I2051" s="26"/>
      <c r="J2051" s="26"/>
      <c r="K2051" s="26"/>
      <c r="L2051" s="26"/>
      <c r="M2051" s="26"/>
      <c r="N2051" s="26"/>
      <c r="O2051" s="26"/>
      <c r="P2051" s="26"/>
      <c r="Q2051" s="26"/>
      <c r="R2051" s="26"/>
      <c r="S2051" s="26"/>
      <c r="T2051" s="26"/>
      <c r="U2051" s="26"/>
      <c r="V2051" s="36">
        <f t="shared" si="32"/>
        <v>1096</v>
      </c>
      <c r="W205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51" t="str">
        <f>IF(Table1[[#This Row],[Days Past 3rd Birthday Calculated]]&lt;1,"OnTime",IF(Table1[[#This Row],[Days Past 3rd Birthday Calculated]]&lt;16,"1-15 Cal Days",IF(Table1[[#This Row],[Days Past 3rd Birthday Calculated]]&gt;29,"30+ Cal Days","16-29 Cal Days")))</f>
        <v>OnTime</v>
      </c>
      <c r="Y2051" s="37">
        <f>_xlfn.NUMBERVALUE(Table1[[#This Row],[School Days to Complete Initial Evaluation (U08)]])</f>
        <v>0</v>
      </c>
      <c r="Z2051" t="str">
        <f>IF(Table1[[#This Row],[School Days to Complete Initial Evaluation Converted]]&lt;36,"OnTime",IF(Table1[[#This Row],[School Days to Complete Initial Evaluation Converted]]&gt;50,"16+ Sch Days","1-15 Sch Days"))</f>
        <v>OnTime</v>
      </c>
    </row>
    <row r="2052" spans="1:26">
      <c r="A2052" s="26"/>
      <c r="B2052" s="26"/>
      <c r="C2052" s="26"/>
      <c r="D2052" s="26"/>
      <c r="E2052" s="26"/>
      <c r="F2052" s="26"/>
      <c r="G2052" s="26"/>
      <c r="H2052" s="26"/>
      <c r="I2052" s="26"/>
      <c r="J2052" s="26"/>
      <c r="K2052" s="26"/>
      <c r="L2052" s="26"/>
      <c r="M2052" s="26"/>
      <c r="N2052" s="26"/>
      <c r="O2052" s="26"/>
      <c r="P2052" s="26"/>
      <c r="Q2052" s="26"/>
      <c r="R2052" s="26"/>
      <c r="S2052" s="26"/>
      <c r="T2052" s="26"/>
      <c r="U2052" s="26"/>
      <c r="V2052" s="36">
        <f t="shared" si="32"/>
        <v>1096</v>
      </c>
      <c r="W205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52" t="str">
        <f>IF(Table1[[#This Row],[Days Past 3rd Birthday Calculated]]&lt;1,"OnTime",IF(Table1[[#This Row],[Days Past 3rd Birthday Calculated]]&lt;16,"1-15 Cal Days",IF(Table1[[#This Row],[Days Past 3rd Birthday Calculated]]&gt;29,"30+ Cal Days","16-29 Cal Days")))</f>
        <v>OnTime</v>
      </c>
      <c r="Y2052" s="37">
        <f>_xlfn.NUMBERVALUE(Table1[[#This Row],[School Days to Complete Initial Evaluation (U08)]])</f>
        <v>0</v>
      </c>
      <c r="Z2052" t="str">
        <f>IF(Table1[[#This Row],[School Days to Complete Initial Evaluation Converted]]&lt;36,"OnTime",IF(Table1[[#This Row],[School Days to Complete Initial Evaluation Converted]]&gt;50,"16+ Sch Days","1-15 Sch Days"))</f>
        <v>OnTime</v>
      </c>
    </row>
    <row r="2053" spans="1:26">
      <c r="A2053" s="26"/>
      <c r="B2053" s="26"/>
      <c r="C2053" s="26"/>
      <c r="D2053" s="26"/>
      <c r="E2053" s="26"/>
      <c r="F2053" s="26"/>
      <c r="G2053" s="26"/>
      <c r="H2053" s="26"/>
      <c r="I2053" s="26"/>
      <c r="J2053" s="26"/>
      <c r="K2053" s="26"/>
      <c r="L2053" s="26"/>
      <c r="M2053" s="26"/>
      <c r="N2053" s="26"/>
      <c r="O2053" s="26"/>
      <c r="P2053" s="26"/>
      <c r="Q2053" s="26"/>
      <c r="R2053" s="26"/>
      <c r="S2053" s="26"/>
      <c r="T2053" s="26"/>
      <c r="U2053" s="26"/>
      <c r="V2053" s="36">
        <f t="shared" si="32"/>
        <v>1096</v>
      </c>
      <c r="W205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53" t="str">
        <f>IF(Table1[[#This Row],[Days Past 3rd Birthday Calculated]]&lt;1,"OnTime",IF(Table1[[#This Row],[Days Past 3rd Birthday Calculated]]&lt;16,"1-15 Cal Days",IF(Table1[[#This Row],[Days Past 3rd Birthday Calculated]]&gt;29,"30+ Cal Days","16-29 Cal Days")))</f>
        <v>OnTime</v>
      </c>
      <c r="Y2053" s="37">
        <f>_xlfn.NUMBERVALUE(Table1[[#This Row],[School Days to Complete Initial Evaluation (U08)]])</f>
        <v>0</v>
      </c>
      <c r="Z2053" t="str">
        <f>IF(Table1[[#This Row],[School Days to Complete Initial Evaluation Converted]]&lt;36,"OnTime",IF(Table1[[#This Row],[School Days to Complete Initial Evaluation Converted]]&gt;50,"16+ Sch Days","1-15 Sch Days"))</f>
        <v>OnTime</v>
      </c>
    </row>
    <row r="2054" spans="1:26">
      <c r="A2054" s="26"/>
      <c r="B2054" s="26"/>
      <c r="C2054" s="26"/>
      <c r="D2054" s="26"/>
      <c r="E2054" s="26"/>
      <c r="F2054" s="26"/>
      <c r="G2054" s="26"/>
      <c r="H2054" s="26"/>
      <c r="I2054" s="26"/>
      <c r="J2054" s="26"/>
      <c r="K2054" s="26"/>
      <c r="L2054" s="26"/>
      <c r="M2054" s="26"/>
      <c r="N2054" s="26"/>
      <c r="O2054" s="26"/>
      <c r="P2054" s="26"/>
      <c r="Q2054" s="26"/>
      <c r="R2054" s="26"/>
      <c r="S2054" s="26"/>
      <c r="T2054" s="26"/>
      <c r="U2054" s="26"/>
      <c r="V2054" s="36">
        <f t="shared" si="32"/>
        <v>1096</v>
      </c>
      <c r="W205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54" t="str">
        <f>IF(Table1[[#This Row],[Days Past 3rd Birthday Calculated]]&lt;1,"OnTime",IF(Table1[[#This Row],[Days Past 3rd Birthday Calculated]]&lt;16,"1-15 Cal Days",IF(Table1[[#This Row],[Days Past 3rd Birthday Calculated]]&gt;29,"30+ Cal Days","16-29 Cal Days")))</f>
        <v>OnTime</v>
      </c>
      <c r="Y2054" s="37">
        <f>_xlfn.NUMBERVALUE(Table1[[#This Row],[School Days to Complete Initial Evaluation (U08)]])</f>
        <v>0</v>
      </c>
      <c r="Z2054" t="str">
        <f>IF(Table1[[#This Row],[School Days to Complete Initial Evaluation Converted]]&lt;36,"OnTime",IF(Table1[[#This Row],[School Days to Complete Initial Evaluation Converted]]&gt;50,"16+ Sch Days","1-15 Sch Days"))</f>
        <v>OnTime</v>
      </c>
    </row>
    <row r="2055" spans="1:26">
      <c r="A2055" s="26"/>
      <c r="B2055" s="26"/>
      <c r="C2055" s="26"/>
      <c r="D2055" s="26"/>
      <c r="E2055" s="26"/>
      <c r="F2055" s="26"/>
      <c r="G2055" s="26"/>
      <c r="H2055" s="26"/>
      <c r="I2055" s="26"/>
      <c r="J2055" s="26"/>
      <c r="K2055" s="26"/>
      <c r="L2055" s="26"/>
      <c r="M2055" s="26"/>
      <c r="N2055" s="26"/>
      <c r="O2055" s="26"/>
      <c r="P2055" s="26"/>
      <c r="Q2055" s="26"/>
      <c r="R2055" s="26"/>
      <c r="S2055" s="26"/>
      <c r="T2055" s="26"/>
      <c r="U2055" s="26"/>
      <c r="V2055" s="36">
        <f t="shared" si="32"/>
        <v>1096</v>
      </c>
      <c r="W205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55" t="str">
        <f>IF(Table1[[#This Row],[Days Past 3rd Birthday Calculated]]&lt;1,"OnTime",IF(Table1[[#This Row],[Days Past 3rd Birthday Calculated]]&lt;16,"1-15 Cal Days",IF(Table1[[#This Row],[Days Past 3rd Birthday Calculated]]&gt;29,"30+ Cal Days","16-29 Cal Days")))</f>
        <v>OnTime</v>
      </c>
      <c r="Y2055" s="37">
        <f>_xlfn.NUMBERVALUE(Table1[[#This Row],[School Days to Complete Initial Evaluation (U08)]])</f>
        <v>0</v>
      </c>
      <c r="Z2055" t="str">
        <f>IF(Table1[[#This Row],[School Days to Complete Initial Evaluation Converted]]&lt;36,"OnTime",IF(Table1[[#This Row],[School Days to Complete Initial Evaluation Converted]]&gt;50,"16+ Sch Days","1-15 Sch Days"))</f>
        <v>OnTime</v>
      </c>
    </row>
    <row r="2056" spans="1:26">
      <c r="A2056" s="26"/>
      <c r="B2056" s="26"/>
      <c r="C2056" s="26"/>
      <c r="D2056" s="26"/>
      <c r="E2056" s="26"/>
      <c r="F2056" s="26"/>
      <c r="G2056" s="26"/>
      <c r="H2056" s="26"/>
      <c r="I2056" s="26"/>
      <c r="J2056" s="26"/>
      <c r="K2056" s="26"/>
      <c r="L2056" s="26"/>
      <c r="M2056" s="26"/>
      <c r="N2056" s="26"/>
      <c r="O2056" s="26"/>
      <c r="P2056" s="26"/>
      <c r="Q2056" s="26"/>
      <c r="R2056" s="26"/>
      <c r="S2056" s="26"/>
      <c r="T2056" s="26"/>
      <c r="U2056" s="26"/>
      <c r="V2056" s="36">
        <f t="shared" si="32"/>
        <v>1096</v>
      </c>
      <c r="W205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56" t="str">
        <f>IF(Table1[[#This Row],[Days Past 3rd Birthday Calculated]]&lt;1,"OnTime",IF(Table1[[#This Row],[Days Past 3rd Birthday Calculated]]&lt;16,"1-15 Cal Days",IF(Table1[[#This Row],[Days Past 3rd Birthday Calculated]]&gt;29,"30+ Cal Days","16-29 Cal Days")))</f>
        <v>OnTime</v>
      </c>
      <c r="Y2056" s="37">
        <f>_xlfn.NUMBERVALUE(Table1[[#This Row],[School Days to Complete Initial Evaluation (U08)]])</f>
        <v>0</v>
      </c>
      <c r="Z2056" t="str">
        <f>IF(Table1[[#This Row],[School Days to Complete Initial Evaluation Converted]]&lt;36,"OnTime",IF(Table1[[#This Row],[School Days to Complete Initial Evaluation Converted]]&gt;50,"16+ Sch Days","1-15 Sch Days"))</f>
        <v>OnTime</v>
      </c>
    </row>
    <row r="2057" spans="1:26">
      <c r="A2057" s="26"/>
      <c r="B2057" s="26"/>
      <c r="C2057" s="26"/>
      <c r="D2057" s="26"/>
      <c r="E2057" s="26"/>
      <c r="F2057" s="26"/>
      <c r="G2057" s="26"/>
      <c r="H2057" s="26"/>
      <c r="I2057" s="26"/>
      <c r="J2057" s="26"/>
      <c r="K2057" s="26"/>
      <c r="L2057" s="26"/>
      <c r="M2057" s="26"/>
      <c r="N2057" s="26"/>
      <c r="O2057" s="26"/>
      <c r="P2057" s="26"/>
      <c r="Q2057" s="26"/>
      <c r="R2057" s="26"/>
      <c r="S2057" s="26"/>
      <c r="T2057" s="26"/>
      <c r="U2057" s="26"/>
      <c r="V2057" s="36">
        <f t="shared" si="32"/>
        <v>1096</v>
      </c>
      <c r="W205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57" t="str">
        <f>IF(Table1[[#This Row],[Days Past 3rd Birthday Calculated]]&lt;1,"OnTime",IF(Table1[[#This Row],[Days Past 3rd Birthday Calculated]]&lt;16,"1-15 Cal Days",IF(Table1[[#This Row],[Days Past 3rd Birthday Calculated]]&gt;29,"30+ Cal Days","16-29 Cal Days")))</f>
        <v>OnTime</v>
      </c>
      <c r="Y2057" s="37">
        <f>_xlfn.NUMBERVALUE(Table1[[#This Row],[School Days to Complete Initial Evaluation (U08)]])</f>
        <v>0</v>
      </c>
      <c r="Z2057" t="str">
        <f>IF(Table1[[#This Row],[School Days to Complete Initial Evaluation Converted]]&lt;36,"OnTime",IF(Table1[[#This Row],[School Days to Complete Initial Evaluation Converted]]&gt;50,"16+ Sch Days","1-15 Sch Days"))</f>
        <v>OnTime</v>
      </c>
    </row>
    <row r="2058" spans="1:26">
      <c r="A2058" s="26"/>
      <c r="B2058" s="26"/>
      <c r="C2058" s="26"/>
      <c r="D2058" s="26"/>
      <c r="E2058" s="26"/>
      <c r="F2058" s="26"/>
      <c r="G2058" s="26"/>
      <c r="H2058" s="26"/>
      <c r="I2058" s="26"/>
      <c r="J2058" s="26"/>
      <c r="K2058" s="26"/>
      <c r="L2058" s="26"/>
      <c r="M2058" s="26"/>
      <c r="N2058" s="26"/>
      <c r="O2058" s="26"/>
      <c r="P2058" s="26"/>
      <c r="Q2058" s="26"/>
      <c r="R2058" s="26"/>
      <c r="S2058" s="26"/>
      <c r="T2058" s="26"/>
      <c r="U2058" s="26"/>
      <c r="V2058" s="36">
        <f t="shared" si="32"/>
        <v>1096</v>
      </c>
      <c r="W205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58" t="str">
        <f>IF(Table1[[#This Row],[Days Past 3rd Birthday Calculated]]&lt;1,"OnTime",IF(Table1[[#This Row],[Days Past 3rd Birthday Calculated]]&lt;16,"1-15 Cal Days",IF(Table1[[#This Row],[Days Past 3rd Birthday Calculated]]&gt;29,"30+ Cal Days","16-29 Cal Days")))</f>
        <v>OnTime</v>
      </c>
      <c r="Y2058" s="37">
        <f>_xlfn.NUMBERVALUE(Table1[[#This Row],[School Days to Complete Initial Evaluation (U08)]])</f>
        <v>0</v>
      </c>
      <c r="Z2058" t="str">
        <f>IF(Table1[[#This Row],[School Days to Complete Initial Evaluation Converted]]&lt;36,"OnTime",IF(Table1[[#This Row],[School Days to Complete Initial Evaluation Converted]]&gt;50,"16+ Sch Days","1-15 Sch Days"))</f>
        <v>OnTime</v>
      </c>
    </row>
    <row r="2059" spans="1:26">
      <c r="A2059" s="26"/>
      <c r="B2059" s="26"/>
      <c r="C2059" s="26"/>
      <c r="D2059" s="26"/>
      <c r="E2059" s="26"/>
      <c r="F2059" s="26"/>
      <c r="G2059" s="26"/>
      <c r="H2059" s="26"/>
      <c r="I2059" s="26"/>
      <c r="J2059" s="26"/>
      <c r="K2059" s="26"/>
      <c r="L2059" s="26"/>
      <c r="M2059" s="26"/>
      <c r="N2059" s="26"/>
      <c r="O2059" s="26"/>
      <c r="P2059" s="26"/>
      <c r="Q2059" s="26"/>
      <c r="R2059" s="26"/>
      <c r="S2059" s="26"/>
      <c r="T2059" s="26"/>
      <c r="U2059" s="26"/>
      <c r="V2059" s="36">
        <f t="shared" si="32"/>
        <v>1096</v>
      </c>
      <c r="W205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59" t="str">
        <f>IF(Table1[[#This Row],[Days Past 3rd Birthday Calculated]]&lt;1,"OnTime",IF(Table1[[#This Row],[Days Past 3rd Birthday Calculated]]&lt;16,"1-15 Cal Days",IF(Table1[[#This Row],[Days Past 3rd Birthday Calculated]]&gt;29,"30+ Cal Days","16-29 Cal Days")))</f>
        <v>OnTime</v>
      </c>
      <c r="Y2059" s="37">
        <f>_xlfn.NUMBERVALUE(Table1[[#This Row],[School Days to Complete Initial Evaluation (U08)]])</f>
        <v>0</v>
      </c>
      <c r="Z2059" t="str">
        <f>IF(Table1[[#This Row],[School Days to Complete Initial Evaluation Converted]]&lt;36,"OnTime",IF(Table1[[#This Row],[School Days to Complete Initial Evaluation Converted]]&gt;50,"16+ Sch Days","1-15 Sch Days"))</f>
        <v>OnTime</v>
      </c>
    </row>
    <row r="2060" spans="1:26">
      <c r="A2060" s="26"/>
      <c r="B2060" s="26"/>
      <c r="C2060" s="26"/>
      <c r="D2060" s="26"/>
      <c r="E2060" s="26"/>
      <c r="F2060" s="26"/>
      <c r="G2060" s="26"/>
      <c r="H2060" s="26"/>
      <c r="I2060" s="26"/>
      <c r="J2060" s="26"/>
      <c r="K2060" s="26"/>
      <c r="L2060" s="26"/>
      <c r="M2060" s="26"/>
      <c r="N2060" s="26"/>
      <c r="O2060" s="26"/>
      <c r="P2060" s="26"/>
      <c r="Q2060" s="26"/>
      <c r="R2060" s="26"/>
      <c r="S2060" s="26"/>
      <c r="T2060" s="26"/>
      <c r="U2060" s="26"/>
      <c r="V2060" s="36">
        <f t="shared" si="32"/>
        <v>1096</v>
      </c>
      <c r="W206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60" t="str">
        <f>IF(Table1[[#This Row],[Days Past 3rd Birthday Calculated]]&lt;1,"OnTime",IF(Table1[[#This Row],[Days Past 3rd Birthday Calculated]]&lt;16,"1-15 Cal Days",IF(Table1[[#This Row],[Days Past 3rd Birthday Calculated]]&gt;29,"30+ Cal Days","16-29 Cal Days")))</f>
        <v>OnTime</v>
      </c>
      <c r="Y2060" s="37">
        <f>_xlfn.NUMBERVALUE(Table1[[#This Row],[School Days to Complete Initial Evaluation (U08)]])</f>
        <v>0</v>
      </c>
      <c r="Z2060" t="str">
        <f>IF(Table1[[#This Row],[School Days to Complete Initial Evaluation Converted]]&lt;36,"OnTime",IF(Table1[[#This Row],[School Days to Complete Initial Evaluation Converted]]&gt;50,"16+ Sch Days","1-15 Sch Days"))</f>
        <v>OnTime</v>
      </c>
    </row>
    <row r="2061" spans="1:26">
      <c r="A2061" s="26"/>
      <c r="B2061" s="26"/>
      <c r="C2061" s="26"/>
      <c r="D2061" s="26"/>
      <c r="E2061" s="26"/>
      <c r="F2061" s="26"/>
      <c r="G2061" s="26"/>
      <c r="H2061" s="26"/>
      <c r="I2061" s="26"/>
      <c r="J2061" s="26"/>
      <c r="K2061" s="26"/>
      <c r="L2061" s="26"/>
      <c r="M2061" s="26"/>
      <c r="N2061" s="26"/>
      <c r="O2061" s="26"/>
      <c r="P2061" s="26"/>
      <c r="Q2061" s="26"/>
      <c r="R2061" s="26"/>
      <c r="S2061" s="26"/>
      <c r="T2061" s="26"/>
      <c r="U2061" s="26"/>
      <c r="V2061" s="36">
        <f t="shared" si="32"/>
        <v>1096</v>
      </c>
      <c r="W206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61" t="str">
        <f>IF(Table1[[#This Row],[Days Past 3rd Birthday Calculated]]&lt;1,"OnTime",IF(Table1[[#This Row],[Days Past 3rd Birthday Calculated]]&lt;16,"1-15 Cal Days",IF(Table1[[#This Row],[Days Past 3rd Birthday Calculated]]&gt;29,"30+ Cal Days","16-29 Cal Days")))</f>
        <v>OnTime</v>
      </c>
      <c r="Y2061" s="37">
        <f>_xlfn.NUMBERVALUE(Table1[[#This Row],[School Days to Complete Initial Evaluation (U08)]])</f>
        <v>0</v>
      </c>
      <c r="Z2061" t="str">
        <f>IF(Table1[[#This Row],[School Days to Complete Initial Evaluation Converted]]&lt;36,"OnTime",IF(Table1[[#This Row],[School Days to Complete Initial Evaluation Converted]]&gt;50,"16+ Sch Days","1-15 Sch Days"))</f>
        <v>OnTime</v>
      </c>
    </row>
    <row r="2062" spans="1:26">
      <c r="A2062" s="26"/>
      <c r="B2062" s="26"/>
      <c r="C2062" s="26"/>
      <c r="D2062" s="26"/>
      <c r="E2062" s="26"/>
      <c r="F2062" s="26"/>
      <c r="G2062" s="26"/>
      <c r="H2062" s="26"/>
      <c r="I2062" s="26"/>
      <c r="J2062" s="26"/>
      <c r="K2062" s="26"/>
      <c r="L2062" s="26"/>
      <c r="M2062" s="26"/>
      <c r="N2062" s="26"/>
      <c r="O2062" s="26"/>
      <c r="P2062" s="26"/>
      <c r="Q2062" s="26"/>
      <c r="R2062" s="26"/>
      <c r="S2062" s="26"/>
      <c r="T2062" s="26"/>
      <c r="U2062" s="26"/>
      <c r="V2062" s="36">
        <f t="shared" si="32"/>
        <v>1096</v>
      </c>
      <c r="W206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62" t="str">
        <f>IF(Table1[[#This Row],[Days Past 3rd Birthday Calculated]]&lt;1,"OnTime",IF(Table1[[#This Row],[Days Past 3rd Birthday Calculated]]&lt;16,"1-15 Cal Days",IF(Table1[[#This Row],[Days Past 3rd Birthday Calculated]]&gt;29,"30+ Cal Days","16-29 Cal Days")))</f>
        <v>OnTime</v>
      </c>
      <c r="Y2062" s="37">
        <f>_xlfn.NUMBERVALUE(Table1[[#This Row],[School Days to Complete Initial Evaluation (U08)]])</f>
        <v>0</v>
      </c>
      <c r="Z2062" t="str">
        <f>IF(Table1[[#This Row],[School Days to Complete Initial Evaluation Converted]]&lt;36,"OnTime",IF(Table1[[#This Row],[School Days to Complete Initial Evaluation Converted]]&gt;50,"16+ Sch Days","1-15 Sch Days"))</f>
        <v>OnTime</v>
      </c>
    </row>
    <row r="2063" spans="1:26">
      <c r="A2063" s="26"/>
      <c r="B2063" s="26"/>
      <c r="C2063" s="26"/>
      <c r="D2063" s="26"/>
      <c r="E2063" s="26"/>
      <c r="F2063" s="26"/>
      <c r="G2063" s="26"/>
      <c r="H2063" s="26"/>
      <c r="I2063" s="26"/>
      <c r="J2063" s="26"/>
      <c r="K2063" s="26"/>
      <c r="L2063" s="26"/>
      <c r="M2063" s="26"/>
      <c r="N2063" s="26"/>
      <c r="O2063" s="26"/>
      <c r="P2063" s="26"/>
      <c r="Q2063" s="26"/>
      <c r="R2063" s="26"/>
      <c r="S2063" s="26"/>
      <c r="T2063" s="26"/>
      <c r="U2063" s="26"/>
      <c r="V2063" s="36">
        <f t="shared" si="32"/>
        <v>1096</v>
      </c>
      <c r="W206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63" t="str">
        <f>IF(Table1[[#This Row],[Days Past 3rd Birthday Calculated]]&lt;1,"OnTime",IF(Table1[[#This Row],[Days Past 3rd Birthday Calculated]]&lt;16,"1-15 Cal Days",IF(Table1[[#This Row],[Days Past 3rd Birthday Calculated]]&gt;29,"30+ Cal Days","16-29 Cal Days")))</f>
        <v>OnTime</v>
      </c>
      <c r="Y2063" s="37">
        <f>_xlfn.NUMBERVALUE(Table1[[#This Row],[School Days to Complete Initial Evaluation (U08)]])</f>
        <v>0</v>
      </c>
      <c r="Z2063" t="str">
        <f>IF(Table1[[#This Row],[School Days to Complete Initial Evaluation Converted]]&lt;36,"OnTime",IF(Table1[[#This Row],[School Days to Complete Initial Evaluation Converted]]&gt;50,"16+ Sch Days","1-15 Sch Days"))</f>
        <v>OnTime</v>
      </c>
    </row>
    <row r="2064" spans="1:26">
      <c r="A2064" s="26"/>
      <c r="B2064" s="26"/>
      <c r="C2064" s="26"/>
      <c r="D2064" s="26"/>
      <c r="E2064" s="26"/>
      <c r="F2064" s="26"/>
      <c r="G2064" s="26"/>
      <c r="H2064" s="26"/>
      <c r="I2064" s="26"/>
      <c r="J2064" s="26"/>
      <c r="K2064" s="26"/>
      <c r="L2064" s="26"/>
      <c r="M2064" s="26"/>
      <c r="N2064" s="26"/>
      <c r="O2064" s="26"/>
      <c r="P2064" s="26"/>
      <c r="Q2064" s="26"/>
      <c r="R2064" s="26"/>
      <c r="S2064" s="26"/>
      <c r="T2064" s="26"/>
      <c r="U2064" s="26"/>
      <c r="V2064" s="36">
        <f t="shared" si="32"/>
        <v>1096</v>
      </c>
      <c r="W206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64" t="str">
        <f>IF(Table1[[#This Row],[Days Past 3rd Birthday Calculated]]&lt;1,"OnTime",IF(Table1[[#This Row],[Days Past 3rd Birthday Calculated]]&lt;16,"1-15 Cal Days",IF(Table1[[#This Row],[Days Past 3rd Birthday Calculated]]&gt;29,"30+ Cal Days","16-29 Cal Days")))</f>
        <v>OnTime</v>
      </c>
      <c r="Y2064" s="37">
        <f>_xlfn.NUMBERVALUE(Table1[[#This Row],[School Days to Complete Initial Evaluation (U08)]])</f>
        <v>0</v>
      </c>
      <c r="Z2064" t="str">
        <f>IF(Table1[[#This Row],[School Days to Complete Initial Evaluation Converted]]&lt;36,"OnTime",IF(Table1[[#This Row],[School Days to Complete Initial Evaluation Converted]]&gt;50,"16+ Sch Days","1-15 Sch Days"))</f>
        <v>OnTime</v>
      </c>
    </row>
    <row r="2065" spans="1:26">
      <c r="A2065" s="26"/>
      <c r="B2065" s="26"/>
      <c r="C2065" s="26"/>
      <c r="D2065" s="26"/>
      <c r="E2065" s="26"/>
      <c r="F2065" s="26"/>
      <c r="G2065" s="26"/>
      <c r="H2065" s="26"/>
      <c r="I2065" s="26"/>
      <c r="J2065" s="26"/>
      <c r="K2065" s="26"/>
      <c r="L2065" s="26"/>
      <c r="M2065" s="26"/>
      <c r="N2065" s="26"/>
      <c r="O2065" s="26"/>
      <c r="P2065" s="26"/>
      <c r="Q2065" s="26"/>
      <c r="R2065" s="26"/>
      <c r="S2065" s="26"/>
      <c r="T2065" s="26"/>
      <c r="U2065" s="26"/>
      <c r="V2065" s="36">
        <f t="shared" si="32"/>
        <v>1096</v>
      </c>
      <c r="W206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65" t="str">
        <f>IF(Table1[[#This Row],[Days Past 3rd Birthday Calculated]]&lt;1,"OnTime",IF(Table1[[#This Row],[Days Past 3rd Birthday Calculated]]&lt;16,"1-15 Cal Days",IF(Table1[[#This Row],[Days Past 3rd Birthday Calculated]]&gt;29,"30+ Cal Days","16-29 Cal Days")))</f>
        <v>OnTime</v>
      </c>
      <c r="Y2065" s="37">
        <f>_xlfn.NUMBERVALUE(Table1[[#This Row],[School Days to Complete Initial Evaluation (U08)]])</f>
        <v>0</v>
      </c>
      <c r="Z2065" t="str">
        <f>IF(Table1[[#This Row],[School Days to Complete Initial Evaluation Converted]]&lt;36,"OnTime",IF(Table1[[#This Row],[School Days to Complete Initial Evaluation Converted]]&gt;50,"16+ Sch Days","1-15 Sch Days"))</f>
        <v>OnTime</v>
      </c>
    </row>
    <row r="2066" spans="1:26">
      <c r="A2066" s="26"/>
      <c r="B2066" s="26"/>
      <c r="C2066" s="26"/>
      <c r="D2066" s="26"/>
      <c r="E2066" s="26"/>
      <c r="F2066" s="26"/>
      <c r="G2066" s="26"/>
      <c r="H2066" s="26"/>
      <c r="I2066" s="26"/>
      <c r="J2066" s="26"/>
      <c r="K2066" s="26"/>
      <c r="L2066" s="26"/>
      <c r="M2066" s="26"/>
      <c r="N2066" s="26"/>
      <c r="O2066" s="26"/>
      <c r="P2066" s="26"/>
      <c r="Q2066" s="26"/>
      <c r="R2066" s="26"/>
      <c r="S2066" s="26"/>
      <c r="T2066" s="26"/>
      <c r="U2066" s="26"/>
      <c r="V2066" s="36">
        <f t="shared" si="32"/>
        <v>1096</v>
      </c>
      <c r="W206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66" t="str">
        <f>IF(Table1[[#This Row],[Days Past 3rd Birthday Calculated]]&lt;1,"OnTime",IF(Table1[[#This Row],[Days Past 3rd Birthday Calculated]]&lt;16,"1-15 Cal Days",IF(Table1[[#This Row],[Days Past 3rd Birthday Calculated]]&gt;29,"30+ Cal Days","16-29 Cal Days")))</f>
        <v>OnTime</v>
      </c>
      <c r="Y2066" s="37">
        <f>_xlfn.NUMBERVALUE(Table1[[#This Row],[School Days to Complete Initial Evaluation (U08)]])</f>
        <v>0</v>
      </c>
      <c r="Z2066" t="str">
        <f>IF(Table1[[#This Row],[School Days to Complete Initial Evaluation Converted]]&lt;36,"OnTime",IF(Table1[[#This Row],[School Days to Complete Initial Evaluation Converted]]&gt;50,"16+ Sch Days","1-15 Sch Days"))</f>
        <v>OnTime</v>
      </c>
    </row>
    <row r="2067" spans="1:26">
      <c r="A2067" s="26"/>
      <c r="B2067" s="26"/>
      <c r="C2067" s="26"/>
      <c r="D2067" s="26"/>
      <c r="E2067" s="26"/>
      <c r="F2067" s="26"/>
      <c r="G2067" s="26"/>
      <c r="H2067" s="26"/>
      <c r="I2067" s="26"/>
      <c r="J2067" s="26"/>
      <c r="K2067" s="26"/>
      <c r="L2067" s="26"/>
      <c r="M2067" s="26"/>
      <c r="N2067" s="26"/>
      <c r="O2067" s="26"/>
      <c r="P2067" s="26"/>
      <c r="Q2067" s="26"/>
      <c r="R2067" s="26"/>
      <c r="S2067" s="26"/>
      <c r="T2067" s="26"/>
      <c r="U2067" s="26"/>
      <c r="V2067" s="36">
        <f t="shared" si="32"/>
        <v>1096</v>
      </c>
      <c r="W206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67" t="str">
        <f>IF(Table1[[#This Row],[Days Past 3rd Birthday Calculated]]&lt;1,"OnTime",IF(Table1[[#This Row],[Days Past 3rd Birthday Calculated]]&lt;16,"1-15 Cal Days",IF(Table1[[#This Row],[Days Past 3rd Birthday Calculated]]&gt;29,"30+ Cal Days","16-29 Cal Days")))</f>
        <v>OnTime</v>
      </c>
      <c r="Y2067" s="37">
        <f>_xlfn.NUMBERVALUE(Table1[[#This Row],[School Days to Complete Initial Evaluation (U08)]])</f>
        <v>0</v>
      </c>
      <c r="Z2067" t="str">
        <f>IF(Table1[[#This Row],[School Days to Complete Initial Evaluation Converted]]&lt;36,"OnTime",IF(Table1[[#This Row],[School Days to Complete Initial Evaluation Converted]]&gt;50,"16+ Sch Days","1-15 Sch Days"))</f>
        <v>OnTime</v>
      </c>
    </row>
    <row r="2068" spans="1:26">
      <c r="A2068" s="26"/>
      <c r="B2068" s="26"/>
      <c r="C2068" s="26"/>
      <c r="D2068" s="26"/>
      <c r="E2068" s="26"/>
      <c r="F2068" s="26"/>
      <c r="G2068" s="26"/>
      <c r="H2068" s="26"/>
      <c r="I2068" s="26"/>
      <c r="J2068" s="26"/>
      <c r="K2068" s="26"/>
      <c r="L2068" s="26"/>
      <c r="M2068" s="26"/>
      <c r="N2068" s="26"/>
      <c r="O2068" s="26"/>
      <c r="P2068" s="26"/>
      <c r="Q2068" s="26"/>
      <c r="R2068" s="26"/>
      <c r="S2068" s="26"/>
      <c r="T2068" s="26"/>
      <c r="U2068" s="26"/>
      <c r="V2068" s="36">
        <f t="shared" si="32"/>
        <v>1096</v>
      </c>
      <c r="W206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68" t="str">
        <f>IF(Table1[[#This Row],[Days Past 3rd Birthday Calculated]]&lt;1,"OnTime",IF(Table1[[#This Row],[Days Past 3rd Birthday Calculated]]&lt;16,"1-15 Cal Days",IF(Table1[[#This Row],[Days Past 3rd Birthday Calculated]]&gt;29,"30+ Cal Days","16-29 Cal Days")))</f>
        <v>OnTime</v>
      </c>
      <c r="Y2068" s="37">
        <f>_xlfn.NUMBERVALUE(Table1[[#This Row],[School Days to Complete Initial Evaluation (U08)]])</f>
        <v>0</v>
      </c>
      <c r="Z2068" t="str">
        <f>IF(Table1[[#This Row],[School Days to Complete Initial Evaluation Converted]]&lt;36,"OnTime",IF(Table1[[#This Row],[School Days to Complete Initial Evaluation Converted]]&gt;50,"16+ Sch Days","1-15 Sch Days"))</f>
        <v>OnTime</v>
      </c>
    </row>
    <row r="2069" spans="1:26">
      <c r="A2069" s="26"/>
      <c r="B2069" s="26"/>
      <c r="C2069" s="26"/>
      <c r="D2069" s="26"/>
      <c r="E2069" s="26"/>
      <c r="F2069" s="26"/>
      <c r="G2069" s="26"/>
      <c r="H2069" s="26"/>
      <c r="I2069" s="26"/>
      <c r="J2069" s="26"/>
      <c r="K2069" s="26"/>
      <c r="L2069" s="26"/>
      <c r="M2069" s="26"/>
      <c r="N2069" s="26"/>
      <c r="O2069" s="26"/>
      <c r="P2069" s="26"/>
      <c r="Q2069" s="26"/>
      <c r="R2069" s="26"/>
      <c r="S2069" s="26"/>
      <c r="T2069" s="26"/>
      <c r="U2069" s="26"/>
      <c r="V2069" s="36">
        <f t="shared" si="32"/>
        <v>1096</v>
      </c>
      <c r="W206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69" t="str">
        <f>IF(Table1[[#This Row],[Days Past 3rd Birthday Calculated]]&lt;1,"OnTime",IF(Table1[[#This Row],[Days Past 3rd Birthday Calculated]]&lt;16,"1-15 Cal Days",IF(Table1[[#This Row],[Days Past 3rd Birthday Calculated]]&gt;29,"30+ Cal Days","16-29 Cal Days")))</f>
        <v>OnTime</v>
      </c>
      <c r="Y2069" s="37">
        <f>_xlfn.NUMBERVALUE(Table1[[#This Row],[School Days to Complete Initial Evaluation (U08)]])</f>
        <v>0</v>
      </c>
      <c r="Z2069" t="str">
        <f>IF(Table1[[#This Row],[School Days to Complete Initial Evaluation Converted]]&lt;36,"OnTime",IF(Table1[[#This Row],[School Days to Complete Initial Evaluation Converted]]&gt;50,"16+ Sch Days","1-15 Sch Days"))</f>
        <v>OnTime</v>
      </c>
    </row>
    <row r="2070" spans="1:26">
      <c r="A2070" s="26"/>
      <c r="B2070" s="26"/>
      <c r="C2070" s="26"/>
      <c r="D2070" s="26"/>
      <c r="E2070" s="26"/>
      <c r="F2070" s="26"/>
      <c r="G2070" s="26"/>
      <c r="H2070" s="26"/>
      <c r="I2070" s="26"/>
      <c r="J2070" s="26"/>
      <c r="K2070" s="26"/>
      <c r="L2070" s="26"/>
      <c r="M2070" s="26"/>
      <c r="N2070" s="26"/>
      <c r="O2070" s="26"/>
      <c r="P2070" s="26"/>
      <c r="Q2070" s="26"/>
      <c r="R2070" s="26"/>
      <c r="S2070" s="26"/>
      <c r="T2070" s="26"/>
      <c r="U2070" s="26"/>
      <c r="V2070" s="36">
        <f t="shared" si="32"/>
        <v>1096</v>
      </c>
      <c r="W207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70" t="str">
        <f>IF(Table1[[#This Row],[Days Past 3rd Birthday Calculated]]&lt;1,"OnTime",IF(Table1[[#This Row],[Days Past 3rd Birthday Calculated]]&lt;16,"1-15 Cal Days",IF(Table1[[#This Row],[Days Past 3rd Birthday Calculated]]&gt;29,"30+ Cal Days","16-29 Cal Days")))</f>
        <v>OnTime</v>
      </c>
      <c r="Y2070" s="37">
        <f>_xlfn.NUMBERVALUE(Table1[[#This Row],[School Days to Complete Initial Evaluation (U08)]])</f>
        <v>0</v>
      </c>
      <c r="Z2070" t="str">
        <f>IF(Table1[[#This Row],[School Days to Complete Initial Evaluation Converted]]&lt;36,"OnTime",IF(Table1[[#This Row],[School Days to Complete Initial Evaluation Converted]]&gt;50,"16+ Sch Days","1-15 Sch Days"))</f>
        <v>OnTime</v>
      </c>
    </row>
    <row r="2071" spans="1:26">
      <c r="A2071" s="26"/>
      <c r="B2071" s="26"/>
      <c r="C2071" s="26"/>
      <c r="D2071" s="26"/>
      <c r="E2071" s="26"/>
      <c r="F2071" s="26"/>
      <c r="G2071" s="26"/>
      <c r="H2071" s="26"/>
      <c r="I2071" s="26"/>
      <c r="J2071" s="26"/>
      <c r="K2071" s="26"/>
      <c r="L2071" s="26"/>
      <c r="M2071" s="26"/>
      <c r="N2071" s="26"/>
      <c r="O2071" s="26"/>
      <c r="P2071" s="26"/>
      <c r="Q2071" s="26"/>
      <c r="R2071" s="26"/>
      <c r="S2071" s="26"/>
      <c r="T2071" s="26"/>
      <c r="U2071" s="26"/>
      <c r="V2071" s="36">
        <f t="shared" si="32"/>
        <v>1096</v>
      </c>
      <c r="W207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71" t="str">
        <f>IF(Table1[[#This Row],[Days Past 3rd Birthday Calculated]]&lt;1,"OnTime",IF(Table1[[#This Row],[Days Past 3rd Birthday Calculated]]&lt;16,"1-15 Cal Days",IF(Table1[[#This Row],[Days Past 3rd Birthday Calculated]]&gt;29,"30+ Cal Days","16-29 Cal Days")))</f>
        <v>OnTime</v>
      </c>
      <c r="Y2071" s="37">
        <f>_xlfn.NUMBERVALUE(Table1[[#This Row],[School Days to Complete Initial Evaluation (U08)]])</f>
        <v>0</v>
      </c>
      <c r="Z2071" t="str">
        <f>IF(Table1[[#This Row],[School Days to Complete Initial Evaluation Converted]]&lt;36,"OnTime",IF(Table1[[#This Row],[School Days to Complete Initial Evaluation Converted]]&gt;50,"16+ Sch Days","1-15 Sch Days"))</f>
        <v>OnTime</v>
      </c>
    </row>
    <row r="2072" spans="1:26">
      <c r="A2072" s="26"/>
      <c r="B2072" s="26"/>
      <c r="C2072" s="26"/>
      <c r="D2072" s="26"/>
      <c r="E2072" s="26"/>
      <c r="F2072" s="26"/>
      <c r="G2072" s="26"/>
      <c r="H2072" s="26"/>
      <c r="I2072" s="26"/>
      <c r="J2072" s="26"/>
      <c r="K2072" s="26"/>
      <c r="L2072" s="26"/>
      <c r="M2072" s="26"/>
      <c r="N2072" s="26"/>
      <c r="O2072" s="26"/>
      <c r="P2072" s="26"/>
      <c r="Q2072" s="26"/>
      <c r="R2072" s="26"/>
      <c r="S2072" s="26"/>
      <c r="T2072" s="26"/>
      <c r="U2072" s="26"/>
      <c r="V2072" s="36">
        <f t="shared" si="32"/>
        <v>1096</v>
      </c>
      <c r="W207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72" t="str">
        <f>IF(Table1[[#This Row],[Days Past 3rd Birthday Calculated]]&lt;1,"OnTime",IF(Table1[[#This Row],[Days Past 3rd Birthday Calculated]]&lt;16,"1-15 Cal Days",IF(Table1[[#This Row],[Days Past 3rd Birthday Calculated]]&gt;29,"30+ Cal Days","16-29 Cal Days")))</f>
        <v>OnTime</v>
      </c>
      <c r="Y2072" s="37">
        <f>_xlfn.NUMBERVALUE(Table1[[#This Row],[School Days to Complete Initial Evaluation (U08)]])</f>
        <v>0</v>
      </c>
      <c r="Z2072" t="str">
        <f>IF(Table1[[#This Row],[School Days to Complete Initial Evaluation Converted]]&lt;36,"OnTime",IF(Table1[[#This Row],[School Days to Complete Initial Evaluation Converted]]&gt;50,"16+ Sch Days","1-15 Sch Days"))</f>
        <v>OnTime</v>
      </c>
    </row>
    <row r="2073" spans="1:26">
      <c r="A2073" s="26"/>
      <c r="B2073" s="26"/>
      <c r="C2073" s="26"/>
      <c r="D2073" s="26"/>
      <c r="E2073" s="26"/>
      <c r="F2073" s="26"/>
      <c r="G2073" s="26"/>
      <c r="H2073" s="26"/>
      <c r="I2073" s="26"/>
      <c r="J2073" s="26"/>
      <c r="K2073" s="26"/>
      <c r="L2073" s="26"/>
      <c r="M2073" s="26"/>
      <c r="N2073" s="26"/>
      <c r="O2073" s="26"/>
      <c r="P2073" s="26"/>
      <c r="Q2073" s="26"/>
      <c r="R2073" s="26"/>
      <c r="S2073" s="26"/>
      <c r="T2073" s="26"/>
      <c r="U2073" s="26"/>
      <c r="V2073" s="36">
        <f t="shared" si="32"/>
        <v>1096</v>
      </c>
      <c r="W207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73" t="str">
        <f>IF(Table1[[#This Row],[Days Past 3rd Birthday Calculated]]&lt;1,"OnTime",IF(Table1[[#This Row],[Days Past 3rd Birthday Calculated]]&lt;16,"1-15 Cal Days",IF(Table1[[#This Row],[Days Past 3rd Birthday Calculated]]&gt;29,"30+ Cal Days","16-29 Cal Days")))</f>
        <v>OnTime</v>
      </c>
      <c r="Y2073" s="37">
        <f>_xlfn.NUMBERVALUE(Table1[[#This Row],[School Days to Complete Initial Evaluation (U08)]])</f>
        <v>0</v>
      </c>
      <c r="Z2073" t="str">
        <f>IF(Table1[[#This Row],[School Days to Complete Initial Evaluation Converted]]&lt;36,"OnTime",IF(Table1[[#This Row],[School Days to Complete Initial Evaluation Converted]]&gt;50,"16+ Sch Days","1-15 Sch Days"))</f>
        <v>OnTime</v>
      </c>
    </row>
    <row r="2074" spans="1:26">
      <c r="A2074" s="26"/>
      <c r="B2074" s="26"/>
      <c r="C2074" s="26"/>
      <c r="D2074" s="26"/>
      <c r="E2074" s="26"/>
      <c r="F2074" s="26"/>
      <c r="G2074" s="26"/>
      <c r="H2074" s="26"/>
      <c r="I2074" s="26"/>
      <c r="J2074" s="26"/>
      <c r="K2074" s="26"/>
      <c r="L2074" s="26"/>
      <c r="M2074" s="26"/>
      <c r="N2074" s="26"/>
      <c r="O2074" s="26"/>
      <c r="P2074" s="26"/>
      <c r="Q2074" s="26"/>
      <c r="R2074" s="26"/>
      <c r="S2074" s="26"/>
      <c r="T2074" s="26"/>
      <c r="U2074" s="26"/>
      <c r="V2074" s="36">
        <f t="shared" si="32"/>
        <v>1096</v>
      </c>
      <c r="W207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74" t="str">
        <f>IF(Table1[[#This Row],[Days Past 3rd Birthday Calculated]]&lt;1,"OnTime",IF(Table1[[#This Row],[Days Past 3rd Birthday Calculated]]&lt;16,"1-15 Cal Days",IF(Table1[[#This Row],[Days Past 3rd Birthday Calculated]]&gt;29,"30+ Cal Days","16-29 Cal Days")))</f>
        <v>OnTime</v>
      </c>
      <c r="Y2074" s="37">
        <f>_xlfn.NUMBERVALUE(Table1[[#This Row],[School Days to Complete Initial Evaluation (U08)]])</f>
        <v>0</v>
      </c>
      <c r="Z2074" t="str">
        <f>IF(Table1[[#This Row],[School Days to Complete Initial Evaluation Converted]]&lt;36,"OnTime",IF(Table1[[#This Row],[School Days to Complete Initial Evaluation Converted]]&gt;50,"16+ Sch Days","1-15 Sch Days"))</f>
        <v>OnTime</v>
      </c>
    </row>
    <row r="2075" spans="1:26">
      <c r="A2075" s="26"/>
      <c r="B2075" s="26"/>
      <c r="C2075" s="26"/>
      <c r="D2075" s="26"/>
      <c r="E2075" s="26"/>
      <c r="F2075" s="26"/>
      <c r="G2075" s="26"/>
      <c r="H2075" s="26"/>
      <c r="I2075" s="26"/>
      <c r="J2075" s="26"/>
      <c r="K2075" s="26"/>
      <c r="L2075" s="26"/>
      <c r="M2075" s="26"/>
      <c r="N2075" s="26"/>
      <c r="O2075" s="26"/>
      <c r="P2075" s="26"/>
      <c r="Q2075" s="26"/>
      <c r="R2075" s="26"/>
      <c r="S2075" s="26"/>
      <c r="T2075" s="26"/>
      <c r="U2075" s="26"/>
      <c r="V2075" s="36">
        <f t="shared" si="32"/>
        <v>1096</v>
      </c>
      <c r="W207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75" t="str">
        <f>IF(Table1[[#This Row],[Days Past 3rd Birthday Calculated]]&lt;1,"OnTime",IF(Table1[[#This Row],[Days Past 3rd Birthday Calculated]]&lt;16,"1-15 Cal Days",IF(Table1[[#This Row],[Days Past 3rd Birthday Calculated]]&gt;29,"30+ Cal Days","16-29 Cal Days")))</f>
        <v>OnTime</v>
      </c>
      <c r="Y2075" s="37">
        <f>_xlfn.NUMBERVALUE(Table1[[#This Row],[School Days to Complete Initial Evaluation (U08)]])</f>
        <v>0</v>
      </c>
      <c r="Z2075" t="str">
        <f>IF(Table1[[#This Row],[School Days to Complete Initial Evaluation Converted]]&lt;36,"OnTime",IF(Table1[[#This Row],[School Days to Complete Initial Evaluation Converted]]&gt;50,"16+ Sch Days","1-15 Sch Days"))</f>
        <v>OnTime</v>
      </c>
    </row>
    <row r="2076" spans="1:26">
      <c r="A2076" s="26"/>
      <c r="B2076" s="26"/>
      <c r="C2076" s="26"/>
      <c r="D2076" s="26"/>
      <c r="E2076" s="26"/>
      <c r="F2076" s="26"/>
      <c r="G2076" s="26"/>
      <c r="H2076" s="26"/>
      <c r="I2076" s="26"/>
      <c r="J2076" s="26"/>
      <c r="K2076" s="26"/>
      <c r="L2076" s="26"/>
      <c r="M2076" s="26"/>
      <c r="N2076" s="26"/>
      <c r="O2076" s="26"/>
      <c r="P2076" s="26"/>
      <c r="Q2076" s="26"/>
      <c r="R2076" s="26"/>
      <c r="S2076" s="26"/>
      <c r="T2076" s="26"/>
      <c r="U2076" s="26"/>
      <c r="V2076" s="36">
        <f t="shared" si="32"/>
        <v>1096</v>
      </c>
      <c r="W207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76" t="str">
        <f>IF(Table1[[#This Row],[Days Past 3rd Birthday Calculated]]&lt;1,"OnTime",IF(Table1[[#This Row],[Days Past 3rd Birthday Calculated]]&lt;16,"1-15 Cal Days",IF(Table1[[#This Row],[Days Past 3rd Birthday Calculated]]&gt;29,"30+ Cal Days","16-29 Cal Days")))</f>
        <v>OnTime</v>
      </c>
      <c r="Y2076" s="37">
        <f>_xlfn.NUMBERVALUE(Table1[[#This Row],[School Days to Complete Initial Evaluation (U08)]])</f>
        <v>0</v>
      </c>
      <c r="Z2076" t="str">
        <f>IF(Table1[[#This Row],[School Days to Complete Initial Evaluation Converted]]&lt;36,"OnTime",IF(Table1[[#This Row],[School Days to Complete Initial Evaluation Converted]]&gt;50,"16+ Sch Days","1-15 Sch Days"))</f>
        <v>OnTime</v>
      </c>
    </row>
    <row r="2077" spans="1:26">
      <c r="A2077" s="26"/>
      <c r="B2077" s="26"/>
      <c r="C2077" s="26"/>
      <c r="D2077" s="26"/>
      <c r="E2077" s="26"/>
      <c r="F2077" s="26"/>
      <c r="G2077" s="26"/>
      <c r="H2077" s="26"/>
      <c r="I2077" s="26"/>
      <c r="J2077" s="26"/>
      <c r="K2077" s="26"/>
      <c r="L2077" s="26"/>
      <c r="M2077" s="26"/>
      <c r="N2077" s="26"/>
      <c r="O2077" s="26"/>
      <c r="P2077" s="26"/>
      <c r="Q2077" s="26"/>
      <c r="R2077" s="26"/>
      <c r="S2077" s="26"/>
      <c r="T2077" s="26"/>
      <c r="U2077" s="26"/>
      <c r="V2077" s="36">
        <f t="shared" si="32"/>
        <v>1096</v>
      </c>
      <c r="W207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77" t="str">
        <f>IF(Table1[[#This Row],[Days Past 3rd Birthday Calculated]]&lt;1,"OnTime",IF(Table1[[#This Row],[Days Past 3rd Birthday Calculated]]&lt;16,"1-15 Cal Days",IF(Table1[[#This Row],[Days Past 3rd Birthday Calculated]]&gt;29,"30+ Cal Days","16-29 Cal Days")))</f>
        <v>OnTime</v>
      </c>
      <c r="Y2077" s="37">
        <f>_xlfn.NUMBERVALUE(Table1[[#This Row],[School Days to Complete Initial Evaluation (U08)]])</f>
        <v>0</v>
      </c>
      <c r="Z2077" t="str">
        <f>IF(Table1[[#This Row],[School Days to Complete Initial Evaluation Converted]]&lt;36,"OnTime",IF(Table1[[#This Row],[School Days to Complete Initial Evaluation Converted]]&gt;50,"16+ Sch Days","1-15 Sch Days"))</f>
        <v>OnTime</v>
      </c>
    </row>
    <row r="2078" spans="1:26">
      <c r="A2078" s="26"/>
      <c r="B2078" s="26"/>
      <c r="C2078" s="26"/>
      <c r="D2078" s="26"/>
      <c r="E2078" s="26"/>
      <c r="F2078" s="26"/>
      <c r="G2078" s="26"/>
      <c r="H2078" s="26"/>
      <c r="I2078" s="26"/>
      <c r="J2078" s="26"/>
      <c r="K2078" s="26"/>
      <c r="L2078" s="26"/>
      <c r="M2078" s="26"/>
      <c r="N2078" s="26"/>
      <c r="O2078" s="26"/>
      <c r="P2078" s="26"/>
      <c r="Q2078" s="26"/>
      <c r="R2078" s="26"/>
      <c r="S2078" s="26"/>
      <c r="T2078" s="26"/>
      <c r="U2078" s="26"/>
      <c r="V2078" s="36">
        <f t="shared" si="32"/>
        <v>1096</v>
      </c>
      <c r="W207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78" t="str">
        <f>IF(Table1[[#This Row],[Days Past 3rd Birthday Calculated]]&lt;1,"OnTime",IF(Table1[[#This Row],[Days Past 3rd Birthday Calculated]]&lt;16,"1-15 Cal Days",IF(Table1[[#This Row],[Days Past 3rd Birthday Calculated]]&gt;29,"30+ Cal Days","16-29 Cal Days")))</f>
        <v>OnTime</v>
      </c>
      <c r="Y2078" s="37">
        <f>_xlfn.NUMBERVALUE(Table1[[#This Row],[School Days to Complete Initial Evaluation (U08)]])</f>
        <v>0</v>
      </c>
      <c r="Z2078" t="str">
        <f>IF(Table1[[#This Row],[School Days to Complete Initial Evaluation Converted]]&lt;36,"OnTime",IF(Table1[[#This Row],[School Days to Complete Initial Evaluation Converted]]&gt;50,"16+ Sch Days","1-15 Sch Days"))</f>
        <v>OnTime</v>
      </c>
    </row>
    <row r="2079" spans="1:26">
      <c r="A2079" s="26"/>
      <c r="B2079" s="26"/>
      <c r="C2079" s="26"/>
      <c r="D2079" s="26"/>
      <c r="E2079" s="26"/>
      <c r="F2079" s="26"/>
      <c r="G2079" s="26"/>
      <c r="H2079" s="26"/>
      <c r="I2079" s="26"/>
      <c r="J2079" s="26"/>
      <c r="K2079" s="26"/>
      <c r="L2079" s="26"/>
      <c r="M2079" s="26"/>
      <c r="N2079" s="26"/>
      <c r="O2079" s="26"/>
      <c r="P2079" s="26"/>
      <c r="Q2079" s="26"/>
      <c r="R2079" s="26"/>
      <c r="S2079" s="26"/>
      <c r="T2079" s="26"/>
      <c r="U2079" s="26"/>
      <c r="V2079" s="36">
        <f t="shared" si="32"/>
        <v>1096</v>
      </c>
      <c r="W207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79" t="str">
        <f>IF(Table1[[#This Row],[Days Past 3rd Birthday Calculated]]&lt;1,"OnTime",IF(Table1[[#This Row],[Days Past 3rd Birthday Calculated]]&lt;16,"1-15 Cal Days",IF(Table1[[#This Row],[Days Past 3rd Birthday Calculated]]&gt;29,"30+ Cal Days","16-29 Cal Days")))</f>
        <v>OnTime</v>
      </c>
      <c r="Y2079" s="37">
        <f>_xlfn.NUMBERVALUE(Table1[[#This Row],[School Days to Complete Initial Evaluation (U08)]])</f>
        <v>0</v>
      </c>
      <c r="Z2079" t="str">
        <f>IF(Table1[[#This Row],[School Days to Complete Initial Evaluation Converted]]&lt;36,"OnTime",IF(Table1[[#This Row],[School Days to Complete Initial Evaluation Converted]]&gt;50,"16+ Sch Days","1-15 Sch Days"))</f>
        <v>OnTime</v>
      </c>
    </row>
    <row r="2080" spans="1:26">
      <c r="A2080" s="26"/>
      <c r="B2080" s="26"/>
      <c r="C2080" s="26"/>
      <c r="D2080" s="26"/>
      <c r="E2080" s="26"/>
      <c r="F2080" s="26"/>
      <c r="G2080" s="26"/>
      <c r="H2080" s="26"/>
      <c r="I2080" s="26"/>
      <c r="J2080" s="26"/>
      <c r="K2080" s="26"/>
      <c r="L2080" s="26"/>
      <c r="M2080" s="26"/>
      <c r="N2080" s="26"/>
      <c r="O2080" s="26"/>
      <c r="P2080" s="26"/>
      <c r="Q2080" s="26"/>
      <c r="R2080" s="26"/>
      <c r="S2080" s="26"/>
      <c r="T2080" s="26"/>
      <c r="U2080" s="26"/>
      <c r="V2080" s="36">
        <f t="shared" si="32"/>
        <v>1096</v>
      </c>
      <c r="W208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80" t="str">
        <f>IF(Table1[[#This Row],[Days Past 3rd Birthday Calculated]]&lt;1,"OnTime",IF(Table1[[#This Row],[Days Past 3rd Birthday Calculated]]&lt;16,"1-15 Cal Days",IF(Table1[[#This Row],[Days Past 3rd Birthday Calculated]]&gt;29,"30+ Cal Days","16-29 Cal Days")))</f>
        <v>OnTime</v>
      </c>
      <c r="Y2080" s="37">
        <f>_xlfn.NUMBERVALUE(Table1[[#This Row],[School Days to Complete Initial Evaluation (U08)]])</f>
        <v>0</v>
      </c>
      <c r="Z2080" t="str">
        <f>IF(Table1[[#This Row],[School Days to Complete Initial Evaluation Converted]]&lt;36,"OnTime",IF(Table1[[#This Row],[School Days to Complete Initial Evaluation Converted]]&gt;50,"16+ Sch Days","1-15 Sch Days"))</f>
        <v>OnTime</v>
      </c>
    </row>
    <row r="2081" spans="1:26">
      <c r="A2081" s="26"/>
      <c r="B2081" s="26"/>
      <c r="C2081" s="26"/>
      <c r="D2081" s="26"/>
      <c r="E2081" s="26"/>
      <c r="F2081" s="26"/>
      <c r="G2081" s="26"/>
      <c r="H2081" s="26"/>
      <c r="I2081" s="26"/>
      <c r="J2081" s="26"/>
      <c r="K2081" s="26"/>
      <c r="L2081" s="26"/>
      <c r="M2081" s="26"/>
      <c r="N2081" s="26"/>
      <c r="O2081" s="26"/>
      <c r="P2081" s="26"/>
      <c r="Q2081" s="26"/>
      <c r="R2081" s="26"/>
      <c r="S2081" s="26"/>
      <c r="T2081" s="26"/>
      <c r="U2081" s="26"/>
      <c r="V2081" s="36">
        <f t="shared" si="32"/>
        <v>1096</v>
      </c>
      <c r="W208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81" t="str">
        <f>IF(Table1[[#This Row],[Days Past 3rd Birthday Calculated]]&lt;1,"OnTime",IF(Table1[[#This Row],[Days Past 3rd Birthday Calculated]]&lt;16,"1-15 Cal Days",IF(Table1[[#This Row],[Days Past 3rd Birthday Calculated]]&gt;29,"30+ Cal Days","16-29 Cal Days")))</f>
        <v>OnTime</v>
      </c>
      <c r="Y2081" s="37">
        <f>_xlfn.NUMBERVALUE(Table1[[#This Row],[School Days to Complete Initial Evaluation (U08)]])</f>
        <v>0</v>
      </c>
      <c r="Z2081" t="str">
        <f>IF(Table1[[#This Row],[School Days to Complete Initial Evaluation Converted]]&lt;36,"OnTime",IF(Table1[[#This Row],[School Days to Complete Initial Evaluation Converted]]&gt;50,"16+ Sch Days","1-15 Sch Days"))</f>
        <v>OnTime</v>
      </c>
    </row>
    <row r="2082" spans="1:26">
      <c r="A2082" s="26"/>
      <c r="B2082" s="26"/>
      <c r="C2082" s="26"/>
      <c r="D2082" s="26"/>
      <c r="E2082" s="26"/>
      <c r="F2082" s="26"/>
      <c r="G2082" s="26"/>
      <c r="H2082" s="26"/>
      <c r="I2082" s="26"/>
      <c r="J2082" s="26"/>
      <c r="K2082" s="26"/>
      <c r="L2082" s="26"/>
      <c r="M2082" s="26"/>
      <c r="N2082" s="26"/>
      <c r="O2082" s="26"/>
      <c r="P2082" s="26"/>
      <c r="Q2082" s="26"/>
      <c r="R2082" s="26"/>
      <c r="S2082" s="26"/>
      <c r="T2082" s="26"/>
      <c r="U2082" s="26"/>
      <c r="V2082" s="36">
        <f t="shared" si="32"/>
        <v>1096</v>
      </c>
      <c r="W208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82" t="str">
        <f>IF(Table1[[#This Row],[Days Past 3rd Birthday Calculated]]&lt;1,"OnTime",IF(Table1[[#This Row],[Days Past 3rd Birthday Calculated]]&lt;16,"1-15 Cal Days",IF(Table1[[#This Row],[Days Past 3rd Birthday Calculated]]&gt;29,"30+ Cal Days","16-29 Cal Days")))</f>
        <v>OnTime</v>
      </c>
      <c r="Y2082" s="37">
        <f>_xlfn.NUMBERVALUE(Table1[[#This Row],[School Days to Complete Initial Evaluation (U08)]])</f>
        <v>0</v>
      </c>
      <c r="Z2082" t="str">
        <f>IF(Table1[[#This Row],[School Days to Complete Initial Evaluation Converted]]&lt;36,"OnTime",IF(Table1[[#This Row],[School Days to Complete Initial Evaluation Converted]]&gt;50,"16+ Sch Days","1-15 Sch Days"))</f>
        <v>OnTime</v>
      </c>
    </row>
    <row r="2083" spans="1:26">
      <c r="A2083" s="26"/>
      <c r="B2083" s="26"/>
      <c r="C2083" s="26"/>
      <c r="D2083" s="26"/>
      <c r="E2083" s="26"/>
      <c r="F2083" s="26"/>
      <c r="G2083" s="26"/>
      <c r="H2083" s="26"/>
      <c r="I2083" s="26"/>
      <c r="J2083" s="26"/>
      <c r="K2083" s="26"/>
      <c r="L2083" s="26"/>
      <c r="M2083" s="26"/>
      <c r="N2083" s="26"/>
      <c r="O2083" s="26"/>
      <c r="P2083" s="26"/>
      <c r="Q2083" s="26"/>
      <c r="R2083" s="26"/>
      <c r="S2083" s="26"/>
      <c r="T2083" s="26"/>
      <c r="U2083" s="26"/>
      <c r="V2083" s="36">
        <f t="shared" si="32"/>
        <v>1096</v>
      </c>
      <c r="W208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83" t="str">
        <f>IF(Table1[[#This Row],[Days Past 3rd Birthday Calculated]]&lt;1,"OnTime",IF(Table1[[#This Row],[Days Past 3rd Birthday Calculated]]&lt;16,"1-15 Cal Days",IF(Table1[[#This Row],[Days Past 3rd Birthday Calculated]]&gt;29,"30+ Cal Days","16-29 Cal Days")))</f>
        <v>OnTime</v>
      </c>
      <c r="Y2083" s="37">
        <f>_xlfn.NUMBERVALUE(Table1[[#This Row],[School Days to Complete Initial Evaluation (U08)]])</f>
        <v>0</v>
      </c>
      <c r="Z2083" t="str">
        <f>IF(Table1[[#This Row],[School Days to Complete Initial Evaluation Converted]]&lt;36,"OnTime",IF(Table1[[#This Row],[School Days to Complete Initial Evaluation Converted]]&gt;50,"16+ Sch Days","1-15 Sch Days"))</f>
        <v>OnTime</v>
      </c>
    </row>
    <row r="2084" spans="1:26">
      <c r="A2084" s="26"/>
      <c r="B2084" s="26"/>
      <c r="C2084" s="26"/>
      <c r="D2084" s="26"/>
      <c r="E2084" s="26"/>
      <c r="F2084" s="26"/>
      <c r="G2084" s="26"/>
      <c r="H2084" s="26"/>
      <c r="I2084" s="26"/>
      <c r="J2084" s="26"/>
      <c r="K2084" s="26"/>
      <c r="L2084" s="26"/>
      <c r="M2084" s="26"/>
      <c r="N2084" s="26"/>
      <c r="O2084" s="26"/>
      <c r="P2084" s="26"/>
      <c r="Q2084" s="26"/>
      <c r="R2084" s="26"/>
      <c r="S2084" s="26"/>
      <c r="T2084" s="26"/>
      <c r="U2084" s="26"/>
      <c r="V2084" s="36">
        <f t="shared" si="32"/>
        <v>1096</v>
      </c>
      <c r="W208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84" t="str">
        <f>IF(Table1[[#This Row],[Days Past 3rd Birthday Calculated]]&lt;1,"OnTime",IF(Table1[[#This Row],[Days Past 3rd Birthday Calculated]]&lt;16,"1-15 Cal Days",IF(Table1[[#This Row],[Days Past 3rd Birthday Calculated]]&gt;29,"30+ Cal Days","16-29 Cal Days")))</f>
        <v>OnTime</v>
      </c>
      <c r="Y2084" s="37">
        <f>_xlfn.NUMBERVALUE(Table1[[#This Row],[School Days to Complete Initial Evaluation (U08)]])</f>
        <v>0</v>
      </c>
      <c r="Z2084" t="str">
        <f>IF(Table1[[#This Row],[School Days to Complete Initial Evaluation Converted]]&lt;36,"OnTime",IF(Table1[[#This Row],[School Days to Complete Initial Evaluation Converted]]&gt;50,"16+ Sch Days","1-15 Sch Days"))</f>
        <v>OnTime</v>
      </c>
    </row>
    <row r="2085" spans="1:26">
      <c r="A2085" s="26"/>
      <c r="B2085" s="26"/>
      <c r="C2085" s="26"/>
      <c r="D2085" s="26"/>
      <c r="E2085" s="26"/>
      <c r="F2085" s="26"/>
      <c r="G2085" s="26"/>
      <c r="H2085" s="26"/>
      <c r="I2085" s="26"/>
      <c r="J2085" s="26"/>
      <c r="K2085" s="26"/>
      <c r="L2085" s="26"/>
      <c r="M2085" s="26"/>
      <c r="N2085" s="26"/>
      <c r="O2085" s="26"/>
      <c r="P2085" s="26"/>
      <c r="Q2085" s="26"/>
      <c r="R2085" s="26"/>
      <c r="S2085" s="26"/>
      <c r="T2085" s="26"/>
      <c r="U2085" s="26"/>
      <c r="V2085" s="36">
        <f t="shared" si="32"/>
        <v>1096</v>
      </c>
      <c r="W208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85" t="str">
        <f>IF(Table1[[#This Row],[Days Past 3rd Birthday Calculated]]&lt;1,"OnTime",IF(Table1[[#This Row],[Days Past 3rd Birthday Calculated]]&lt;16,"1-15 Cal Days",IF(Table1[[#This Row],[Days Past 3rd Birthday Calculated]]&gt;29,"30+ Cal Days","16-29 Cal Days")))</f>
        <v>OnTime</v>
      </c>
      <c r="Y2085" s="37">
        <f>_xlfn.NUMBERVALUE(Table1[[#This Row],[School Days to Complete Initial Evaluation (U08)]])</f>
        <v>0</v>
      </c>
      <c r="Z2085" t="str">
        <f>IF(Table1[[#This Row],[School Days to Complete Initial Evaluation Converted]]&lt;36,"OnTime",IF(Table1[[#This Row],[School Days to Complete Initial Evaluation Converted]]&gt;50,"16+ Sch Days","1-15 Sch Days"))</f>
        <v>OnTime</v>
      </c>
    </row>
    <row r="2086" spans="1:26">
      <c r="A2086" s="26"/>
      <c r="B2086" s="26"/>
      <c r="C2086" s="26"/>
      <c r="D2086" s="26"/>
      <c r="E2086" s="26"/>
      <c r="F2086" s="26"/>
      <c r="G2086" s="26"/>
      <c r="H2086" s="26"/>
      <c r="I2086" s="26"/>
      <c r="J2086" s="26"/>
      <c r="K2086" s="26"/>
      <c r="L2086" s="26"/>
      <c r="M2086" s="26"/>
      <c r="N2086" s="26"/>
      <c r="O2086" s="26"/>
      <c r="P2086" s="26"/>
      <c r="Q2086" s="26"/>
      <c r="R2086" s="26"/>
      <c r="S2086" s="26"/>
      <c r="T2086" s="26"/>
      <c r="U2086" s="26"/>
      <c r="V2086" s="36">
        <f t="shared" si="32"/>
        <v>1096</v>
      </c>
      <c r="W208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86" t="str">
        <f>IF(Table1[[#This Row],[Days Past 3rd Birthday Calculated]]&lt;1,"OnTime",IF(Table1[[#This Row],[Days Past 3rd Birthday Calculated]]&lt;16,"1-15 Cal Days",IF(Table1[[#This Row],[Days Past 3rd Birthday Calculated]]&gt;29,"30+ Cal Days","16-29 Cal Days")))</f>
        <v>OnTime</v>
      </c>
      <c r="Y2086" s="37">
        <f>_xlfn.NUMBERVALUE(Table1[[#This Row],[School Days to Complete Initial Evaluation (U08)]])</f>
        <v>0</v>
      </c>
      <c r="Z2086" t="str">
        <f>IF(Table1[[#This Row],[School Days to Complete Initial Evaluation Converted]]&lt;36,"OnTime",IF(Table1[[#This Row],[School Days to Complete Initial Evaluation Converted]]&gt;50,"16+ Sch Days","1-15 Sch Days"))</f>
        <v>OnTime</v>
      </c>
    </row>
    <row r="2087" spans="1:26">
      <c r="A2087" s="26"/>
      <c r="B2087" s="26"/>
      <c r="C2087" s="26"/>
      <c r="D2087" s="26"/>
      <c r="E2087" s="26"/>
      <c r="F2087" s="26"/>
      <c r="G2087" s="26"/>
      <c r="H2087" s="26"/>
      <c r="I2087" s="26"/>
      <c r="J2087" s="26"/>
      <c r="K2087" s="26"/>
      <c r="L2087" s="26"/>
      <c r="M2087" s="26"/>
      <c r="N2087" s="26"/>
      <c r="O2087" s="26"/>
      <c r="P2087" s="26"/>
      <c r="Q2087" s="26"/>
      <c r="R2087" s="26"/>
      <c r="S2087" s="26"/>
      <c r="T2087" s="26"/>
      <c r="U2087" s="26"/>
      <c r="V2087" s="36">
        <f t="shared" si="32"/>
        <v>1096</v>
      </c>
      <c r="W208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87" t="str">
        <f>IF(Table1[[#This Row],[Days Past 3rd Birthday Calculated]]&lt;1,"OnTime",IF(Table1[[#This Row],[Days Past 3rd Birthday Calculated]]&lt;16,"1-15 Cal Days",IF(Table1[[#This Row],[Days Past 3rd Birthday Calculated]]&gt;29,"30+ Cal Days","16-29 Cal Days")))</f>
        <v>OnTime</v>
      </c>
      <c r="Y2087" s="37">
        <f>_xlfn.NUMBERVALUE(Table1[[#This Row],[School Days to Complete Initial Evaluation (U08)]])</f>
        <v>0</v>
      </c>
      <c r="Z2087" t="str">
        <f>IF(Table1[[#This Row],[School Days to Complete Initial Evaluation Converted]]&lt;36,"OnTime",IF(Table1[[#This Row],[School Days to Complete Initial Evaluation Converted]]&gt;50,"16+ Sch Days","1-15 Sch Days"))</f>
        <v>OnTime</v>
      </c>
    </row>
    <row r="2088" spans="1:26">
      <c r="A2088" s="26"/>
      <c r="B2088" s="26"/>
      <c r="C2088" s="26"/>
      <c r="D2088" s="26"/>
      <c r="E2088" s="26"/>
      <c r="F2088" s="26"/>
      <c r="G2088" s="26"/>
      <c r="H2088" s="26"/>
      <c r="I2088" s="26"/>
      <c r="J2088" s="26"/>
      <c r="K2088" s="26"/>
      <c r="L2088" s="26"/>
      <c r="M2088" s="26"/>
      <c r="N2088" s="26"/>
      <c r="O2088" s="26"/>
      <c r="P2088" s="26"/>
      <c r="Q2088" s="26"/>
      <c r="R2088" s="26"/>
      <c r="S2088" s="26"/>
      <c r="T2088" s="26"/>
      <c r="U2088" s="26"/>
      <c r="V2088" s="36">
        <f t="shared" si="32"/>
        <v>1096</v>
      </c>
      <c r="W208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88" t="str">
        <f>IF(Table1[[#This Row],[Days Past 3rd Birthday Calculated]]&lt;1,"OnTime",IF(Table1[[#This Row],[Days Past 3rd Birthday Calculated]]&lt;16,"1-15 Cal Days",IF(Table1[[#This Row],[Days Past 3rd Birthday Calculated]]&gt;29,"30+ Cal Days","16-29 Cal Days")))</f>
        <v>OnTime</v>
      </c>
      <c r="Y2088" s="37">
        <f>_xlfn.NUMBERVALUE(Table1[[#This Row],[School Days to Complete Initial Evaluation (U08)]])</f>
        <v>0</v>
      </c>
      <c r="Z2088" t="str">
        <f>IF(Table1[[#This Row],[School Days to Complete Initial Evaluation Converted]]&lt;36,"OnTime",IF(Table1[[#This Row],[School Days to Complete Initial Evaluation Converted]]&gt;50,"16+ Sch Days","1-15 Sch Days"))</f>
        <v>OnTime</v>
      </c>
    </row>
    <row r="2089" spans="1:26">
      <c r="A2089" s="26"/>
      <c r="B2089" s="26"/>
      <c r="C2089" s="26"/>
      <c r="D2089" s="26"/>
      <c r="E2089" s="26"/>
      <c r="F2089" s="26"/>
      <c r="G2089" s="26"/>
      <c r="H2089" s="26"/>
      <c r="I2089" s="26"/>
      <c r="J2089" s="26"/>
      <c r="K2089" s="26"/>
      <c r="L2089" s="26"/>
      <c r="M2089" s="26"/>
      <c r="N2089" s="26"/>
      <c r="O2089" s="26"/>
      <c r="P2089" s="26"/>
      <c r="Q2089" s="26"/>
      <c r="R2089" s="26"/>
      <c r="S2089" s="26"/>
      <c r="T2089" s="26"/>
      <c r="U2089" s="26"/>
      <c r="V2089" s="36">
        <f t="shared" si="32"/>
        <v>1096</v>
      </c>
      <c r="W208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89" t="str">
        <f>IF(Table1[[#This Row],[Days Past 3rd Birthday Calculated]]&lt;1,"OnTime",IF(Table1[[#This Row],[Days Past 3rd Birthday Calculated]]&lt;16,"1-15 Cal Days",IF(Table1[[#This Row],[Days Past 3rd Birthday Calculated]]&gt;29,"30+ Cal Days","16-29 Cal Days")))</f>
        <v>OnTime</v>
      </c>
      <c r="Y2089" s="37">
        <f>_xlfn.NUMBERVALUE(Table1[[#This Row],[School Days to Complete Initial Evaluation (U08)]])</f>
        <v>0</v>
      </c>
      <c r="Z2089" t="str">
        <f>IF(Table1[[#This Row],[School Days to Complete Initial Evaluation Converted]]&lt;36,"OnTime",IF(Table1[[#This Row],[School Days to Complete Initial Evaluation Converted]]&gt;50,"16+ Sch Days","1-15 Sch Days"))</f>
        <v>OnTime</v>
      </c>
    </row>
    <row r="2090" spans="1:26">
      <c r="A2090" s="26"/>
      <c r="B2090" s="26"/>
      <c r="C2090" s="26"/>
      <c r="D2090" s="26"/>
      <c r="E2090" s="26"/>
      <c r="F2090" s="26"/>
      <c r="G2090" s="26"/>
      <c r="H2090" s="26"/>
      <c r="I2090" s="26"/>
      <c r="J2090" s="26"/>
      <c r="K2090" s="26"/>
      <c r="L2090" s="26"/>
      <c r="M2090" s="26"/>
      <c r="N2090" s="26"/>
      <c r="O2090" s="26"/>
      <c r="P2090" s="26"/>
      <c r="Q2090" s="26"/>
      <c r="R2090" s="26"/>
      <c r="S2090" s="26"/>
      <c r="T2090" s="26"/>
      <c r="U2090" s="26"/>
      <c r="V2090" s="36">
        <f t="shared" si="32"/>
        <v>1096</v>
      </c>
      <c r="W209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90" t="str">
        <f>IF(Table1[[#This Row],[Days Past 3rd Birthday Calculated]]&lt;1,"OnTime",IF(Table1[[#This Row],[Days Past 3rd Birthday Calculated]]&lt;16,"1-15 Cal Days",IF(Table1[[#This Row],[Days Past 3rd Birthday Calculated]]&gt;29,"30+ Cal Days","16-29 Cal Days")))</f>
        <v>OnTime</v>
      </c>
      <c r="Y2090" s="37">
        <f>_xlfn.NUMBERVALUE(Table1[[#This Row],[School Days to Complete Initial Evaluation (U08)]])</f>
        <v>0</v>
      </c>
      <c r="Z2090" t="str">
        <f>IF(Table1[[#This Row],[School Days to Complete Initial Evaluation Converted]]&lt;36,"OnTime",IF(Table1[[#This Row],[School Days to Complete Initial Evaluation Converted]]&gt;50,"16+ Sch Days","1-15 Sch Days"))</f>
        <v>OnTime</v>
      </c>
    </row>
    <row r="2091" spans="1:26">
      <c r="A2091" s="26"/>
      <c r="B2091" s="26"/>
      <c r="C2091" s="26"/>
      <c r="D2091" s="26"/>
      <c r="E2091" s="26"/>
      <c r="F2091" s="26"/>
      <c r="G2091" s="26"/>
      <c r="H2091" s="26"/>
      <c r="I2091" s="26"/>
      <c r="J2091" s="26"/>
      <c r="K2091" s="26"/>
      <c r="L2091" s="26"/>
      <c r="M2091" s="26"/>
      <c r="N2091" s="26"/>
      <c r="O2091" s="26"/>
      <c r="P2091" s="26"/>
      <c r="Q2091" s="26"/>
      <c r="R2091" s="26"/>
      <c r="S2091" s="26"/>
      <c r="T2091" s="26"/>
      <c r="U2091" s="26"/>
      <c r="V2091" s="36">
        <f t="shared" si="32"/>
        <v>1096</v>
      </c>
      <c r="W209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91" t="str">
        <f>IF(Table1[[#This Row],[Days Past 3rd Birthday Calculated]]&lt;1,"OnTime",IF(Table1[[#This Row],[Days Past 3rd Birthday Calculated]]&lt;16,"1-15 Cal Days",IF(Table1[[#This Row],[Days Past 3rd Birthday Calculated]]&gt;29,"30+ Cal Days","16-29 Cal Days")))</f>
        <v>OnTime</v>
      </c>
      <c r="Y2091" s="37">
        <f>_xlfn.NUMBERVALUE(Table1[[#This Row],[School Days to Complete Initial Evaluation (U08)]])</f>
        <v>0</v>
      </c>
      <c r="Z2091" t="str">
        <f>IF(Table1[[#This Row],[School Days to Complete Initial Evaluation Converted]]&lt;36,"OnTime",IF(Table1[[#This Row],[School Days to Complete Initial Evaluation Converted]]&gt;50,"16+ Sch Days","1-15 Sch Days"))</f>
        <v>OnTime</v>
      </c>
    </row>
    <row r="2092" spans="1:26">
      <c r="A2092" s="26"/>
      <c r="B2092" s="26"/>
      <c r="C2092" s="26"/>
      <c r="D2092" s="26"/>
      <c r="E2092" s="26"/>
      <c r="F2092" s="26"/>
      <c r="G2092" s="26"/>
      <c r="H2092" s="26"/>
      <c r="I2092" s="26"/>
      <c r="J2092" s="26"/>
      <c r="K2092" s="26"/>
      <c r="L2092" s="26"/>
      <c r="M2092" s="26"/>
      <c r="N2092" s="26"/>
      <c r="O2092" s="26"/>
      <c r="P2092" s="26"/>
      <c r="Q2092" s="26"/>
      <c r="R2092" s="26"/>
      <c r="S2092" s="26"/>
      <c r="T2092" s="26"/>
      <c r="U2092" s="26"/>
      <c r="V2092" s="36">
        <f t="shared" si="32"/>
        <v>1096</v>
      </c>
      <c r="W209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92" t="str">
        <f>IF(Table1[[#This Row],[Days Past 3rd Birthday Calculated]]&lt;1,"OnTime",IF(Table1[[#This Row],[Days Past 3rd Birthday Calculated]]&lt;16,"1-15 Cal Days",IF(Table1[[#This Row],[Days Past 3rd Birthday Calculated]]&gt;29,"30+ Cal Days","16-29 Cal Days")))</f>
        <v>OnTime</v>
      </c>
      <c r="Y2092" s="37">
        <f>_xlfn.NUMBERVALUE(Table1[[#This Row],[School Days to Complete Initial Evaluation (U08)]])</f>
        <v>0</v>
      </c>
      <c r="Z2092" t="str">
        <f>IF(Table1[[#This Row],[School Days to Complete Initial Evaluation Converted]]&lt;36,"OnTime",IF(Table1[[#This Row],[School Days to Complete Initial Evaluation Converted]]&gt;50,"16+ Sch Days","1-15 Sch Days"))</f>
        <v>OnTime</v>
      </c>
    </row>
    <row r="2093" spans="1:26">
      <c r="A2093" s="26"/>
      <c r="B2093" s="26"/>
      <c r="C2093" s="26"/>
      <c r="D2093" s="26"/>
      <c r="E2093" s="26"/>
      <c r="F2093" s="26"/>
      <c r="G2093" s="26"/>
      <c r="H2093" s="26"/>
      <c r="I2093" s="26"/>
      <c r="J2093" s="26"/>
      <c r="K2093" s="26"/>
      <c r="L2093" s="26"/>
      <c r="M2093" s="26"/>
      <c r="N2093" s="26"/>
      <c r="O2093" s="26"/>
      <c r="P2093" s="26"/>
      <c r="Q2093" s="26"/>
      <c r="R2093" s="26"/>
      <c r="S2093" s="26"/>
      <c r="T2093" s="26"/>
      <c r="U2093" s="26"/>
      <c r="V2093" s="36">
        <f t="shared" si="32"/>
        <v>1096</v>
      </c>
      <c r="W209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93" t="str">
        <f>IF(Table1[[#This Row],[Days Past 3rd Birthday Calculated]]&lt;1,"OnTime",IF(Table1[[#This Row],[Days Past 3rd Birthday Calculated]]&lt;16,"1-15 Cal Days",IF(Table1[[#This Row],[Days Past 3rd Birthday Calculated]]&gt;29,"30+ Cal Days","16-29 Cal Days")))</f>
        <v>OnTime</v>
      </c>
      <c r="Y2093" s="37">
        <f>_xlfn.NUMBERVALUE(Table1[[#This Row],[School Days to Complete Initial Evaluation (U08)]])</f>
        <v>0</v>
      </c>
      <c r="Z2093" t="str">
        <f>IF(Table1[[#This Row],[School Days to Complete Initial Evaluation Converted]]&lt;36,"OnTime",IF(Table1[[#This Row],[School Days to Complete Initial Evaluation Converted]]&gt;50,"16+ Sch Days","1-15 Sch Days"))</f>
        <v>OnTime</v>
      </c>
    </row>
    <row r="2094" spans="1:26">
      <c r="A2094" s="26"/>
      <c r="B2094" s="26"/>
      <c r="C2094" s="26"/>
      <c r="D2094" s="26"/>
      <c r="E2094" s="26"/>
      <c r="F2094" s="26"/>
      <c r="G2094" s="26"/>
      <c r="H2094" s="26"/>
      <c r="I2094" s="26"/>
      <c r="J2094" s="26"/>
      <c r="K2094" s="26"/>
      <c r="L2094" s="26"/>
      <c r="M2094" s="26"/>
      <c r="N2094" s="26"/>
      <c r="O2094" s="26"/>
      <c r="P2094" s="26"/>
      <c r="Q2094" s="26"/>
      <c r="R2094" s="26"/>
      <c r="S2094" s="26"/>
      <c r="T2094" s="26"/>
      <c r="U2094" s="26"/>
      <c r="V2094" s="36">
        <f t="shared" si="32"/>
        <v>1096</v>
      </c>
      <c r="W209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94" t="str">
        <f>IF(Table1[[#This Row],[Days Past 3rd Birthday Calculated]]&lt;1,"OnTime",IF(Table1[[#This Row],[Days Past 3rd Birthday Calculated]]&lt;16,"1-15 Cal Days",IF(Table1[[#This Row],[Days Past 3rd Birthday Calculated]]&gt;29,"30+ Cal Days","16-29 Cal Days")))</f>
        <v>OnTime</v>
      </c>
      <c r="Y2094" s="37">
        <f>_xlfn.NUMBERVALUE(Table1[[#This Row],[School Days to Complete Initial Evaluation (U08)]])</f>
        <v>0</v>
      </c>
      <c r="Z2094" t="str">
        <f>IF(Table1[[#This Row],[School Days to Complete Initial Evaluation Converted]]&lt;36,"OnTime",IF(Table1[[#This Row],[School Days to Complete Initial Evaluation Converted]]&gt;50,"16+ Sch Days","1-15 Sch Days"))</f>
        <v>OnTime</v>
      </c>
    </row>
    <row r="2095" spans="1:26">
      <c r="A2095" s="26"/>
      <c r="B2095" s="26"/>
      <c r="C2095" s="26"/>
      <c r="D2095" s="26"/>
      <c r="E2095" s="26"/>
      <c r="F2095" s="26"/>
      <c r="G2095" s="26"/>
      <c r="H2095" s="26"/>
      <c r="I2095" s="26"/>
      <c r="J2095" s="26"/>
      <c r="K2095" s="26"/>
      <c r="L2095" s="26"/>
      <c r="M2095" s="26"/>
      <c r="N2095" s="26"/>
      <c r="O2095" s="26"/>
      <c r="P2095" s="26"/>
      <c r="Q2095" s="26"/>
      <c r="R2095" s="26"/>
      <c r="S2095" s="26"/>
      <c r="T2095" s="26"/>
      <c r="U2095" s="26"/>
      <c r="V2095" s="36">
        <f t="shared" si="32"/>
        <v>1096</v>
      </c>
      <c r="W209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95" t="str">
        <f>IF(Table1[[#This Row],[Days Past 3rd Birthday Calculated]]&lt;1,"OnTime",IF(Table1[[#This Row],[Days Past 3rd Birthday Calculated]]&lt;16,"1-15 Cal Days",IF(Table1[[#This Row],[Days Past 3rd Birthday Calculated]]&gt;29,"30+ Cal Days","16-29 Cal Days")))</f>
        <v>OnTime</v>
      </c>
      <c r="Y2095" s="37">
        <f>_xlfn.NUMBERVALUE(Table1[[#This Row],[School Days to Complete Initial Evaluation (U08)]])</f>
        <v>0</v>
      </c>
      <c r="Z2095" t="str">
        <f>IF(Table1[[#This Row],[School Days to Complete Initial Evaluation Converted]]&lt;36,"OnTime",IF(Table1[[#This Row],[School Days to Complete Initial Evaluation Converted]]&gt;50,"16+ Sch Days","1-15 Sch Days"))</f>
        <v>OnTime</v>
      </c>
    </row>
    <row r="2096" spans="1:26">
      <c r="A2096" s="26"/>
      <c r="B2096" s="26"/>
      <c r="C2096" s="26"/>
      <c r="D2096" s="26"/>
      <c r="E2096" s="26"/>
      <c r="F2096" s="26"/>
      <c r="G2096" s="26"/>
      <c r="H2096" s="26"/>
      <c r="I2096" s="26"/>
      <c r="J2096" s="26"/>
      <c r="K2096" s="26"/>
      <c r="L2096" s="26"/>
      <c r="M2096" s="26"/>
      <c r="N2096" s="26"/>
      <c r="O2096" s="26"/>
      <c r="P2096" s="26"/>
      <c r="Q2096" s="26"/>
      <c r="R2096" s="26"/>
      <c r="S2096" s="26"/>
      <c r="T2096" s="26"/>
      <c r="U2096" s="26"/>
      <c r="V2096" s="36">
        <f t="shared" si="32"/>
        <v>1096</v>
      </c>
      <c r="W209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96" t="str">
        <f>IF(Table1[[#This Row],[Days Past 3rd Birthday Calculated]]&lt;1,"OnTime",IF(Table1[[#This Row],[Days Past 3rd Birthday Calculated]]&lt;16,"1-15 Cal Days",IF(Table1[[#This Row],[Days Past 3rd Birthday Calculated]]&gt;29,"30+ Cal Days","16-29 Cal Days")))</f>
        <v>OnTime</v>
      </c>
      <c r="Y2096" s="37">
        <f>_xlfn.NUMBERVALUE(Table1[[#This Row],[School Days to Complete Initial Evaluation (U08)]])</f>
        <v>0</v>
      </c>
      <c r="Z2096" t="str">
        <f>IF(Table1[[#This Row],[School Days to Complete Initial Evaluation Converted]]&lt;36,"OnTime",IF(Table1[[#This Row],[School Days to Complete Initial Evaluation Converted]]&gt;50,"16+ Sch Days","1-15 Sch Days"))</f>
        <v>OnTime</v>
      </c>
    </row>
    <row r="2097" spans="1:26">
      <c r="A2097" s="26"/>
      <c r="B2097" s="26"/>
      <c r="C2097" s="26"/>
      <c r="D2097" s="26"/>
      <c r="E2097" s="26"/>
      <c r="F2097" s="26"/>
      <c r="G2097" s="26"/>
      <c r="H2097" s="26"/>
      <c r="I2097" s="26"/>
      <c r="J2097" s="26"/>
      <c r="K2097" s="26"/>
      <c r="L2097" s="26"/>
      <c r="M2097" s="26"/>
      <c r="N2097" s="26"/>
      <c r="O2097" s="26"/>
      <c r="P2097" s="26"/>
      <c r="Q2097" s="26"/>
      <c r="R2097" s="26"/>
      <c r="S2097" s="26"/>
      <c r="T2097" s="26"/>
      <c r="U2097" s="26"/>
      <c r="V2097" s="36">
        <f t="shared" si="32"/>
        <v>1096</v>
      </c>
      <c r="W209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97" t="str">
        <f>IF(Table1[[#This Row],[Days Past 3rd Birthday Calculated]]&lt;1,"OnTime",IF(Table1[[#This Row],[Days Past 3rd Birthday Calculated]]&lt;16,"1-15 Cal Days",IF(Table1[[#This Row],[Days Past 3rd Birthday Calculated]]&gt;29,"30+ Cal Days","16-29 Cal Days")))</f>
        <v>OnTime</v>
      </c>
      <c r="Y2097" s="37">
        <f>_xlfn.NUMBERVALUE(Table1[[#This Row],[School Days to Complete Initial Evaluation (U08)]])</f>
        <v>0</v>
      </c>
      <c r="Z2097" t="str">
        <f>IF(Table1[[#This Row],[School Days to Complete Initial Evaluation Converted]]&lt;36,"OnTime",IF(Table1[[#This Row],[School Days to Complete Initial Evaluation Converted]]&gt;50,"16+ Sch Days","1-15 Sch Days"))</f>
        <v>OnTime</v>
      </c>
    </row>
    <row r="2098" spans="1:26">
      <c r="A2098" s="26"/>
      <c r="B2098" s="26"/>
      <c r="C2098" s="26"/>
      <c r="D2098" s="26"/>
      <c r="E2098" s="26"/>
      <c r="F2098" s="26"/>
      <c r="G2098" s="26"/>
      <c r="H2098" s="26"/>
      <c r="I2098" s="26"/>
      <c r="J2098" s="26"/>
      <c r="K2098" s="26"/>
      <c r="L2098" s="26"/>
      <c r="M2098" s="26"/>
      <c r="N2098" s="26"/>
      <c r="O2098" s="26"/>
      <c r="P2098" s="26"/>
      <c r="Q2098" s="26"/>
      <c r="R2098" s="26"/>
      <c r="S2098" s="26"/>
      <c r="T2098" s="26"/>
      <c r="U2098" s="26"/>
      <c r="V2098" s="36">
        <f t="shared" si="32"/>
        <v>1096</v>
      </c>
      <c r="W209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98" t="str">
        <f>IF(Table1[[#This Row],[Days Past 3rd Birthday Calculated]]&lt;1,"OnTime",IF(Table1[[#This Row],[Days Past 3rd Birthday Calculated]]&lt;16,"1-15 Cal Days",IF(Table1[[#This Row],[Days Past 3rd Birthday Calculated]]&gt;29,"30+ Cal Days","16-29 Cal Days")))</f>
        <v>OnTime</v>
      </c>
      <c r="Y2098" s="37">
        <f>_xlfn.NUMBERVALUE(Table1[[#This Row],[School Days to Complete Initial Evaluation (U08)]])</f>
        <v>0</v>
      </c>
      <c r="Z2098" t="str">
        <f>IF(Table1[[#This Row],[School Days to Complete Initial Evaluation Converted]]&lt;36,"OnTime",IF(Table1[[#This Row],[School Days to Complete Initial Evaluation Converted]]&gt;50,"16+ Sch Days","1-15 Sch Days"))</f>
        <v>OnTime</v>
      </c>
    </row>
    <row r="2099" spans="1:26">
      <c r="A2099" s="26"/>
      <c r="B2099" s="26"/>
      <c r="C2099" s="26"/>
      <c r="D2099" s="26"/>
      <c r="E2099" s="26"/>
      <c r="F2099" s="26"/>
      <c r="G2099" s="26"/>
      <c r="H2099" s="26"/>
      <c r="I2099" s="26"/>
      <c r="J2099" s="26"/>
      <c r="K2099" s="26"/>
      <c r="L2099" s="26"/>
      <c r="M2099" s="26"/>
      <c r="N2099" s="26"/>
      <c r="O2099" s="26"/>
      <c r="P2099" s="26"/>
      <c r="Q2099" s="26"/>
      <c r="R2099" s="26"/>
      <c r="S2099" s="26"/>
      <c r="T2099" s="26"/>
      <c r="U2099" s="26"/>
      <c r="V2099" s="36">
        <f t="shared" si="32"/>
        <v>1096</v>
      </c>
      <c r="W209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099" t="str">
        <f>IF(Table1[[#This Row],[Days Past 3rd Birthday Calculated]]&lt;1,"OnTime",IF(Table1[[#This Row],[Days Past 3rd Birthday Calculated]]&lt;16,"1-15 Cal Days",IF(Table1[[#This Row],[Days Past 3rd Birthday Calculated]]&gt;29,"30+ Cal Days","16-29 Cal Days")))</f>
        <v>OnTime</v>
      </c>
      <c r="Y2099" s="37">
        <f>_xlfn.NUMBERVALUE(Table1[[#This Row],[School Days to Complete Initial Evaluation (U08)]])</f>
        <v>0</v>
      </c>
      <c r="Z2099" t="str">
        <f>IF(Table1[[#This Row],[School Days to Complete Initial Evaluation Converted]]&lt;36,"OnTime",IF(Table1[[#This Row],[School Days to Complete Initial Evaluation Converted]]&gt;50,"16+ Sch Days","1-15 Sch Days"))</f>
        <v>OnTime</v>
      </c>
    </row>
    <row r="2100" spans="1:26">
      <c r="A2100" s="26"/>
      <c r="B2100" s="26"/>
      <c r="C2100" s="26"/>
      <c r="D2100" s="26"/>
      <c r="E2100" s="26"/>
      <c r="F2100" s="26"/>
      <c r="G2100" s="26"/>
      <c r="H2100" s="26"/>
      <c r="I2100" s="26"/>
      <c r="J2100" s="26"/>
      <c r="K2100" s="26"/>
      <c r="L2100" s="26"/>
      <c r="M2100" s="26"/>
      <c r="N2100" s="26"/>
      <c r="O2100" s="26"/>
      <c r="P2100" s="26"/>
      <c r="Q2100" s="26"/>
      <c r="R2100" s="26"/>
      <c r="S2100" s="26"/>
      <c r="T2100" s="26"/>
      <c r="U2100" s="26"/>
      <c r="V2100" s="36">
        <f t="shared" si="32"/>
        <v>1096</v>
      </c>
      <c r="W210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00" t="str">
        <f>IF(Table1[[#This Row],[Days Past 3rd Birthday Calculated]]&lt;1,"OnTime",IF(Table1[[#This Row],[Days Past 3rd Birthday Calculated]]&lt;16,"1-15 Cal Days",IF(Table1[[#This Row],[Days Past 3rd Birthday Calculated]]&gt;29,"30+ Cal Days","16-29 Cal Days")))</f>
        <v>OnTime</v>
      </c>
      <c r="Y2100" s="37">
        <f>_xlfn.NUMBERVALUE(Table1[[#This Row],[School Days to Complete Initial Evaluation (U08)]])</f>
        <v>0</v>
      </c>
      <c r="Z2100" t="str">
        <f>IF(Table1[[#This Row],[School Days to Complete Initial Evaluation Converted]]&lt;36,"OnTime",IF(Table1[[#This Row],[School Days to Complete Initial Evaluation Converted]]&gt;50,"16+ Sch Days","1-15 Sch Days"))</f>
        <v>OnTime</v>
      </c>
    </row>
    <row r="2101" spans="1:26">
      <c r="A2101" s="26"/>
      <c r="B2101" s="26"/>
      <c r="C2101" s="26"/>
      <c r="D2101" s="26"/>
      <c r="E2101" s="26"/>
      <c r="F2101" s="26"/>
      <c r="G2101" s="26"/>
      <c r="H2101" s="26"/>
      <c r="I2101" s="26"/>
      <c r="J2101" s="26"/>
      <c r="K2101" s="26"/>
      <c r="L2101" s="26"/>
      <c r="M2101" s="26"/>
      <c r="N2101" s="26"/>
      <c r="O2101" s="26"/>
      <c r="P2101" s="26"/>
      <c r="Q2101" s="26"/>
      <c r="R2101" s="26"/>
      <c r="S2101" s="26"/>
      <c r="T2101" s="26"/>
      <c r="U2101" s="26"/>
      <c r="V2101" s="36">
        <f t="shared" si="32"/>
        <v>1096</v>
      </c>
      <c r="W210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01" t="str">
        <f>IF(Table1[[#This Row],[Days Past 3rd Birthday Calculated]]&lt;1,"OnTime",IF(Table1[[#This Row],[Days Past 3rd Birthday Calculated]]&lt;16,"1-15 Cal Days",IF(Table1[[#This Row],[Days Past 3rd Birthday Calculated]]&gt;29,"30+ Cal Days","16-29 Cal Days")))</f>
        <v>OnTime</v>
      </c>
      <c r="Y2101" s="37">
        <f>_xlfn.NUMBERVALUE(Table1[[#This Row],[School Days to Complete Initial Evaluation (U08)]])</f>
        <v>0</v>
      </c>
      <c r="Z2101" t="str">
        <f>IF(Table1[[#This Row],[School Days to Complete Initial Evaluation Converted]]&lt;36,"OnTime",IF(Table1[[#This Row],[School Days to Complete Initial Evaluation Converted]]&gt;50,"16+ Sch Days","1-15 Sch Days"))</f>
        <v>OnTime</v>
      </c>
    </row>
    <row r="2102" spans="1:26">
      <c r="A2102" s="26"/>
      <c r="B2102" s="26"/>
      <c r="C2102" s="26"/>
      <c r="D2102" s="26"/>
      <c r="E2102" s="26"/>
      <c r="F2102" s="26"/>
      <c r="G2102" s="26"/>
      <c r="H2102" s="26"/>
      <c r="I2102" s="26"/>
      <c r="J2102" s="26"/>
      <c r="K2102" s="26"/>
      <c r="L2102" s="26"/>
      <c r="M2102" s="26"/>
      <c r="N2102" s="26"/>
      <c r="O2102" s="26"/>
      <c r="P2102" s="26"/>
      <c r="Q2102" s="26"/>
      <c r="R2102" s="26"/>
      <c r="S2102" s="26"/>
      <c r="T2102" s="26"/>
      <c r="U2102" s="26"/>
      <c r="V2102" s="36">
        <f t="shared" si="32"/>
        <v>1096</v>
      </c>
      <c r="W210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02" t="str">
        <f>IF(Table1[[#This Row],[Days Past 3rd Birthday Calculated]]&lt;1,"OnTime",IF(Table1[[#This Row],[Days Past 3rd Birthday Calculated]]&lt;16,"1-15 Cal Days",IF(Table1[[#This Row],[Days Past 3rd Birthday Calculated]]&gt;29,"30+ Cal Days","16-29 Cal Days")))</f>
        <v>OnTime</v>
      </c>
      <c r="Y2102" s="37">
        <f>_xlfn.NUMBERVALUE(Table1[[#This Row],[School Days to Complete Initial Evaluation (U08)]])</f>
        <v>0</v>
      </c>
      <c r="Z2102" t="str">
        <f>IF(Table1[[#This Row],[School Days to Complete Initial Evaluation Converted]]&lt;36,"OnTime",IF(Table1[[#This Row],[School Days to Complete Initial Evaluation Converted]]&gt;50,"16+ Sch Days","1-15 Sch Days"))</f>
        <v>OnTime</v>
      </c>
    </row>
    <row r="2103" spans="1:26">
      <c r="A2103" s="26"/>
      <c r="B2103" s="26"/>
      <c r="C2103" s="26"/>
      <c r="D2103" s="26"/>
      <c r="E2103" s="26"/>
      <c r="F2103" s="26"/>
      <c r="G2103" s="26"/>
      <c r="H2103" s="26"/>
      <c r="I2103" s="26"/>
      <c r="J2103" s="26"/>
      <c r="K2103" s="26"/>
      <c r="L2103" s="26"/>
      <c r="M2103" s="26"/>
      <c r="N2103" s="26"/>
      <c r="O2103" s="26"/>
      <c r="P2103" s="26"/>
      <c r="Q2103" s="26"/>
      <c r="R2103" s="26"/>
      <c r="S2103" s="26"/>
      <c r="T2103" s="26"/>
      <c r="U2103" s="26"/>
      <c r="V2103" s="36">
        <f t="shared" si="32"/>
        <v>1096</v>
      </c>
      <c r="W210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03" t="str">
        <f>IF(Table1[[#This Row],[Days Past 3rd Birthday Calculated]]&lt;1,"OnTime",IF(Table1[[#This Row],[Days Past 3rd Birthday Calculated]]&lt;16,"1-15 Cal Days",IF(Table1[[#This Row],[Days Past 3rd Birthday Calculated]]&gt;29,"30+ Cal Days","16-29 Cal Days")))</f>
        <v>OnTime</v>
      </c>
      <c r="Y2103" s="37">
        <f>_xlfn.NUMBERVALUE(Table1[[#This Row],[School Days to Complete Initial Evaluation (U08)]])</f>
        <v>0</v>
      </c>
      <c r="Z2103" t="str">
        <f>IF(Table1[[#This Row],[School Days to Complete Initial Evaluation Converted]]&lt;36,"OnTime",IF(Table1[[#This Row],[School Days to Complete Initial Evaluation Converted]]&gt;50,"16+ Sch Days","1-15 Sch Days"))</f>
        <v>OnTime</v>
      </c>
    </row>
    <row r="2104" spans="1:26">
      <c r="A2104" s="26"/>
      <c r="B2104" s="26"/>
      <c r="C2104" s="26"/>
      <c r="D2104" s="26"/>
      <c r="E2104" s="26"/>
      <c r="F2104" s="26"/>
      <c r="G2104" s="26"/>
      <c r="H2104" s="26"/>
      <c r="I2104" s="26"/>
      <c r="J2104" s="26"/>
      <c r="K2104" s="26"/>
      <c r="L2104" s="26"/>
      <c r="M2104" s="26"/>
      <c r="N2104" s="26"/>
      <c r="O2104" s="26"/>
      <c r="P2104" s="26"/>
      <c r="Q2104" s="26"/>
      <c r="R2104" s="26"/>
      <c r="S2104" s="26"/>
      <c r="T2104" s="26"/>
      <c r="U2104" s="26"/>
      <c r="V2104" s="36">
        <f t="shared" si="32"/>
        <v>1096</v>
      </c>
      <c r="W210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04" t="str">
        <f>IF(Table1[[#This Row],[Days Past 3rd Birthday Calculated]]&lt;1,"OnTime",IF(Table1[[#This Row],[Days Past 3rd Birthday Calculated]]&lt;16,"1-15 Cal Days",IF(Table1[[#This Row],[Days Past 3rd Birthday Calculated]]&gt;29,"30+ Cal Days","16-29 Cal Days")))</f>
        <v>OnTime</v>
      </c>
      <c r="Y2104" s="37">
        <f>_xlfn.NUMBERVALUE(Table1[[#This Row],[School Days to Complete Initial Evaluation (U08)]])</f>
        <v>0</v>
      </c>
      <c r="Z2104" t="str">
        <f>IF(Table1[[#This Row],[School Days to Complete Initial Evaluation Converted]]&lt;36,"OnTime",IF(Table1[[#This Row],[School Days to Complete Initial Evaluation Converted]]&gt;50,"16+ Sch Days","1-15 Sch Days"))</f>
        <v>OnTime</v>
      </c>
    </row>
    <row r="2105" spans="1:26">
      <c r="A2105" s="26"/>
      <c r="B2105" s="26"/>
      <c r="C2105" s="26"/>
      <c r="D2105" s="26"/>
      <c r="E2105" s="26"/>
      <c r="F2105" s="26"/>
      <c r="G2105" s="26"/>
      <c r="H2105" s="26"/>
      <c r="I2105" s="26"/>
      <c r="J2105" s="26"/>
      <c r="K2105" s="26"/>
      <c r="L2105" s="26"/>
      <c r="M2105" s="26"/>
      <c r="N2105" s="26"/>
      <c r="O2105" s="26"/>
      <c r="P2105" s="26"/>
      <c r="Q2105" s="26"/>
      <c r="R2105" s="26"/>
      <c r="S2105" s="26"/>
      <c r="T2105" s="26"/>
      <c r="U2105" s="26"/>
      <c r="V2105" s="36">
        <f t="shared" si="32"/>
        <v>1096</v>
      </c>
      <c r="W210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05" t="str">
        <f>IF(Table1[[#This Row],[Days Past 3rd Birthday Calculated]]&lt;1,"OnTime",IF(Table1[[#This Row],[Days Past 3rd Birthday Calculated]]&lt;16,"1-15 Cal Days",IF(Table1[[#This Row],[Days Past 3rd Birthday Calculated]]&gt;29,"30+ Cal Days","16-29 Cal Days")))</f>
        <v>OnTime</v>
      </c>
      <c r="Y2105" s="37">
        <f>_xlfn.NUMBERVALUE(Table1[[#This Row],[School Days to Complete Initial Evaluation (U08)]])</f>
        <v>0</v>
      </c>
      <c r="Z2105" t="str">
        <f>IF(Table1[[#This Row],[School Days to Complete Initial Evaluation Converted]]&lt;36,"OnTime",IF(Table1[[#This Row],[School Days to Complete Initial Evaluation Converted]]&gt;50,"16+ Sch Days","1-15 Sch Days"))</f>
        <v>OnTime</v>
      </c>
    </row>
    <row r="2106" spans="1:26">
      <c r="A2106" s="26"/>
      <c r="B2106" s="26"/>
      <c r="C2106" s="26"/>
      <c r="D2106" s="26"/>
      <c r="E2106" s="26"/>
      <c r="F2106" s="26"/>
      <c r="G2106" s="26"/>
      <c r="H2106" s="26"/>
      <c r="I2106" s="26"/>
      <c r="J2106" s="26"/>
      <c r="K2106" s="26"/>
      <c r="L2106" s="26"/>
      <c r="M2106" s="26"/>
      <c r="N2106" s="26"/>
      <c r="O2106" s="26"/>
      <c r="P2106" s="26"/>
      <c r="Q2106" s="26"/>
      <c r="R2106" s="26"/>
      <c r="S2106" s="26"/>
      <c r="T2106" s="26"/>
      <c r="U2106" s="26"/>
      <c r="V2106" s="36">
        <f t="shared" si="32"/>
        <v>1096</v>
      </c>
      <c r="W210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06" t="str">
        <f>IF(Table1[[#This Row],[Days Past 3rd Birthday Calculated]]&lt;1,"OnTime",IF(Table1[[#This Row],[Days Past 3rd Birthday Calculated]]&lt;16,"1-15 Cal Days",IF(Table1[[#This Row],[Days Past 3rd Birthday Calculated]]&gt;29,"30+ Cal Days","16-29 Cal Days")))</f>
        <v>OnTime</v>
      </c>
      <c r="Y2106" s="37">
        <f>_xlfn.NUMBERVALUE(Table1[[#This Row],[School Days to Complete Initial Evaluation (U08)]])</f>
        <v>0</v>
      </c>
      <c r="Z2106" t="str">
        <f>IF(Table1[[#This Row],[School Days to Complete Initial Evaluation Converted]]&lt;36,"OnTime",IF(Table1[[#This Row],[School Days to Complete Initial Evaluation Converted]]&gt;50,"16+ Sch Days","1-15 Sch Days"))</f>
        <v>OnTime</v>
      </c>
    </row>
    <row r="2107" spans="1:26">
      <c r="A2107" s="26"/>
      <c r="B2107" s="26"/>
      <c r="C2107" s="26"/>
      <c r="D2107" s="26"/>
      <c r="E2107" s="26"/>
      <c r="F2107" s="26"/>
      <c r="G2107" s="26"/>
      <c r="H2107" s="26"/>
      <c r="I2107" s="26"/>
      <c r="J2107" s="26"/>
      <c r="K2107" s="26"/>
      <c r="L2107" s="26"/>
      <c r="M2107" s="26"/>
      <c r="N2107" s="26"/>
      <c r="O2107" s="26"/>
      <c r="P2107" s="26"/>
      <c r="Q2107" s="26"/>
      <c r="R2107" s="26"/>
      <c r="S2107" s="26"/>
      <c r="T2107" s="26"/>
      <c r="U2107" s="26"/>
      <c r="V2107" s="36">
        <f t="shared" si="32"/>
        <v>1096</v>
      </c>
      <c r="W210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07" t="str">
        <f>IF(Table1[[#This Row],[Days Past 3rd Birthday Calculated]]&lt;1,"OnTime",IF(Table1[[#This Row],[Days Past 3rd Birthday Calculated]]&lt;16,"1-15 Cal Days",IF(Table1[[#This Row],[Days Past 3rd Birthday Calculated]]&gt;29,"30+ Cal Days","16-29 Cal Days")))</f>
        <v>OnTime</v>
      </c>
      <c r="Y2107" s="37">
        <f>_xlfn.NUMBERVALUE(Table1[[#This Row],[School Days to Complete Initial Evaluation (U08)]])</f>
        <v>0</v>
      </c>
      <c r="Z2107" t="str">
        <f>IF(Table1[[#This Row],[School Days to Complete Initial Evaluation Converted]]&lt;36,"OnTime",IF(Table1[[#This Row],[School Days to Complete Initial Evaluation Converted]]&gt;50,"16+ Sch Days","1-15 Sch Days"))</f>
        <v>OnTime</v>
      </c>
    </row>
    <row r="2108" spans="1:26">
      <c r="A2108" s="26"/>
      <c r="B2108" s="26"/>
      <c r="C2108" s="26"/>
      <c r="D2108" s="26"/>
      <c r="E2108" s="26"/>
      <c r="F2108" s="26"/>
      <c r="G2108" s="26"/>
      <c r="H2108" s="26"/>
      <c r="I2108" s="26"/>
      <c r="J2108" s="26"/>
      <c r="K2108" s="26"/>
      <c r="L2108" s="26"/>
      <c r="M2108" s="26"/>
      <c r="N2108" s="26"/>
      <c r="O2108" s="26"/>
      <c r="P2108" s="26"/>
      <c r="Q2108" s="26"/>
      <c r="R2108" s="26"/>
      <c r="S2108" s="26"/>
      <c r="T2108" s="26"/>
      <c r="U2108" s="26"/>
      <c r="V2108" s="36">
        <f t="shared" si="32"/>
        <v>1096</v>
      </c>
      <c r="W210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08" t="str">
        <f>IF(Table1[[#This Row],[Days Past 3rd Birthday Calculated]]&lt;1,"OnTime",IF(Table1[[#This Row],[Days Past 3rd Birthday Calculated]]&lt;16,"1-15 Cal Days",IF(Table1[[#This Row],[Days Past 3rd Birthday Calculated]]&gt;29,"30+ Cal Days","16-29 Cal Days")))</f>
        <v>OnTime</v>
      </c>
      <c r="Y2108" s="37">
        <f>_xlfn.NUMBERVALUE(Table1[[#This Row],[School Days to Complete Initial Evaluation (U08)]])</f>
        <v>0</v>
      </c>
      <c r="Z2108" t="str">
        <f>IF(Table1[[#This Row],[School Days to Complete Initial Evaluation Converted]]&lt;36,"OnTime",IF(Table1[[#This Row],[School Days to Complete Initial Evaluation Converted]]&gt;50,"16+ Sch Days","1-15 Sch Days"))</f>
        <v>OnTime</v>
      </c>
    </row>
    <row r="2109" spans="1:26">
      <c r="A2109" s="26"/>
      <c r="B2109" s="26"/>
      <c r="C2109" s="26"/>
      <c r="D2109" s="26"/>
      <c r="E2109" s="26"/>
      <c r="F2109" s="26"/>
      <c r="G2109" s="26"/>
      <c r="H2109" s="26"/>
      <c r="I2109" s="26"/>
      <c r="J2109" s="26"/>
      <c r="K2109" s="26"/>
      <c r="L2109" s="26"/>
      <c r="M2109" s="26"/>
      <c r="N2109" s="26"/>
      <c r="O2109" s="26"/>
      <c r="P2109" s="26"/>
      <c r="Q2109" s="26"/>
      <c r="R2109" s="26"/>
      <c r="S2109" s="26"/>
      <c r="T2109" s="26"/>
      <c r="U2109" s="26"/>
      <c r="V2109" s="36">
        <f t="shared" si="32"/>
        <v>1096</v>
      </c>
      <c r="W210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09" t="str">
        <f>IF(Table1[[#This Row],[Days Past 3rd Birthday Calculated]]&lt;1,"OnTime",IF(Table1[[#This Row],[Days Past 3rd Birthday Calculated]]&lt;16,"1-15 Cal Days",IF(Table1[[#This Row],[Days Past 3rd Birthday Calculated]]&gt;29,"30+ Cal Days","16-29 Cal Days")))</f>
        <v>OnTime</v>
      </c>
      <c r="Y2109" s="37">
        <f>_xlfn.NUMBERVALUE(Table1[[#This Row],[School Days to Complete Initial Evaluation (U08)]])</f>
        <v>0</v>
      </c>
      <c r="Z2109" t="str">
        <f>IF(Table1[[#This Row],[School Days to Complete Initial Evaluation Converted]]&lt;36,"OnTime",IF(Table1[[#This Row],[School Days to Complete Initial Evaluation Converted]]&gt;50,"16+ Sch Days","1-15 Sch Days"))</f>
        <v>OnTime</v>
      </c>
    </row>
    <row r="2110" spans="1:26">
      <c r="A2110" s="26"/>
      <c r="B2110" s="26"/>
      <c r="C2110" s="26"/>
      <c r="D2110" s="26"/>
      <c r="E2110" s="26"/>
      <c r="F2110" s="26"/>
      <c r="G2110" s="26"/>
      <c r="H2110" s="26"/>
      <c r="I2110" s="26"/>
      <c r="J2110" s="26"/>
      <c r="K2110" s="26"/>
      <c r="L2110" s="26"/>
      <c r="M2110" s="26"/>
      <c r="N2110" s="26"/>
      <c r="O2110" s="26"/>
      <c r="P2110" s="26"/>
      <c r="Q2110" s="26"/>
      <c r="R2110" s="26"/>
      <c r="S2110" s="26"/>
      <c r="T2110" s="26"/>
      <c r="U2110" s="26"/>
      <c r="V2110" s="36">
        <f t="shared" si="32"/>
        <v>1096</v>
      </c>
      <c r="W211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10" t="str">
        <f>IF(Table1[[#This Row],[Days Past 3rd Birthday Calculated]]&lt;1,"OnTime",IF(Table1[[#This Row],[Days Past 3rd Birthday Calculated]]&lt;16,"1-15 Cal Days",IF(Table1[[#This Row],[Days Past 3rd Birthday Calculated]]&gt;29,"30+ Cal Days","16-29 Cal Days")))</f>
        <v>OnTime</v>
      </c>
      <c r="Y2110" s="37">
        <f>_xlfn.NUMBERVALUE(Table1[[#This Row],[School Days to Complete Initial Evaluation (U08)]])</f>
        <v>0</v>
      </c>
      <c r="Z2110" t="str">
        <f>IF(Table1[[#This Row],[School Days to Complete Initial Evaluation Converted]]&lt;36,"OnTime",IF(Table1[[#This Row],[School Days to Complete Initial Evaluation Converted]]&gt;50,"16+ Sch Days","1-15 Sch Days"))</f>
        <v>OnTime</v>
      </c>
    </row>
    <row r="2111" spans="1:26">
      <c r="A2111" s="26"/>
      <c r="B2111" s="26"/>
      <c r="C2111" s="26"/>
      <c r="D2111" s="26"/>
      <c r="E2111" s="26"/>
      <c r="F2111" s="26"/>
      <c r="G2111" s="26"/>
      <c r="H2111" s="26"/>
      <c r="I2111" s="26"/>
      <c r="J2111" s="26"/>
      <c r="K2111" s="26"/>
      <c r="L2111" s="26"/>
      <c r="M2111" s="26"/>
      <c r="N2111" s="26"/>
      <c r="O2111" s="26"/>
      <c r="P2111" s="26"/>
      <c r="Q2111" s="26"/>
      <c r="R2111" s="26"/>
      <c r="S2111" s="26"/>
      <c r="T2111" s="26"/>
      <c r="U2111" s="26"/>
      <c r="V2111" s="36">
        <f t="shared" si="32"/>
        <v>1096</v>
      </c>
      <c r="W211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11" t="str">
        <f>IF(Table1[[#This Row],[Days Past 3rd Birthday Calculated]]&lt;1,"OnTime",IF(Table1[[#This Row],[Days Past 3rd Birthday Calculated]]&lt;16,"1-15 Cal Days",IF(Table1[[#This Row],[Days Past 3rd Birthday Calculated]]&gt;29,"30+ Cal Days","16-29 Cal Days")))</f>
        <v>OnTime</v>
      </c>
      <c r="Y2111" s="37">
        <f>_xlfn.NUMBERVALUE(Table1[[#This Row],[School Days to Complete Initial Evaluation (U08)]])</f>
        <v>0</v>
      </c>
      <c r="Z2111" t="str">
        <f>IF(Table1[[#This Row],[School Days to Complete Initial Evaluation Converted]]&lt;36,"OnTime",IF(Table1[[#This Row],[School Days to Complete Initial Evaluation Converted]]&gt;50,"16+ Sch Days","1-15 Sch Days"))</f>
        <v>OnTime</v>
      </c>
    </row>
    <row r="2112" spans="1:26">
      <c r="A2112" s="26"/>
      <c r="B2112" s="26"/>
      <c r="C2112" s="26"/>
      <c r="D2112" s="26"/>
      <c r="E2112" s="26"/>
      <c r="F2112" s="26"/>
      <c r="G2112" s="26"/>
      <c r="H2112" s="26"/>
      <c r="I2112" s="26"/>
      <c r="J2112" s="26"/>
      <c r="K2112" s="26"/>
      <c r="L2112" s="26"/>
      <c r="M2112" s="26"/>
      <c r="N2112" s="26"/>
      <c r="O2112" s="26"/>
      <c r="P2112" s="26"/>
      <c r="Q2112" s="26"/>
      <c r="R2112" s="26"/>
      <c r="S2112" s="26"/>
      <c r="T2112" s="26"/>
      <c r="U2112" s="26"/>
      <c r="V2112" s="36">
        <f t="shared" si="32"/>
        <v>1096</v>
      </c>
      <c r="W211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12" t="str">
        <f>IF(Table1[[#This Row],[Days Past 3rd Birthday Calculated]]&lt;1,"OnTime",IF(Table1[[#This Row],[Days Past 3rd Birthday Calculated]]&lt;16,"1-15 Cal Days",IF(Table1[[#This Row],[Days Past 3rd Birthday Calculated]]&gt;29,"30+ Cal Days","16-29 Cal Days")))</f>
        <v>OnTime</v>
      </c>
      <c r="Y2112" s="37">
        <f>_xlfn.NUMBERVALUE(Table1[[#This Row],[School Days to Complete Initial Evaluation (U08)]])</f>
        <v>0</v>
      </c>
      <c r="Z2112" t="str">
        <f>IF(Table1[[#This Row],[School Days to Complete Initial Evaluation Converted]]&lt;36,"OnTime",IF(Table1[[#This Row],[School Days to Complete Initial Evaluation Converted]]&gt;50,"16+ Sch Days","1-15 Sch Days"))</f>
        <v>OnTime</v>
      </c>
    </row>
    <row r="2113" spans="1:26">
      <c r="A2113" s="26"/>
      <c r="B2113" s="26"/>
      <c r="C2113" s="26"/>
      <c r="D2113" s="26"/>
      <c r="E2113" s="26"/>
      <c r="F2113" s="26"/>
      <c r="G2113" s="26"/>
      <c r="H2113" s="26"/>
      <c r="I2113" s="26"/>
      <c r="J2113" s="26"/>
      <c r="K2113" s="26"/>
      <c r="L2113" s="26"/>
      <c r="M2113" s="26"/>
      <c r="N2113" s="26"/>
      <c r="O2113" s="26"/>
      <c r="P2113" s="26"/>
      <c r="Q2113" s="26"/>
      <c r="R2113" s="26"/>
      <c r="S2113" s="26"/>
      <c r="T2113" s="26"/>
      <c r="U2113" s="26"/>
      <c r="V2113" s="36">
        <f t="shared" si="32"/>
        <v>1096</v>
      </c>
      <c r="W211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13" t="str">
        <f>IF(Table1[[#This Row],[Days Past 3rd Birthday Calculated]]&lt;1,"OnTime",IF(Table1[[#This Row],[Days Past 3rd Birthday Calculated]]&lt;16,"1-15 Cal Days",IF(Table1[[#This Row],[Days Past 3rd Birthday Calculated]]&gt;29,"30+ Cal Days","16-29 Cal Days")))</f>
        <v>OnTime</v>
      </c>
      <c r="Y2113" s="37">
        <f>_xlfn.NUMBERVALUE(Table1[[#This Row],[School Days to Complete Initial Evaluation (U08)]])</f>
        <v>0</v>
      </c>
      <c r="Z2113" t="str">
        <f>IF(Table1[[#This Row],[School Days to Complete Initial Evaluation Converted]]&lt;36,"OnTime",IF(Table1[[#This Row],[School Days to Complete Initial Evaluation Converted]]&gt;50,"16+ Sch Days","1-15 Sch Days"))</f>
        <v>OnTime</v>
      </c>
    </row>
    <row r="2114" spans="1:26">
      <c r="A2114" s="26"/>
      <c r="B2114" s="26"/>
      <c r="C2114" s="26"/>
      <c r="D2114" s="26"/>
      <c r="E2114" s="26"/>
      <c r="F2114" s="26"/>
      <c r="G2114" s="26"/>
      <c r="H2114" s="26"/>
      <c r="I2114" s="26"/>
      <c r="J2114" s="26"/>
      <c r="K2114" s="26"/>
      <c r="L2114" s="26"/>
      <c r="M2114" s="26"/>
      <c r="N2114" s="26"/>
      <c r="O2114" s="26"/>
      <c r="P2114" s="26"/>
      <c r="Q2114" s="26"/>
      <c r="R2114" s="26"/>
      <c r="S2114" s="26"/>
      <c r="T2114" s="26"/>
      <c r="U2114" s="26"/>
      <c r="V2114" s="36">
        <f t="shared" ref="V2114:V2177" si="33">EDATE(Q2114,36)</f>
        <v>1096</v>
      </c>
      <c r="W211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14" t="str">
        <f>IF(Table1[[#This Row],[Days Past 3rd Birthday Calculated]]&lt;1,"OnTime",IF(Table1[[#This Row],[Days Past 3rd Birthday Calculated]]&lt;16,"1-15 Cal Days",IF(Table1[[#This Row],[Days Past 3rd Birthday Calculated]]&gt;29,"30+ Cal Days","16-29 Cal Days")))</f>
        <v>OnTime</v>
      </c>
      <c r="Y2114" s="37">
        <f>_xlfn.NUMBERVALUE(Table1[[#This Row],[School Days to Complete Initial Evaluation (U08)]])</f>
        <v>0</v>
      </c>
      <c r="Z2114" t="str">
        <f>IF(Table1[[#This Row],[School Days to Complete Initial Evaluation Converted]]&lt;36,"OnTime",IF(Table1[[#This Row],[School Days to Complete Initial Evaluation Converted]]&gt;50,"16+ Sch Days","1-15 Sch Days"))</f>
        <v>OnTime</v>
      </c>
    </row>
    <row r="2115" spans="1:26">
      <c r="A2115" s="26"/>
      <c r="B2115" s="26"/>
      <c r="C2115" s="26"/>
      <c r="D2115" s="26"/>
      <c r="E2115" s="26"/>
      <c r="F2115" s="26"/>
      <c r="G2115" s="26"/>
      <c r="H2115" s="26"/>
      <c r="I2115" s="26"/>
      <c r="J2115" s="26"/>
      <c r="K2115" s="26"/>
      <c r="L2115" s="26"/>
      <c r="M2115" s="26"/>
      <c r="N2115" s="26"/>
      <c r="O2115" s="26"/>
      <c r="P2115" s="26"/>
      <c r="Q2115" s="26"/>
      <c r="R2115" s="26"/>
      <c r="S2115" s="26"/>
      <c r="T2115" s="26"/>
      <c r="U2115" s="26"/>
      <c r="V2115" s="36">
        <f t="shared" si="33"/>
        <v>1096</v>
      </c>
      <c r="W211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15" t="str">
        <f>IF(Table1[[#This Row],[Days Past 3rd Birthday Calculated]]&lt;1,"OnTime",IF(Table1[[#This Row],[Days Past 3rd Birthday Calculated]]&lt;16,"1-15 Cal Days",IF(Table1[[#This Row],[Days Past 3rd Birthday Calculated]]&gt;29,"30+ Cal Days","16-29 Cal Days")))</f>
        <v>OnTime</v>
      </c>
      <c r="Y2115" s="37">
        <f>_xlfn.NUMBERVALUE(Table1[[#This Row],[School Days to Complete Initial Evaluation (U08)]])</f>
        <v>0</v>
      </c>
      <c r="Z2115" t="str">
        <f>IF(Table1[[#This Row],[School Days to Complete Initial Evaluation Converted]]&lt;36,"OnTime",IF(Table1[[#This Row],[School Days to Complete Initial Evaluation Converted]]&gt;50,"16+ Sch Days","1-15 Sch Days"))</f>
        <v>OnTime</v>
      </c>
    </row>
    <row r="2116" spans="1:26">
      <c r="A2116" s="26"/>
      <c r="B2116" s="26"/>
      <c r="C2116" s="26"/>
      <c r="D2116" s="26"/>
      <c r="E2116" s="26"/>
      <c r="F2116" s="26"/>
      <c r="G2116" s="26"/>
      <c r="H2116" s="26"/>
      <c r="I2116" s="26"/>
      <c r="J2116" s="26"/>
      <c r="K2116" s="26"/>
      <c r="L2116" s="26"/>
      <c r="M2116" s="26"/>
      <c r="N2116" s="26"/>
      <c r="O2116" s="26"/>
      <c r="P2116" s="26"/>
      <c r="Q2116" s="26"/>
      <c r="R2116" s="26"/>
      <c r="S2116" s="26"/>
      <c r="T2116" s="26"/>
      <c r="U2116" s="26"/>
      <c r="V2116" s="36">
        <f t="shared" si="33"/>
        <v>1096</v>
      </c>
      <c r="W211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16" t="str">
        <f>IF(Table1[[#This Row],[Days Past 3rd Birthday Calculated]]&lt;1,"OnTime",IF(Table1[[#This Row],[Days Past 3rd Birthday Calculated]]&lt;16,"1-15 Cal Days",IF(Table1[[#This Row],[Days Past 3rd Birthday Calculated]]&gt;29,"30+ Cal Days","16-29 Cal Days")))</f>
        <v>OnTime</v>
      </c>
      <c r="Y2116" s="37">
        <f>_xlfn.NUMBERVALUE(Table1[[#This Row],[School Days to Complete Initial Evaluation (U08)]])</f>
        <v>0</v>
      </c>
      <c r="Z2116" t="str">
        <f>IF(Table1[[#This Row],[School Days to Complete Initial Evaluation Converted]]&lt;36,"OnTime",IF(Table1[[#This Row],[School Days to Complete Initial Evaluation Converted]]&gt;50,"16+ Sch Days","1-15 Sch Days"))</f>
        <v>OnTime</v>
      </c>
    </row>
    <row r="2117" spans="1:26">
      <c r="A2117" s="26"/>
      <c r="B2117" s="26"/>
      <c r="C2117" s="26"/>
      <c r="D2117" s="26"/>
      <c r="E2117" s="26"/>
      <c r="F2117" s="26"/>
      <c r="G2117" s="26"/>
      <c r="H2117" s="26"/>
      <c r="I2117" s="26"/>
      <c r="J2117" s="26"/>
      <c r="K2117" s="26"/>
      <c r="L2117" s="26"/>
      <c r="M2117" s="26"/>
      <c r="N2117" s="26"/>
      <c r="O2117" s="26"/>
      <c r="P2117" s="26"/>
      <c r="Q2117" s="26"/>
      <c r="R2117" s="26"/>
      <c r="S2117" s="26"/>
      <c r="T2117" s="26"/>
      <c r="U2117" s="26"/>
      <c r="V2117" s="36">
        <f t="shared" si="33"/>
        <v>1096</v>
      </c>
      <c r="W211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17" t="str">
        <f>IF(Table1[[#This Row],[Days Past 3rd Birthday Calculated]]&lt;1,"OnTime",IF(Table1[[#This Row],[Days Past 3rd Birthday Calculated]]&lt;16,"1-15 Cal Days",IF(Table1[[#This Row],[Days Past 3rd Birthday Calculated]]&gt;29,"30+ Cal Days","16-29 Cal Days")))</f>
        <v>OnTime</v>
      </c>
      <c r="Y2117" s="37">
        <f>_xlfn.NUMBERVALUE(Table1[[#This Row],[School Days to Complete Initial Evaluation (U08)]])</f>
        <v>0</v>
      </c>
      <c r="Z2117" t="str">
        <f>IF(Table1[[#This Row],[School Days to Complete Initial Evaluation Converted]]&lt;36,"OnTime",IF(Table1[[#This Row],[School Days to Complete Initial Evaluation Converted]]&gt;50,"16+ Sch Days","1-15 Sch Days"))</f>
        <v>OnTime</v>
      </c>
    </row>
    <row r="2118" spans="1:26">
      <c r="A2118" s="26"/>
      <c r="B2118" s="26"/>
      <c r="C2118" s="26"/>
      <c r="D2118" s="26"/>
      <c r="E2118" s="26"/>
      <c r="F2118" s="26"/>
      <c r="G2118" s="26"/>
      <c r="H2118" s="26"/>
      <c r="I2118" s="26"/>
      <c r="J2118" s="26"/>
      <c r="K2118" s="26"/>
      <c r="L2118" s="26"/>
      <c r="M2118" s="26"/>
      <c r="N2118" s="26"/>
      <c r="O2118" s="26"/>
      <c r="P2118" s="26"/>
      <c r="Q2118" s="26"/>
      <c r="R2118" s="26"/>
      <c r="S2118" s="26"/>
      <c r="T2118" s="26"/>
      <c r="U2118" s="26"/>
      <c r="V2118" s="36">
        <f t="shared" si="33"/>
        <v>1096</v>
      </c>
      <c r="W211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18" t="str">
        <f>IF(Table1[[#This Row],[Days Past 3rd Birthday Calculated]]&lt;1,"OnTime",IF(Table1[[#This Row],[Days Past 3rd Birthday Calculated]]&lt;16,"1-15 Cal Days",IF(Table1[[#This Row],[Days Past 3rd Birthday Calculated]]&gt;29,"30+ Cal Days","16-29 Cal Days")))</f>
        <v>OnTime</v>
      </c>
      <c r="Y2118" s="37">
        <f>_xlfn.NUMBERVALUE(Table1[[#This Row],[School Days to Complete Initial Evaluation (U08)]])</f>
        <v>0</v>
      </c>
      <c r="Z2118" t="str">
        <f>IF(Table1[[#This Row],[School Days to Complete Initial Evaluation Converted]]&lt;36,"OnTime",IF(Table1[[#This Row],[School Days to Complete Initial Evaluation Converted]]&gt;50,"16+ Sch Days","1-15 Sch Days"))</f>
        <v>OnTime</v>
      </c>
    </row>
    <row r="2119" spans="1:26">
      <c r="A2119" s="26"/>
      <c r="B2119" s="26"/>
      <c r="C2119" s="26"/>
      <c r="D2119" s="26"/>
      <c r="E2119" s="26"/>
      <c r="F2119" s="26"/>
      <c r="G2119" s="26"/>
      <c r="H2119" s="26"/>
      <c r="I2119" s="26"/>
      <c r="J2119" s="26"/>
      <c r="K2119" s="26"/>
      <c r="L2119" s="26"/>
      <c r="M2119" s="26"/>
      <c r="N2119" s="26"/>
      <c r="O2119" s="26"/>
      <c r="P2119" s="26"/>
      <c r="Q2119" s="26"/>
      <c r="R2119" s="26"/>
      <c r="S2119" s="26"/>
      <c r="T2119" s="26"/>
      <c r="U2119" s="26"/>
      <c r="V2119" s="36">
        <f t="shared" si="33"/>
        <v>1096</v>
      </c>
      <c r="W211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19" t="str">
        <f>IF(Table1[[#This Row],[Days Past 3rd Birthday Calculated]]&lt;1,"OnTime",IF(Table1[[#This Row],[Days Past 3rd Birthday Calculated]]&lt;16,"1-15 Cal Days",IF(Table1[[#This Row],[Days Past 3rd Birthday Calculated]]&gt;29,"30+ Cal Days","16-29 Cal Days")))</f>
        <v>OnTime</v>
      </c>
      <c r="Y2119" s="37">
        <f>_xlfn.NUMBERVALUE(Table1[[#This Row],[School Days to Complete Initial Evaluation (U08)]])</f>
        <v>0</v>
      </c>
      <c r="Z2119" t="str">
        <f>IF(Table1[[#This Row],[School Days to Complete Initial Evaluation Converted]]&lt;36,"OnTime",IF(Table1[[#This Row],[School Days to Complete Initial Evaluation Converted]]&gt;50,"16+ Sch Days","1-15 Sch Days"))</f>
        <v>OnTime</v>
      </c>
    </row>
    <row r="2120" spans="1:26">
      <c r="A2120" s="26"/>
      <c r="B2120" s="26"/>
      <c r="C2120" s="26"/>
      <c r="D2120" s="26"/>
      <c r="E2120" s="26"/>
      <c r="F2120" s="26"/>
      <c r="G2120" s="26"/>
      <c r="H2120" s="26"/>
      <c r="I2120" s="26"/>
      <c r="J2120" s="26"/>
      <c r="K2120" s="26"/>
      <c r="L2120" s="26"/>
      <c r="M2120" s="26"/>
      <c r="N2120" s="26"/>
      <c r="O2120" s="26"/>
      <c r="P2120" s="26"/>
      <c r="Q2120" s="26"/>
      <c r="R2120" s="26"/>
      <c r="S2120" s="26"/>
      <c r="T2120" s="26"/>
      <c r="U2120" s="26"/>
      <c r="V2120" s="36">
        <f t="shared" si="33"/>
        <v>1096</v>
      </c>
      <c r="W212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20" t="str">
        <f>IF(Table1[[#This Row],[Days Past 3rd Birthday Calculated]]&lt;1,"OnTime",IF(Table1[[#This Row],[Days Past 3rd Birthday Calculated]]&lt;16,"1-15 Cal Days",IF(Table1[[#This Row],[Days Past 3rd Birthday Calculated]]&gt;29,"30+ Cal Days","16-29 Cal Days")))</f>
        <v>OnTime</v>
      </c>
      <c r="Y2120" s="37">
        <f>_xlfn.NUMBERVALUE(Table1[[#This Row],[School Days to Complete Initial Evaluation (U08)]])</f>
        <v>0</v>
      </c>
      <c r="Z2120" t="str">
        <f>IF(Table1[[#This Row],[School Days to Complete Initial Evaluation Converted]]&lt;36,"OnTime",IF(Table1[[#This Row],[School Days to Complete Initial Evaluation Converted]]&gt;50,"16+ Sch Days","1-15 Sch Days"))</f>
        <v>OnTime</v>
      </c>
    </row>
    <row r="2121" spans="1:26">
      <c r="A2121" s="26"/>
      <c r="B2121" s="26"/>
      <c r="C2121" s="26"/>
      <c r="D2121" s="26"/>
      <c r="E2121" s="26"/>
      <c r="F2121" s="26"/>
      <c r="G2121" s="26"/>
      <c r="H2121" s="26"/>
      <c r="I2121" s="26"/>
      <c r="J2121" s="26"/>
      <c r="K2121" s="26"/>
      <c r="L2121" s="26"/>
      <c r="M2121" s="26"/>
      <c r="N2121" s="26"/>
      <c r="O2121" s="26"/>
      <c r="P2121" s="26"/>
      <c r="Q2121" s="26"/>
      <c r="R2121" s="26"/>
      <c r="S2121" s="26"/>
      <c r="T2121" s="26"/>
      <c r="U2121" s="26"/>
      <c r="V2121" s="36">
        <f t="shared" si="33"/>
        <v>1096</v>
      </c>
      <c r="W212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21" t="str">
        <f>IF(Table1[[#This Row],[Days Past 3rd Birthday Calculated]]&lt;1,"OnTime",IF(Table1[[#This Row],[Days Past 3rd Birthday Calculated]]&lt;16,"1-15 Cal Days",IF(Table1[[#This Row],[Days Past 3rd Birthday Calculated]]&gt;29,"30+ Cal Days","16-29 Cal Days")))</f>
        <v>OnTime</v>
      </c>
      <c r="Y2121" s="37">
        <f>_xlfn.NUMBERVALUE(Table1[[#This Row],[School Days to Complete Initial Evaluation (U08)]])</f>
        <v>0</v>
      </c>
      <c r="Z2121" t="str">
        <f>IF(Table1[[#This Row],[School Days to Complete Initial Evaluation Converted]]&lt;36,"OnTime",IF(Table1[[#This Row],[School Days to Complete Initial Evaluation Converted]]&gt;50,"16+ Sch Days","1-15 Sch Days"))</f>
        <v>OnTime</v>
      </c>
    </row>
    <row r="2122" spans="1:26">
      <c r="A2122" s="26"/>
      <c r="B2122" s="26"/>
      <c r="C2122" s="26"/>
      <c r="D2122" s="26"/>
      <c r="E2122" s="26"/>
      <c r="F2122" s="26"/>
      <c r="G2122" s="26"/>
      <c r="H2122" s="26"/>
      <c r="I2122" s="26"/>
      <c r="J2122" s="26"/>
      <c r="K2122" s="26"/>
      <c r="L2122" s="26"/>
      <c r="M2122" s="26"/>
      <c r="N2122" s="26"/>
      <c r="O2122" s="26"/>
      <c r="P2122" s="26"/>
      <c r="Q2122" s="26"/>
      <c r="R2122" s="26"/>
      <c r="S2122" s="26"/>
      <c r="T2122" s="26"/>
      <c r="U2122" s="26"/>
      <c r="V2122" s="36">
        <f t="shared" si="33"/>
        <v>1096</v>
      </c>
      <c r="W212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22" t="str">
        <f>IF(Table1[[#This Row],[Days Past 3rd Birthday Calculated]]&lt;1,"OnTime",IF(Table1[[#This Row],[Days Past 3rd Birthday Calculated]]&lt;16,"1-15 Cal Days",IF(Table1[[#This Row],[Days Past 3rd Birthday Calculated]]&gt;29,"30+ Cal Days","16-29 Cal Days")))</f>
        <v>OnTime</v>
      </c>
      <c r="Y2122" s="37">
        <f>_xlfn.NUMBERVALUE(Table1[[#This Row],[School Days to Complete Initial Evaluation (U08)]])</f>
        <v>0</v>
      </c>
      <c r="Z2122" t="str">
        <f>IF(Table1[[#This Row],[School Days to Complete Initial Evaluation Converted]]&lt;36,"OnTime",IF(Table1[[#This Row],[School Days to Complete Initial Evaluation Converted]]&gt;50,"16+ Sch Days","1-15 Sch Days"))</f>
        <v>OnTime</v>
      </c>
    </row>
    <row r="2123" spans="1:26">
      <c r="A2123" s="26"/>
      <c r="B2123" s="26"/>
      <c r="C2123" s="26"/>
      <c r="D2123" s="26"/>
      <c r="E2123" s="26"/>
      <c r="F2123" s="26"/>
      <c r="G2123" s="26"/>
      <c r="H2123" s="26"/>
      <c r="I2123" s="26"/>
      <c r="J2123" s="26"/>
      <c r="K2123" s="26"/>
      <c r="L2123" s="26"/>
      <c r="M2123" s="26"/>
      <c r="N2123" s="26"/>
      <c r="O2123" s="26"/>
      <c r="P2123" s="26"/>
      <c r="Q2123" s="26"/>
      <c r="R2123" s="26"/>
      <c r="S2123" s="26"/>
      <c r="T2123" s="26"/>
      <c r="U2123" s="26"/>
      <c r="V2123" s="36">
        <f t="shared" si="33"/>
        <v>1096</v>
      </c>
      <c r="W212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23" t="str">
        <f>IF(Table1[[#This Row],[Days Past 3rd Birthday Calculated]]&lt;1,"OnTime",IF(Table1[[#This Row],[Days Past 3rd Birthday Calculated]]&lt;16,"1-15 Cal Days",IF(Table1[[#This Row],[Days Past 3rd Birthday Calculated]]&gt;29,"30+ Cal Days","16-29 Cal Days")))</f>
        <v>OnTime</v>
      </c>
      <c r="Y2123" s="37">
        <f>_xlfn.NUMBERVALUE(Table1[[#This Row],[School Days to Complete Initial Evaluation (U08)]])</f>
        <v>0</v>
      </c>
      <c r="Z2123" t="str">
        <f>IF(Table1[[#This Row],[School Days to Complete Initial Evaluation Converted]]&lt;36,"OnTime",IF(Table1[[#This Row],[School Days to Complete Initial Evaluation Converted]]&gt;50,"16+ Sch Days","1-15 Sch Days"))</f>
        <v>OnTime</v>
      </c>
    </row>
    <row r="2124" spans="1:26">
      <c r="A2124" s="26"/>
      <c r="B2124" s="26"/>
      <c r="C2124" s="26"/>
      <c r="D2124" s="26"/>
      <c r="E2124" s="26"/>
      <c r="F2124" s="26"/>
      <c r="G2124" s="26"/>
      <c r="H2124" s="26"/>
      <c r="I2124" s="26"/>
      <c r="J2124" s="26"/>
      <c r="K2124" s="26"/>
      <c r="L2124" s="26"/>
      <c r="M2124" s="26"/>
      <c r="N2124" s="26"/>
      <c r="O2124" s="26"/>
      <c r="P2124" s="26"/>
      <c r="Q2124" s="26"/>
      <c r="R2124" s="26"/>
      <c r="S2124" s="26"/>
      <c r="T2124" s="26"/>
      <c r="U2124" s="26"/>
      <c r="V2124" s="36">
        <f t="shared" si="33"/>
        <v>1096</v>
      </c>
      <c r="W212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24" t="str">
        <f>IF(Table1[[#This Row],[Days Past 3rd Birthday Calculated]]&lt;1,"OnTime",IF(Table1[[#This Row],[Days Past 3rd Birthday Calculated]]&lt;16,"1-15 Cal Days",IF(Table1[[#This Row],[Days Past 3rd Birthday Calculated]]&gt;29,"30+ Cal Days","16-29 Cal Days")))</f>
        <v>OnTime</v>
      </c>
      <c r="Y2124" s="37">
        <f>_xlfn.NUMBERVALUE(Table1[[#This Row],[School Days to Complete Initial Evaluation (U08)]])</f>
        <v>0</v>
      </c>
      <c r="Z2124" t="str">
        <f>IF(Table1[[#This Row],[School Days to Complete Initial Evaluation Converted]]&lt;36,"OnTime",IF(Table1[[#This Row],[School Days to Complete Initial Evaluation Converted]]&gt;50,"16+ Sch Days","1-15 Sch Days"))</f>
        <v>OnTime</v>
      </c>
    </row>
    <row r="2125" spans="1:26">
      <c r="A2125" s="26"/>
      <c r="B2125" s="26"/>
      <c r="C2125" s="26"/>
      <c r="D2125" s="26"/>
      <c r="E2125" s="26"/>
      <c r="F2125" s="26"/>
      <c r="G2125" s="26"/>
      <c r="H2125" s="26"/>
      <c r="I2125" s="26"/>
      <c r="J2125" s="26"/>
      <c r="K2125" s="26"/>
      <c r="L2125" s="26"/>
      <c r="M2125" s="26"/>
      <c r="N2125" s="26"/>
      <c r="O2125" s="26"/>
      <c r="P2125" s="26"/>
      <c r="Q2125" s="26"/>
      <c r="R2125" s="26"/>
      <c r="S2125" s="26"/>
      <c r="T2125" s="26"/>
      <c r="U2125" s="26"/>
      <c r="V2125" s="36">
        <f t="shared" si="33"/>
        <v>1096</v>
      </c>
      <c r="W212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25" t="str">
        <f>IF(Table1[[#This Row],[Days Past 3rd Birthday Calculated]]&lt;1,"OnTime",IF(Table1[[#This Row],[Days Past 3rd Birthday Calculated]]&lt;16,"1-15 Cal Days",IF(Table1[[#This Row],[Days Past 3rd Birthday Calculated]]&gt;29,"30+ Cal Days","16-29 Cal Days")))</f>
        <v>OnTime</v>
      </c>
      <c r="Y2125" s="37">
        <f>_xlfn.NUMBERVALUE(Table1[[#This Row],[School Days to Complete Initial Evaluation (U08)]])</f>
        <v>0</v>
      </c>
      <c r="Z2125" t="str">
        <f>IF(Table1[[#This Row],[School Days to Complete Initial Evaluation Converted]]&lt;36,"OnTime",IF(Table1[[#This Row],[School Days to Complete Initial Evaluation Converted]]&gt;50,"16+ Sch Days","1-15 Sch Days"))</f>
        <v>OnTime</v>
      </c>
    </row>
    <row r="2126" spans="1:26">
      <c r="A2126" s="26"/>
      <c r="B2126" s="26"/>
      <c r="C2126" s="26"/>
      <c r="D2126" s="26"/>
      <c r="E2126" s="26"/>
      <c r="F2126" s="26"/>
      <c r="G2126" s="26"/>
      <c r="H2126" s="26"/>
      <c r="I2126" s="26"/>
      <c r="J2126" s="26"/>
      <c r="K2126" s="26"/>
      <c r="L2126" s="26"/>
      <c r="M2126" s="26"/>
      <c r="N2126" s="26"/>
      <c r="O2126" s="26"/>
      <c r="P2126" s="26"/>
      <c r="Q2126" s="26"/>
      <c r="R2126" s="26"/>
      <c r="S2126" s="26"/>
      <c r="T2126" s="26"/>
      <c r="U2126" s="26"/>
      <c r="V2126" s="36">
        <f t="shared" si="33"/>
        <v>1096</v>
      </c>
      <c r="W212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26" t="str">
        <f>IF(Table1[[#This Row],[Days Past 3rd Birthday Calculated]]&lt;1,"OnTime",IF(Table1[[#This Row],[Days Past 3rd Birthday Calculated]]&lt;16,"1-15 Cal Days",IF(Table1[[#This Row],[Days Past 3rd Birthday Calculated]]&gt;29,"30+ Cal Days","16-29 Cal Days")))</f>
        <v>OnTime</v>
      </c>
      <c r="Y2126" s="37">
        <f>_xlfn.NUMBERVALUE(Table1[[#This Row],[School Days to Complete Initial Evaluation (U08)]])</f>
        <v>0</v>
      </c>
      <c r="Z2126" t="str">
        <f>IF(Table1[[#This Row],[School Days to Complete Initial Evaluation Converted]]&lt;36,"OnTime",IF(Table1[[#This Row],[School Days to Complete Initial Evaluation Converted]]&gt;50,"16+ Sch Days","1-15 Sch Days"))</f>
        <v>OnTime</v>
      </c>
    </row>
    <row r="2127" spans="1:26">
      <c r="A2127" s="26"/>
      <c r="B2127" s="26"/>
      <c r="C2127" s="26"/>
      <c r="D2127" s="26"/>
      <c r="E2127" s="26"/>
      <c r="F2127" s="26"/>
      <c r="G2127" s="26"/>
      <c r="H2127" s="26"/>
      <c r="I2127" s="26"/>
      <c r="J2127" s="26"/>
      <c r="K2127" s="26"/>
      <c r="L2127" s="26"/>
      <c r="M2127" s="26"/>
      <c r="N2127" s="26"/>
      <c r="O2127" s="26"/>
      <c r="P2127" s="26"/>
      <c r="Q2127" s="26"/>
      <c r="R2127" s="26"/>
      <c r="S2127" s="26"/>
      <c r="T2127" s="26"/>
      <c r="U2127" s="26"/>
      <c r="V2127" s="36">
        <f t="shared" si="33"/>
        <v>1096</v>
      </c>
      <c r="W212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27" t="str">
        <f>IF(Table1[[#This Row],[Days Past 3rd Birthday Calculated]]&lt;1,"OnTime",IF(Table1[[#This Row],[Days Past 3rd Birthday Calculated]]&lt;16,"1-15 Cal Days",IF(Table1[[#This Row],[Days Past 3rd Birthday Calculated]]&gt;29,"30+ Cal Days","16-29 Cal Days")))</f>
        <v>OnTime</v>
      </c>
      <c r="Y2127" s="37">
        <f>_xlfn.NUMBERVALUE(Table1[[#This Row],[School Days to Complete Initial Evaluation (U08)]])</f>
        <v>0</v>
      </c>
      <c r="Z2127" t="str">
        <f>IF(Table1[[#This Row],[School Days to Complete Initial Evaluation Converted]]&lt;36,"OnTime",IF(Table1[[#This Row],[School Days to Complete Initial Evaluation Converted]]&gt;50,"16+ Sch Days","1-15 Sch Days"))</f>
        <v>OnTime</v>
      </c>
    </row>
    <row r="2128" spans="1:26">
      <c r="A2128" s="26"/>
      <c r="B2128" s="26"/>
      <c r="C2128" s="26"/>
      <c r="D2128" s="26"/>
      <c r="E2128" s="26"/>
      <c r="F2128" s="26"/>
      <c r="G2128" s="26"/>
      <c r="H2128" s="26"/>
      <c r="I2128" s="26"/>
      <c r="J2128" s="26"/>
      <c r="K2128" s="26"/>
      <c r="L2128" s="26"/>
      <c r="M2128" s="26"/>
      <c r="N2128" s="26"/>
      <c r="O2128" s="26"/>
      <c r="P2128" s="26"/>
      <c r="Q2128" s="26"/>
      <c r="R2128" s="26"/>
      <c r="S2128" s="26"/>
      <c r="T2128" s="26"/>
      <c r="U2128" s="26"/>
      <c r="V2128" s="36">
        <f t="shared" si="33"/>
        <v>1096</v>
      </c>
      <c r="W212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28" t="str">
        <f>IF(Table1[[#This Row],[Days Past 3rd Birthday Calculated]]&lt;1,"OnTime",IF(Table1[[#This Row],[Days Past 3rd Birthday Calculated]]&lt;16,"1-15 Cal Days",IF(Table1[[#This Row],[Days Past 3rd Birthday Calculated]]&gt;29,"30+ Cal Days","16-29 Cal Days")))</f>
        <v>OnTime</v>
      </c>
      <c r="Y2128" s="37">
        <f>_xlfn.NUMBERVALUE(Table1[[#This Row],[School Days to Complete Initial Evaluation (U08)]])</f>
        <v>0</v>
      </c>
      <c r="Z2128" t="str">
        <f>IF(Table1[[#This Row],[School Days to Complete Initial Evaluation Converted]]&lt;36,"OnTime",IF(Table1[[#This Row],[School Days to Complete Initial Evaluation Converted]]&gt;50,"16+ Sch Days","1-15 Sch Days"))</f>
        <v>OnTime</v>
      </c>
    </row>
    <row r="2129" spans="1:26">
      <c r="A2129" s="26"/>
      <c r="B2129" s="26"/>
      <c r="C2129" s="26"/>
      <c r="D2129" s="26"/>
      <c r="E2129" s="26"/>
      <c r="F2129" s="26"/>
      <c r="G2129" s="26"/>
      <c r="H2129" s="26"/>
      <c r="I2129" s="26"/>
      <c r="J2129" s="26"/>
      <c r="K2129" s="26"/>
      <c r="L2129" s="26"/>
      <c r="M2129" s="26"/>
      <c r="N2129" s="26"/>
      <c r="O2129" s="26"/>
      <c r="P2129" s="26"/>
      <c r="Q2129" s="26"/>
      <c r="R2129" s="26"/>
      <c r="S2129" s="26"/>
      <c r="T2129" s="26"/>
      <c r="U2129" s="26"/>
      <c r="V2129" s="36">
        <f t="shared" si="33"/>
        <v>1096</v>
      </c>
      <c r="W212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29" t="str">
        <f>IF(Table1[[#This Row],[Days Past 3rd Birthday Calculated]]&lt;1,"OnTime",IF(Table1[[#This Row],[Days Past 3rd Birthday Calculated]]&lt;16,"1-15 Cal Days",IF(Table1[[#This Row],[Days Past 3rd Birthday Calculated]]&gt;29,"30+ Cal Days","16-29 Cal Days")))</f>
        <v>OnTime</v>
      </c>
      <c r="Y2129" s="37">
        <f>_xlfn.NUMBERVALUE(Table1[[#This Row],[School Days to Complete Initial Evaluation (U08)]])</f>
        <v>0</v>
      </c>
      <c r="Z2129" t="str">
        <f>IF(Table1[[#This Row],[School Days to Complete Initial Evaluation Converted]]&lt;36,"OnTime",IF(Table1[[#This Row],[School Days to Complete Initial Evaluation Converted]]&gt;50,"16+ Sch Days","1-15 Sch Days"))</f>
        <v>OnTime</v>
      </c>
    </row>
    <row r="2130" spans="1:26">
      <c r="A2130" s="26"/>
      <c r="B2130" s="26"/>
      <c r="C2130" s="26"/>
      <c r="D2130" s="26"/>
      <c r="E2130" s="26"/>
      <c r="F2130" s="26"/>
      <c r="G2130" s="26"/>
      <c r="H2130" s="26"/>
      <c r="I2130" s="26"/>
      <c r="J2130" s="26"/>
      <c r="K2130" s="26"/>
      <c r="L2130" s="26"/>
      <c r="M2130" s="26"/>
      <c r="N2130" s="26"/>
      <c r="O2130" s="26"/>
      <c r="P2130" s="26"/>
      <c r="Q2130" s="26"/>
      <c r="R2130" s="26"/>
      <c r="S2130" s="26"/>
      <c r="T2130" s="26"/>
      <c r="U2130" s="26"/>
      <c r="V2130" s="36">
        <f t="shared" si="33"/>
        <v>1096</v>
      </c>
      <c r="W213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30" t="str">
        <f>IF(Table1[[#This Row],[Days Past 3rd Birthday Calculated]]&lt;1,"OnTime",IF(Table1[[#This Row],[Days Past 3rd Birthday Calculated]]&lt;16,"1-15 Cal Days",IF(Table1[[#This Row],[Days Past 3rd Birthday Calculated]]&gt;29,"30+ Cal Days","16-29 Cal Days")))</f>
        <v>OnTime</v>
      </c>
      <c r="Y2130" s="37">
        <f>_xlfn.NUMBERVALUE(Table1[[#This Row],[School Days to Complete Initial Evaluation (U08)]])</f>
        <v>0</v>
      </c>
      <c r="Z2130" t="str">
        <f>IF(Table1[[#This Row],[School Days to Complete Initial Evaluation Converted]]&lt;36,"OnTime",IF(Table1[[#This Row],[School Days to Complete Initial Evaluation Converted]]&gt;50,"16+ Sch Days","1-15 Sch Days"))</f>
        <v>OnTime</v>
      </c>
    </row>
    <row r="2131" spans="1:26">
      <c r="A2131" s="26"/>
      <c r="B2131" s="26"/>
      <c r="C2131" s="26"/>
      <c r="D2131" s="26"/>
      <c r="E2131" s="26"/>
      <c r="F2131" s="26"/>
      <c r="G2131" s="26"/>
      <c r="H2131" s="26"/>
      <c r="I2131" s="26"/>
      <c r="J2131" s="26"/>
      <c r="K2131" s="26"/>
      <c r="L2131" s="26"/>
      <c r="M2131" s="26"/>
      <c r="N2131" s="26"/>
      <c r="O2131" s="26"/>
      <c r="P2131" s="26"/>
      <c r="Q2131" s="26"/>
      <c r="R2131" s="26"/>
      <c r="S2131" s="26"/>
      <c r="T2131" s="26"/>
      <c r="U2131" s="26"/>
      <c r="V2131" s="36">
        <f t="shared" si="33"/>
        <v>1096</v>
      </c>
      <c r="W213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31" t="str">
        <f>IF(Table1[[#This Row],[Days Past 3rd Birthday Calculated]]&lt;1,"OnTime",IF(Table1[[#This Row],[Days Past 3rd Birthday Calculated]]&lt;16,"1-15 Cal Days",IF(Table1[[#This Row],[Days Past 3rd Birthday Calculated]]&gt;29,"30+ Cal Days","16-29 Cal Days")))</f>
        <v>OnTime</v>
      </c>
      <c r="Y2131" s="37">
        <f>_xlfn.NUMBERVALUE(Table1[[#This Row],[School Days to Complete Initial Evaluation (U08)]])</f>
        <v>0</v>
      </c>
      <c r="Z2131" t="str">
        <f>IF(Table1[[#This Row],[School Days to Complete Initial Evaluation Converted]]&lt;36,"OnTime",IF(Table1[[#This Row],[School Days to Complete Initial Evaluation Converted]]&gt;50,"16+ Sch Days","1-15 Sch Days"))</f>
        <v>OnTime</v>
      </c>
    </row>
    <row r="2132" spans="1:26">
      <c r="A2132" s="26"/>
      <c r="B2132" s="26"/>
      <c r="C2132" s="26"/>
      <c r="D2132" s="26"/>
      <c r="E2132" s="26"/>
      <c r="F2132" s="26"/>
      <c r="G2132" s="26"/>
      <c r="H2132" s="26"/>
      <c r="I2132" s="26"/>
      <c r="J2132" s="26"/>
      <c r="K2132" s="26"/>
      <c r="L2132" s="26"/>
      <c r="M2132" s="26"/>
      <c r="N2132" s="26"/>
      <c r="O2132" s="26"/>
      <c r="P2132" s="26"/>
      <c r="Q2132" s="26"/>
      <c r="R2132" s="26"/>
      <c r="S2132" s="26"/>
      <c r="T2132" s="26"/>
      <c r="U2132" s="26"/>
      <c r="V2132" s="36">
        <f t="shared" si="33"/>
        <v>1096</v>
      </c>
      <c r="W213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32" t="str">
        <f>IF(Table1[[#This Row],[Days Past 3rd Birthday Calculated]]&lt;1,"OnTime",IF(Table1[[#This Row],[Days Past 3rd Birthday Calculated]]&lt;16,"1-15 Cal Days",IF(Table1[[#This Row],[Days Past 3rd Birthday Calculated]]&gt;29,"30+ Cal Days","16-29 Cal Days")))</f>
        <v>OnTime</v>
      </c>
      <c r="Y2132" s="37">
        <f>_xlfn.NUMBERVALUE(Table1[[#This Row],[School Days to Complete Initial Evaluation (U08)]])</f>
        <v>0</v>
      </c>
      <c r="Z2132" t="str">
        <f>IF(Table1[[#This Row],[School Days to Complete Initial Evaluation Converted]]&lt;36,"OnTime",IF(Table1[[#This Row],[School Days to Complete Initial Evaluation Converted]]&gt;50,"16+ Sch Days","1-15 Sch Days"))</f>
        <v>OnTime</v>
      </c>
    </row>
    <row r="2133" spans="1:26">
      <c r="A2133" s="26"/>
      <c r="B2133" s="26"/>
      <c r="C2133" s="26"/>
      <c r="D2133" s="26"/>
      <c r="E2133" s="26"/>
      <c r="F2133" s="26"/>
      <c r="G2133" s="26"/>
      <c r="H2133" s="26"/>
      <c r="I2133" s="26"/>
      <c r="J2133" s="26"/>
      <c r="K2133" s="26"/>
      <c r="L2133" s="26"/>
      <c r="M2133" s="26"/>
      <c r="N2133" s="26"/>
      <c r="O2133" s="26"/>
      <c r="P2133" s="26"/>
      <c r="Q2133" s="26"/>
      <c r="R2133" s="26"/>
      <c r="S2133" s="26"/>
      <c r="T2133" s="26"/>
      <c r="U2133" s="26"/>
      <c r="V2133" s="36">
        <f t="shared" si="33"/>
        <v>1096</v>
      </c>
      <c r="W213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33" t="str">
        <f>IF(Table1[[#This Row],[Days Past 3rd Birthday Calculated]]&lt;1,"OnTime",IF(Table1[[#This Row],[Days Past 3rd Birthday Calculated]]&lt;16,"1-15 Cal Days",IF(Table1[[#This Row],[Days Past 3rd Birthday Calculated]]&gt;29,"30+ Cal Days","16-29 Cal Days")))</f>
        <v>OnTime</v>
      </c>
      <c r="Y2133" s="37">
        <f>_xlfn.NUMBERVALUE(Table1[[#This Row],[School Days to Complete Initial Evaluation (U08)]])</f>
        <v>0</v>
      </c>
      <c r="Z2133" t="str">
        <f>IF(Table1[[#This Row],[School Days to Complete Initial Evaluation Converted]]&lt;36,"OnTime",IF(Table1[[#This Row],[School Days to Complete Initial Evaluation Converted]]&gt;50,"16+ Sch Days","1-15 Sch Days"))</f>
        <v>OnTime</v>
      </c>
    </row>
    <row r="2134" spans="1:26">
      <c r="A2134" s="26"/>
      <c r="B2134" s="26"/>
      <c r="C2134" s="26"/>
      <c r="D2134" s="26"/>
      <c r="E2134" s="26"/>
      <c r="F2134" s="26"/>
      <c r="G2134" s="26"/>
      <c r="H2134" s="26"/>
      <c r="I2134" s="26"/>
      <c r="J2134" s="26"/>
      <c r="K2134" s="26"/>
      <c r="L2134" s="26"/>
      <c r="M2134" s="26"/>
      <c r="N2134" s="26"/>
      <c r="O2134" s="26"/>
      <c r="P2134" s="26"/>
      <c r="Q2134" s="26"/>
      <c r="R2134" s="26"/>
      <c r="S2134" s="26"/>
      <c r="T2134" s="26"/>
      <c r="U2134" s="26"/>
      <c r="V2134" s="36">
        <f t="shared" si="33"/>
        <v>1096</v>
      </c>
      <c r="W213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34" t="str">
        <f>IF(Table1[[#This Row],[Days Past 3rd Birthday Calculated]]&lt;1,"OnTime",IF(Table1[[#This Row],[Days Past 3rd Birthday Calculated]]&lt;16,"1-15 Cal Days",IF(Table1[[#This Row],[Days Past 3rd Birthday Calculated]]&gt;29,"30+ Cal Days","16-29 Cal Days")))</f>
        <v>OnTime</v>
      </c>
      <c r="Y2134" s="37">
        <f>_xlfn.NUMBERVALUE(Table1[[#This Row],[School Days to Complete Initial Evaluation (U08)]])</f>
        <v>0</v>
      </c>
      <c r="Z2134" t="str">
        <f>IF(Table1[[#This Row],[School Days to Complete Initial Evaluation Converted]]&lt;36,"OnTime",IF(Table1[[#This Row],[School Days to Complete Initial Evaluation Converted]]&gt;50,"16+ Sch Days","1-15 Sch Days"))</f>
        <v>OnTime</v>
      </c>
    </row>
    <row r="2135" spans="1:26">
      <c r="A2135" s="26"/>
      <c r="B2135" s="26"/>
      <c r="C2135" s="26"/>
      <c r="D2135" s="26"/>
      <c r="E2135" s="26"/>
      <c r="F2135" s="26"/>
      <c r="G2135" s="26"/>
      <c r="H2135" s="26"/>
      <c r="I2135" s="26"/>
      <c r="J2135" s="26"/>
      <c r="K2135" s="26"/>
      <c r="L2135" s="26"/>
      <c r="M2135" s="26"/>
      <c r="N2135" s="26"/>
      <c r="O2135" s="26"/>
      <c r="P2135" s="26"/>
      <c r="Q2135" s="26"/>
      <c r="R2135" s="26"/>
      <c r="S2135" s="26"/>
      <c r="T2135" s="26"/>
      <c r="U2135" s="26"/>
      <c r="V2135" s="36">
        <f t="shared" si="33"/>
        <v>1096</v>
      </c>
      <c r="W213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35" t="str">
        <f>IF(Table1[[#This Row],[Days Past 3rd Birthday Calculated]]&lt;1,"OnTime",IF(Table1[[#This Row],[Days Past 3rd Birthday Calculated]]&lt;16,"1-15 Cal Days",IF(Table1[[#This Row],[Days Past 3rd Birthday Calculated]]&gt;29,"30+ Cal Days","16-29 Cal Days")))</f>
        <v>OnTime</v>
      </c>
      <c r="Y2135" s="37">
        <f>_xlfn.NUMBERVALUE(Table1[[#This Row],[School Days to Complete Initial Evaluation (U08)]])</f>
        <v>0</v>
      </c>
      <c r="Z2135" t="str">
        <f>IF(Table1[[#This Row],[School Days to Complete Initial Evaluation Converted]]&lt;36,"OnTime",IF(Table1[[#This Row],[School Days to Complete Initial Evaluation Converted]]&gt;50,"16+ Sch Days","1-15 Sch Days"))</f>
        <v>OnTime</v>
      </c>
    </row>
    <row r="2136" spans="1:26">
      <c r="A2136" s="26"/>
      <c r="B2136" s="26"/>
      <c r="C2136" s="26"/>
      <c r="D2136" s="26"/>
      <c r="E2136" s="26"/>
      <c r="F2136" s="26"/>
      <c r="G2136" s="26"/>
      <c r="H2136" s="26"/>
      <c r="I2136" s="26"/>
      <c r="J2136" s="26"/>
      <c r="K2136" s="26"/>
      <c r="L2136" s="26"/>
      <c r="M2136" s="26"/>
      <c r="N2136" s="26"/>
      <c r="O2136" s="26"/>
      <c r="P2136" s="26"/>
      <c r="Q2136" s="26"/>
      <c r="R2136" s="26"/>
      <c r="S2136" s="26"/>
      <c r="T2136" s="26"/>
      <c r="U2136" s="26"/>
      <c r="V2136" s="36">
        <f t="shared" si="33"/>
        <v>1096</v>
      </c>
      <c r="W213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36" t="str">
        <f>IF(Table1[[#This Row],[Days Past 3rd Birthday Calculated]]&lt;1,"OnTime",IF(Table1[[#This Row],[Days Past 3rd Birthday Calculated]]&lt;16,"1-15 Cal Days",IF(Table1[[#This Row],[Days Past 3rd Birthday Calculated]]&gt;29,"30+ Cal Days","16-29 Cal Days")))</f>
        <v>OnTime</v>
      </c>
      <c r="Y2136" s="37">
        <f>_xlfn.NUMBERVALUE(Table1[[#This Row],[School Days to Complete Initial Evaluation (U08)]])</f>
        <v>0</v>
      </c>
      <c r="Z2136" t="str">
        <f>IF(Table1[[#This Row],[School Days to Complete Initial Evaluation Converted]]&lt;36,"OnTime",IF(Table1[[#This Row],[School Days to Complete Initial Evaluation Converted]]&gt;50,"16+ Sch Days","1-15 Sch Days"))</f>
        <v>OnTime</v>
      </c>
    </row>
    <row r="2137" spans="1:26">
      <c r="A2137" s="26"/>
      <c r="B2137" s="26"/>
      <c r="C2137" s="26"/>
      <c r="D2137" s="26"/>
      <c r="E2137" s="26"/>
      <c r="F2137" s="26"/>
      <c r="G2137" s="26"/>
      <c r="H2137" s="26"/>
      <c r="I2137" s="26"/>
      <c r="J2137" s="26"/>
      <c r="K2137" s="26"/>
      <c r="L2137" s="26"/>
      <c r="M2137" s="26"/>
      <c r="N2137" s="26"/>
      <c r="O2137" s="26"/>
      <c r="P2137" s="26"/>
      <c r="Q2137" s="26"/>
      <c r="R2137" s="26"/>
      <c r="S2137" s="26"/>
      <c r="T2137" s="26"/>
      <c r="U2137" s="26"/>
      <c r="V2137" s="36">
        <f t="shared" si="33"/>
        <v>1096</v>
      </c>
      <c r="W213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37" t="str">
        <f>IF(Table1[[#This Row],[Days Past 3rd Birthday Calculated]]&lt;1,"OnTime",IF(Table1[[#This Row],[Days Past 3rd Birthday Calculated]]&lt;16,"1-15 Cal Days",IF(Table1[[#This Row],[Days Past 3rd Birthday Calculated]]&gt;29,"30+ Cal Days","16-29 Cal Days")))</f>
        <v>OnTime</v>
      </c>
      <c r="Y2137" s="37">
        <f>_xlfn.NUMBERVALUE(Table1[[#This Row],[School Days to Complete Initial Evaluation (U08)]])</f>
        <v>0</v>
      </c>
      <c r="Z2137" t="str">
        <f>IF(Table1[[#This Row],[School Days to Complete Initial Evaluation Converted]]&lt;36,"OnTime",IF(Table1[[#This Row],[School Days to Complete Initial Evaluation Converted]]&gt;50,"16+ Sch Days","1-15 Sch Days"))</f>
        <v>OnTime</v>
      </c>
    </row>
    <row r="2138" spans="1:26">
      <c r="A2138" s="26"/>
      <c r="B2138" s="26"/>
      <c r="C2138" s="26"/>
      <c r="D2138" s="26"/>
      <c r="E2138" s="26"/>
      <c r="F2138" s="26"/>
      <c r="G2138" s="26"/>
      <c r="H2138" s="26"/>
      <c r="I2138" s="26"/>
      <c r="J2138" s="26"/>
      <c r="K2138" s="26"/>
      <c r="L2138" s="26"/>
      <c r="M2138" s="26"/>
      <c r="N2138" s="26"/>
      <c r="O2138" s="26"/>
      <c r="P2138" s="26"/>
      <c r="Q2138" s="26"/>
      <c r="R2138" s="26"/>
      <c r="S2138" s="26"/>
      <c r="T2138" s="26"/>
      <c r="U2138" s="26"/>
      <c r="V2138" s="36">
        <f t="shared" si="33"/>
        <v>1096</v>
      </c>
      <c r="W213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38" t="str">
        <f>IF(Table1[[#This Row],[Days Past 3rd Birthday Calculated]]&lt;1,"OnTime",IF(Table1[[#This Row],[Days Past 3rd Birthday Calculated]]&lt;16,"1-15 Cal Days",IF(Table1[[#This Row],[Days Past 3rd Birthday Calculated]]&gt;29,"30+ Cal Days","16-29 Cal Days")))</f>
        <v>OnTime</v>
      </c>
      <c r="Y2138" s="37">
        <f>_xlfn.NUMBERVALUE(Table1[[#This Row],[School Days to Complete Initial Evaluation (U08)]])</f>
        <v>0</v>
      </c>
      <c r="Z2138" t="str">
        <f>IF(Table1[[#This Row],[School Days to Complete Initial Evaluation Converted]]&lt;36,"OnTime",IF(Table1[[#This Row],[School Days to Complete Initial Evaluation Converted]]&gt;50,"16+ Sch Days","1-15 Sch Days"))</f>
        <v>OnTime</v>
      </c>
    </row>
    <row r="2139" spans="1:26">
      <c r="A2139" s="26"/>
      <c r="B2139" s="26"/>
      <c r="C2139" s="26"/>
      <c r="D2139" s="26"/>
      <c r="E2139" s="26"/>
      <c r="F2139" s="26"/>
      <c r="G2139" s="26"/>
      <c r="H2139" s="26"/>
      <c r="I2139" s="26"/>
      <c r="J2139" s="26"/>
      <c r="K2139" s="26"/>
      <c r="L2139" s="26"/>
      <c r="M2139" s="26"/>
      <c r="N2139" s="26"/>
      <c r="O2139" s="26"/>
      <c r="P2139" s="26"/>
      <c r="Q2139" s="26"/>
      <c r="R2139" s="26"/>
      <c r="S2139" s="26"/>
      <c r="T2139" s="26"/>
      <c r="U2139" s="26"/>
      <c r="V2139" s="36">
        <f t="shared" si="33"/>
        <v>1096</v>
      </c>
      <c r="W213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39" t="str">
        <f>IF(Table1[[#This Row],[Days Past 3rd Birthday Calculated]]&lt;1,"OnTime",IF(Table1[[#This Row],[Days Past 3rd Birthday Calculated]]&lt;16,"1-15 Cal Days",IF(Table1[[#This Row],[Days Past 3rd Birthday Calculated]]&gt;29,"30+ Cal Days","16-29 Cal Days")))</f>
        <v>OnTime</v>
      </c>
      <c r="Y2139" s="37">
        <f>_xlfn.NUMBERVALUE(Table1[[#This Row],[School Days to Complete Initial Evaluation (U08)]])</f>
        <v>0</v>
      </c>
      <c r="Z2139" t="str">
        <f>IF(Table1[[#This Row],[School Days to Complete Initial Evaluation Converted]]&lt;36,"OnTime",IF(Table1[[#This Row],[School Days to Complete Initial Evaluation Converted]]&gt;50,"16+ Sch Days","1-15 Sch Days"))</f>
        <v>OnTime</v>
      </c>
    </row>
    <row r="2140" spans="1:26">
      <c r="A2140" s="26"/>
      <c r="B2140" s="26"/>
      <c r="C2140" s="26"/>
      <c r="D2140" s="26"/>
      <c r="E2140" s="26"/>
      <c r="F2140" s="26"/>
      <c r="G2140" s="26"/>
      <c r="H2140" s="26"/>
      <c r="I2140" s="26"/>
      <c r="J2140" s="26"/>
      <c r="K2140" s="26"/>
      <c r="L2140" s="26"/>
      <c r="M2140" s="26"/>
      <c r="N2140" s="26"/>
      <c r="O2140" s="26"/>
      <c r="P2140" s="26"/>
      <c r="Q2140" s="26"/>
      <c r="R2140" s="26"/>
      <c r="S2140" s="26"/>
      <c r="T2140" s="26"/>
      <c r="U2140" s="26"/>
      <c r="V2140" s="36">
        <f t="shared" si="33"/>
        <v>1096</v>
      </c>
      <c r="W214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40" t="str">
        <f>IF(Table1[[#This Row],[Days Past 3rd Birthday Calculated]]&lt;1,"OnTime",IF(Table1[[#This Row],[Days Past 3rd Birthday Calculated]]&lt;16,"1-15 Cal Days",IF(Table1[[#This Row],[Days Past 3rd Birthday Calculated]]&gt;29,"30+ Cal Days","16-29 Cal Days")))</f>
        <v>OnTime</v>
      </c>
      <c r="Y2140" s="37">
        <f>_xlfn.NUMBERVALUE(Table1[[#This Row],[School Days to Complete Initial Evaluation (U08)]])</f>
        <v>0</v>
      </c>
      <c r="Z2140" t="str">
        <f>IF(Table1[[#This Row],[School Days to Complete Initial Evaluation Converted]]&lt;36,"OnTime",IF(Table1[[#This Row],[School Days to Complete Initial Evaluation Converted]]&gt;50,"16+ Sch Days","1-15 Sch Days"))</f>
        <v>OnTime</v>
      </c>
    </row>
    <row r="2141" spans="1:26">
      <c r="A2141" s="26"/>
      <c r="B2141" s="26"/>
      <c r="C2141" s="26"/>
      <c r="D2141" s="26"/>
      <c r="E2141" s="26"/>
      <c r="F2141" s="26"/>
      <c r="G2141" s="26"/>
      <c r="H2141" s="26"/>
      <c r="I2141" s="26"/>
      <c r="J2141" s="26"/>
      <c r="K2141" s="26"/>
      <c r="L2141" s="26"/>
      <c r="M2141" s="26"/>
      <c r="N2141" s="26"/>
      <c r="O2141" s="26"/>
      <c r="P2141" s="26"/>
      <c r="Q2141" s="26"/>
      <c r="R2141" s="26"/>
      <c r="S2141" s="26"/>
      <c r="T2141" s="26"/>
      <c r="U2141" s="26"/>
      <c r="V2141" s="36">
        <f t="shared" si="33"/>
        <v>1096</v>
      </c>
      <c r="W214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41" t="str">
        <f>IF(Table1[[#This Row],[Days Past 3rd Birthday Calculated]]&lt;1,"OnTime",IF(Table1[[#This Row],[Days Past 3rd Birthday Calculated]]&lt;16,"1-15 Cal Days",IF(Table1[[#This Row],[Days Past 3rd Birthday Calculated]]&gt;29,"30+ Cal Days","16-29 Cal Days")))</f>
        <v>OnTime</v>
      </c>
      <c r="Y2141" s="37">
        <f>_xlfn.NUMBERVALUE(Table1[[#This Row],[School Days to Complete Initial Evaluation (U08)]])</f>
        <v>0</v>
      </c>
      <c r="Z2141" t="str">
        <f>IF(Table1[[#This Row],[School Days to Complete Initial Evaluation Converted]]&lt;36,"OnTime",IF(Table1[[#This Row],[School Days to Complete Initial Evaluation Converted]]&gt;50,"16+ Sch Days","1-15 Sch Days"))</f>
        <v>OnTime</v>
      </c>
    </row>
    <row r="2142" spans="1:26">
      <c r="A2142" s="26"/>
      <c r="B2142" s="26"/>
      <c r="C2142" s="26"/>
      <c r="D2142" s="26"/>
      <c r="E2142" s="26"/>
      <c r="F2142" s="26"/>
      <c r="G2142" s="26"/>
      <c r="H2142" s="26"/>
      <c r="I2142" s="26"/>
      <c r="J2142" s="26"/>
      <c r="K2142" s="26"/>
      <c r="L2142" s="26"/>
      <c r="M2142" s="26"/>
      <c r="N2142" s="26"/>
      <c r="O2142" s="26"/>
      <c r="P2142" s="26"/>
      <c r="Q2142" s="26"/>
      <c r="R2142" s="26"/>
      <c r="S2142" s="26"/>
      <c r="T2142" s="26"/>
      <c r="U2142" s="26"/>
      <c r="V2142" s="36">
        <f t="shared" si="33"/>
        <v>1096</v>
      </c>
      <c r="W214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42" t="str">
        <f>IF(Table1[[#This Row],[Days Past 3rd Birthday Calculated]]&lt;1,"OnTime",IF(Table1[[#This Row],[Days Past 3rd Birthday Calculated]]&lt;16,"1-15 Cal Days",IF(Table1[[#This Row],[Days Past 3rd Birthday Calculated]]&gt;29,"30+ Cal Days","16-29 Cal Days")))</f>
        <v>OnTime</v>
      </c>
      <c r="Y2142" s="37">
        <f>_xlfn.NUMBERVALUE(Table1[[#This Row],[School Days to Complete Initial Evaluation (U08)]])</f>
        <v>0</v>
      </c>
      <c r="Z2142" t="str">
        <f>IF(Table1[[#This Row],[School Days to Complete Initial Evaluation Converted]]&lt;36,"OnTime",IF(Table1[[#This Row],[School Days to Complete Initial Evaluation Converted]]&gt;50,"16+ Sch Days","1-15 Sch Days"))</f>
        <v>OnTime</v>
      </c>
    </row>
    <row r="2143" spans="1:26">
      <c r="A2143" s="26"/>
      <c r="B2143" s="26"/>
      <c r="C2143" s="26"/>
      <c r="D2143" s="26"/>
      <c r="E2143" s="26"/>
      <c r="F2143" s="26"/>
      <c r="G2143" s="26"/>
      <c r="H2143" s="26"/>
      <c r="I2143" s="26"/>
      <c r="J2143" s="26"/>
      <c r="K2143" s="26"/>
      <c r="L2143" s="26"/>
      <c r="M2143" s="26"/>
      <c r="N2143" s="26"/>
      <c r="O2143" s="26"/>
      <c r="P2143" s="26"/>
      <c r="Q2143" s="26"/>
      <c r="R2143" s="26"/>
      <c r="S2143" s="26"/>
      <c r="T2143" s="26"/>
      <c r="U2143" s="26"/>
      <c r="V2143" s="36">
        <f t="shared" si="33"/>
        <v>1096</v>
      </c>
      <c r="W214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43" t="str">
        <f>IF(Table1[[#This Row],[Days Past 3rd Birthday Calculated]]&lt;1,"OnTime",IF(Table1[[#This Row],[Days Past 3rd Birthday Calculated]]&lt;16,"1-15 Cal Days",IF(Table1[[#This Row],[Days Past 3rd Birthday Calculated]]&gt;29,"30+ Cal Days","16-29 Cal Days")))</f>
        <v>OnTime</v>
      </c>
      <c r="Y2143" s="37">
        <f>_xlfn.NUMBERVALUE(Table1[[#This Row],[School Days to Complete Initial Evaluation (U08)]])</f>
        <v>0</v>
      </c>
      <c r="Z2143" t="str">
        <f>IF(Table1[[#This Row],[School Days to Complete Initial Evaluation Converted]]&lt;36,"OnTime",IF(Table1[[#This Row],[School Days to Complete Initial Evaluation Converted]]&gt;50,"16+ Sch Days","1-15 Sch Days"))</f>
        <v>OnTime</v>
      </c>
    </row>
    <row r="2144" spans="1:26">
      <c r="A2144" s="26"/>
      <c r="B2144" s="26"/>
      <c r="C2144" s="26"/>
      <c r="D2144" s="26"/>
      <c r="E2144" s="26"/>
      <c r="F2144" s="26"/>
      <c r="G2144" s="26"/>
      <c r="H2144" s="26"/>
      <c r="I2144" s="26"/>
      <c r="J2144" s="26"/>
      <c r="K2144" s="26"/>
      <c r="L2144" s="26"/>
      <c r="M2144" s="26"/>
      <c r="N2144" s="26"/>
      <c r="O2144" s="26"/>
      <c r="P2144" s="26"/>
      <c r="Q2144" s="26"/>
      <c r="R2144" s="26"/>
      <c r="S2144" s="26"/>
      <c r="T2144" s="26"/>
      <c r="U2144" s="26"/>
      <c r="V2144" s="36">
        <f t="shared" si="33"/>
        <v>1096</v>
      </c>
      <c r="W214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44" t="str">
        <f>IF(Table1[[#This Row],[Days Past 3rd Birthday Calculated]]&lt;1,"OnTime",IF(Table1[[#This Row],[Days Past 3rd Birthday Calculated]]&lt;16,"1-15 Cal Days",IF(Table1[[#This Row],[Days Past 3rd Birthday Calculated]]&gt;29,"30+ Cal Days","16-29 Cal Days")))</f>
        <v>OnTime</v>
      </c>
      <c r="Y2144" s="37">
        <f>_xlfn.NUMBERVALUE(Table1[[#This Row],[School Days to Complete Initial Evaluation (U08)]])</f>
        <v>0</v>
      </c>
      <c r="Z2144" t="str">
        <f>IF(Table1[[#This Row],[School Days to Complete Initial Evaluation Converted]]&lt;36,"OnTime",IF(Table1[[#This Row],[School Days to Complete Initial Evaluation Converted]]&gt;50,"16+ Sch Days","1-15 Sch Days"))</f>
        <v>OnTime</v>
      </c>
    </row>
    <row r="2145" spans="1:26">
      <c r="A2145" s="26"/>
      <c r="B2145" s="26"/>
      <c r="C2145" s="26"/>
      <c r="D2145" s="26"/>
      <c r="E2145" s="26"/>
      <c r="F2145" s="26"/>
      <c r="G2145" s="26"/>
      <c r="H2145" s="26"/>
      <c r="I2145" s="26"/>
      <c r="J2145" s="26"/>
      <c r="K2145" s="26"/>
      <c r="L2145" s="26"/>
      <c r="M2145" s="26"/>
      <c r="N2145" s="26"/>
      <c r="O2145" s="26"/>
      <c r="P2145" s="26"/>
      <c r="Q2145" s="26"/>
      <c r="R2145" s="26"/>
      <c r="S2145" s="26"/>
      <c r="T2145" s="26"/>
      <c r="U2145" s="26"/>
      <c r="V2145" s="36">
        <f t="shared" si="33"/>
        <v>1096</v>
      </c>
      <c r="W214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45" t="str">
        <f>IF(Table1[[#This Row],[Days Past 3rd Birthday Calculated]]&lt;1,"OnTime",IF(Table1[[#This Row],[Days Past 3rd Birthday Calculated]]&lt;16,"1-15 Cal Days",IF(Table1[[#This Row],[Days Past 3rd Birthday Calculated]]&gt;29,"30+ Cal Days","16-29 Cal Days")))</f>
        <v>OnTime</v>
      </c>
      <c r="Y2145" s="37">
        <f>_xlfn.NUMBERVALUE(Table1[[#This Row],[School Days to Complete Initial Evaluation (U08)]])</f>
        <v>0</v>
      </c>
      <c r="Z2145" t="str">
        <f>IF(Table1[[#This Row],[School Days to Complete Initial Evaluation Converted]]&lt;36,"OnTime",IF(Table1[[#This Row],[School Days to Complete Initial Evaluation Converted]]&gt;50,"16+ Sch Days","1-15 Sch Days"))</f>
        <v>OnTime</v>
      </c>
    </row>
    <row r="2146" spans="1:26">
      <c r="A2146" s="26"/>
      <c r="B2146" s="26"/>
      <c r="C2146" s="26"/>
      <c r="D2146" s="26"/>
      <c r="E2146" s="26"/>
      <c r="F2146" s="26"/>
      <c r="G2146" s="26"/>
      <c r="H2146" s="26"/>
      <c r="I2146" s="26"/>
      <c r="J2146" s="26"/>
      <c r="K2146" s="26"/>
      <c r="L2146" s="26"/>
      <c r="M2146" s="26"/>
      <c r="N2146" s="26"/>
      <c r="O2146" s="26"/>
      <c r="P2146" s="26"/>
      <c r="Q2146" s="26"/>
      <c r="R2146" s="26"/>
      <c r="S2146" s="26"/>
      <c r="T2146" s="26"/>
      <c r="U2146" s="26"/>
      <c r="V2146" s="36">
        <f t="shared" si="33"/>
        <v>1096</v>
      </c>
      <c r="W214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46" t="str">
        <f>IF(Table1[[#This Row],[Days Past 3rd Birthday Calculated]]&lt;1,"OnTime",IF(Table1[[#This Row],[Days Past 3rd Birthday Calculated]]&lt;16,"1-15 Cal Days",IF(Table1[[#This Row],[Days Past 3rd Birthday Calculated]]&gt;29,"30+ Cal Days","16-29 Cal Days")))</f>
        <v>OnTime</v>
      </c>
      <c r="Y2146" s="37">
        <f>_xlfn.NUMBERVALUE(Table1[[#This Row],[School Days to Complete Initial Evaluation (U08)]])</f>
        <v>0</v>
      </c>
      <c r="Z2146" t="str">
        <f>IF(Table1[[#This Row],[School Days to Complete Initial Evaluation Converted]]&lt;36,"OnTime",IF(Table1[[#This Row],[School Days to Complete Initial Evaluation Converted]]&gt;50,"16+ Sch Days","1-15 Sch Days"))</f>
        <v>OnTime</v>
      </c>
    </row>
    <row r="2147" spans="1:26">
      <c r="A2147" s="26"/>
      <c r="B2147" s="26"/>
      <c r="C2147" s="26"/>
      <c r="D2147" s="26"/>
      <c r="E2147" s="26"/>
      <c r="F2147" s="26"/>
      <c r="G2147" s="26"/>
      <c r="H2147" s="26"/>
      <c r="I2147" s="26"/>
      <c r="J2147" s="26"/>
      <c r="K2147" s="26"/>
      <c r="L2147" s="26"/>
      <c r="M2147" s="26"/>
      <c r="N2147" s="26"/>
      <c r="O2147" s="26"/>
      <c r="P2147" s="26"/>
      <c r="Q2147" s="26"/>
      <c r="R2147" s="26"/>
      <c r="S2147" s="26"/>
      <c r="T2147" s="26"/>
      <c r="U2147" s="26"/>
      <c r="V2147" s="36">
        <f t="shared" si="33"/>
        <v>1096</v>
      </c>
      <c r="W214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47" t="str">
        <f>IF(Table1[[#This Row],[Days Past 3rd Birthday Calculated]]&lt;1,"OnTime",IF(Table1[[#This Row],[Days Past 3rd Birthday Calculated]]&lt;16,"1-15 Cal Days",IF(Table1[[#This Row],[Days Past 3rd Birthday Calculated]]&gt;29,"30+ Cal Days","16-29 Cal Days")))</f>
        <v>OnTime</v>
      </c>
      <c r="Y2147" s="37">
        <f>_xlfn.NUMBERVALUE(Table1[[#This Row],[School Days to Complete Initial Evaluation (U08)]])</f>
        <v>0</v>
      </c>
      <c r="Z2147" t="str">
        <f>IF(Table1[[#This Row],[School Days to Complete Initial Evaluation Converted]]&lt;36,"OnTime",IF(Table1[[#This Row],[School Days to Complete Initial Evaluation Converted]]&gt;50,"16+ Sch Days","1-15 Sch Days"))</f>
        <v>OnTime</v>
      </c>
    </row>
    <row r="2148" spans="1:26">
      <c r="A2148" s="26"/>
      <c r="B2148" s="26"/>
      <c r="C2148" s="26"/>
      <c r="D2148" s="26"/>
      <c r="E2148" s="26"/>
      <c r="F2148" s="26"/>
      <c r="G2148" s="26"/>
      <c r="H2148" s="26"/>
      <c r="I2148" s="26"/>
      <c r="J2148" s="26"/>
      <c r="K2148" s="26"/>
      <c r="L2148" s="26"/>
      <c r="M2148" s="26"/>
      <c r="N2148" s="26"/>
      <c r="O2148" s="26"/>
      <c r="P2148" s="26"/>
      <c r="Q2148" s="26"/>
      <c r="R2148" s="26"/>
      <c r="S2148" s="26"/>
      <c r="T2148" s="26"/>
      <c r="U2148" s="26"/>
      <c r="V2148" s="36">
        <f t="shared" si="33"/>
        <v>1096</v>
      </c>
      <c r="W214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48" t="str">
        <f>IF(Table1[[#This Row],[Days Past 3rd Birthday Calculated]]&lt;1,"OnTime",IF(Table1[[#This Row],[Days Past 3rd Birthday Calculated]]&lt;16,"1-15 Cal Days",IF(Table1[[#This Row],[Days Past 3rd Birthday Calculated]]&gt;29,"30+ Cal Days","16-29 Cal Days")))</f>
        <v>OnTime</v>
      </c>
      <c r="Y2148" s="37">
        <f>_xlfn.NUMBERVALUE(Table1[[#This Row],[School Days to Complete Initial Evaluation (U08)]])</f>
        <v>0</v>
      </c>
      <c r="Z2148" t="str">
        <f>IF(Table1[[#This Row],[School Days to Complete Initial Evaluation Converted]]&lt;36,"OnTime",IF(Table1[[#This Row],[School Days to Complete Initial Evaluation Converted]]&gt;50,"16+ Sch Days","1-15 Sch Days"))</f>
        <v>OnTime</v>
      </c>
    </row>
    <row r="2149" spans="1:26">
      <c r="A2149" s="26"/>
      <c r="B2149" s="26"/>
      <c r="C2149" s="26"/>
      <c r="D2149" s="26"/>
      <c r="E2149" s="26"/>
      <c r="F2149" s="26"/>
      <c r="G2149" s="26"/>
      <c r="H2149" s="26"/>
      <c r="I2149" s="26"/>
      <c r="J2149" s="26"/>
      <c r="K2149" s="26"/>
      <c r="L2149" s="26"/>
      <c r="M2149" s="26"/>
      <c r="N2149" s="26"/>
      <c r="O2149" s="26"/>
      <c r="P2149" s="26"/>
      <c r="Q2149" s="26"/>
      <c r="R2149" s="26"/>
      <c r="S2149" s="26"/>
      <c r="T2149" s="26"/>
      <c r="U2149" s="26"/>
      <c r="V2149" s="36">
        <f t="shared" si="33"/>
        <v>1096</v>
      </c>
      <c r="W214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49" t="str">
        <f>IF(Table1[[#This Row],[Days Past 3rd Birthday Calculated]]&lt;1,"OnTime",IF(Table1[[#This Row],[Days Past 3rd Birthday Calculated]]&lt;16,"1-15 Cal Days",IF(Table1[[#This Row],[Days Past 3rd Birthday Calculated]]&gt;29,"30+ Cal Days","16-29 Cal Days")))</f>
        <v>OnTime</v>
      </c>
      <c r="Y2149" s="37">
        <f>_xlfn.NUMBERVALUE(Table1[[#This Row],[School Days to Complete Initial Evaluation (U08)]])</f>
        <v>0</v>
      </c>
      <c r="Z2149" t="str">
        <f>IF(Table1[[#This Row],[School Days to Complete Initial Evaluation Converted]]&lt;36,"OnTime",IF(Table1[[#This Row],[School Days to Complete Initial Evaluation Converted]]&gt;50,"16+ Sch Days","1-15 Sch Days"))</f>
        <v>OnTime</v>
      </c>
    </row>
    <row r="2150" spans="1:26">
      <c r="A2150" s="26"/>
      <c r="B2150" s="26"/>
      <c r="C2150" s="26"/>
      <c r="D2150" s="26"/>
      <c r="E2150" s="26"/>
      <c r="F2150" s="26"/>
      <c r="G2150" s="26"/>
      <c r="H2150" s="26"/>
      <c r="I2150" s="26"/>
      <c r="J2150" s="26"/>
      <c r="K2150" s="26"/>
      <c r="L2150" s="26"/>
      <c r="M2150" s="26"/>
      <c r="N2150" s="26"/>
      <c r="O2150" s="26"/>
      <c r="P2150" s="26"/>
      <c r="Q2150" s="26"/>
      <c r="R2150" s="26"/>
      <c r="S2150" s="26"/>
      <c r="T2150" s="26"/>
      <c r="U2150" s="26"/>
      <c r="V2150" s="36">
        <f t="shared" si="33"/>
        <v>1096</v>
      </c>
      <c r="W215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50" t="str">
        <f>IF(Table1[[#This Row],[Days Past 3rd Birthday Calculated]]&lt;1,"OnTime",IF(Table1[[#This Row],[Days Past 3rd Birthday Calculated]]&lt;16,"1-15 Cal Days",IF(Table1[[#This Row],[Days Past 3rd Birthday Calculated]]&gt;29,"30+ Cal Days","16-29 Cal Days")))</f>
        <v>OnTime</v>
      </c>
      <c r="Y2150" s="37">
        <f>_xlfn.NUMBERVALUE(Table1[[#This Row],[School Days to Complete Initial Evaluation (U08)]])</f>
        <v>0</v>
      </c>
      <c r="Z2150" t="str">
        <f>IF(Table1[[#This Row],[School Days to Complete Initial Evaluation Converted]]&lt;36,"OnTime",IF(Table1[[#This Row],[School Days to Complete Initial Evaluation Converted]]&gt;50,"16+ Sch Days","1-15 Sch Days"))</f>
        <v>OnTime</v>
      </c>
    </row>
    <row r="2151" spans="1:26">
      <c r="A2151" s="26"/>
      <c r="B2151" s="26"/>
      <c r="C2151" s="26"/>
      <c r="D2151" s="26"/>
      <c r="E2151" s="26"/>
      <c r="F2151" s="26"/>
      <c r="G2151" s="26"/>
      <c r="H2151" s="26"/>
      <c r="I2151" s="26"/>
      <c r="J2151" s="26"/>
      <c r="K2151" s="26"/>
      <c r="L2151" s="26"/>
      <c r="M2151" s="26"/>
      <c r="N2151" s="26"/>
      <c r="O2151" s="26"/>
      <c r="P2151" s="26"/>
      <c r="Q2151" s="26"/>
      <c r="R2151" s="26"/>
      <c r="S2151" s="26"/>
      <c r="T2151" s="26"/>
      <c r="U2151" s="26"/>
      <c r="V2151" s="36">
        <f t="shared" si="33"/>
        <v>1096</v>
      </c>
      <c r="W215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51" t="str">
        <f>IF(Table1[[#This Row],[Days Past 3rd Birthday Calculated]]&lt;1,"OnTime",IF(Table1[[#This Row],[Days Past 3rd Birthday Calculated]]&lt;16,"1-15 Cal Days",IF(Table1[[#This Row],[Days Past 3rd Birthday Calculated]]&gt;29,"30+ Cal Days","16-29 Cal Days")))</f>
        <v>OnTime</v>
      </c>
      <c r="Y2151" s="37">
        <f>_xlfn.NUMBERVALUE(Table1[[#This Row],[School Days to Complete Initial Evaluation (U08)]])</f>
        <v>0</v>
      </c>
      <c r="Z2151" t="str">
        <f>IF(Table1[[#This Row],[School Days to Complete Initial Evaluation Converted]]&lt;36,"OnTime",IF(Table1[[#This Row],[School Days to Complete Initial Evaluation Converted]]&gt;50,"16+ Sch Days","1-15 Sch Days"))</f>
        <v>OnTime</v>
      </c>
    </row>
    <row r="2152" spans="1:26">
      <c r="A2152" s="26"/>
      <c r="B2152" s="26"/>
      <c r="C2152" s="26"/>
      <c r="D2152" s="26"/>
      <c r="E2152" s="26"/>
      <c r="F2152" s="26"/>
      <c r="G2152" s="26"/>
      <c r="H2152" s="26"/>
      <c r="I2152" s="26"/>
      <c r="J2152" s="26"/>
      <c r="K2152" s="26"/>
      <c r="L2152" s="26"/>
      <c r="M2152" s="26"/>
      <c r="N2152" s="26"/>
      <c r="O2152" s="26"/>
      <c r="P2152" s="26"/>
      <c r="Q2152" s="26"/>
      <c r="R2152" s="26"/>
      <c r="S2152" s="26"/>
      <c r="T2152" s="26"/>
      <c r="U2152" s="26"/>
      <c r="V2152" s="36">
        <f t="shared" si="33"/>
        <v>1096</v>
      </c>
      <c r="W215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52" t="str">
        <f>IF(Table1[[#This Row],[Days Past 3rd Birthday Calculated]]&lt;1,"OnTime",IF(Table1[[#This Row],[Days Past 3rd Birthday Calculated]]&lt;16,"1-15 Cal Days",IF(Table1[[#This Row],[Days Past 3rd Birthday Calculated]]&gt;29,"30+ Cal Days","16-29 Cal Days")))</f>
        <v>OnTime</v>
      </c>
      <c r="Y2152" s="37">
        <f>_xlfn.NUMBERVALUE(Table1[[#This Row],[School Days to Complete Initial Evaluation (U08)]])</f>
        <v>0</v>
      </c>
      <c r="Z2152" t="str">
        <f>IF(Table1[[#This Row],[School Days to Complete Initial Evaluation Converted]]&lt;36,"OnTime",IF(Table1[[#This Row],[School Days to Complete Initial Evaluation Converted]]&gt;50,"16+ Sch Days","1-15 Sch Days"))</f>
        <v>OnTime</v>
      </c>
    </row>
    <row r="2153" spans="1:26">
      <c r="A2153" s="26"/>
      <c r="B2153" s="26"/>
      <c r="C2153" s="26"/>
      <c r="D2153" s="26"/>
      <c r="E2153" s="26"/>
      <c r="F2153" s="26"/>
      <c r="G2153" s="26"/>
      <c r="H2153" s="26"/>
      <c r="I2153" s="26"/>
      <c r="J2153" s="26"/>
      <c r="K2153" s="26"/>
      <c r="L2153" s="26"/>
      <c r="M2153" s="26"/>
      <c r="N2153" s="26"/>
      <c r="O2153" s="26"/>
      <c r="P2153" s="26"/>
      <c r="Q2153" s="26"/>
      <c r="R2153" s="26"/>
      <c r="S2153" s="26"/>
      <c r="T2153" s="26"/>
      <c r="U2153" s="26"/>
      <c r="V2153" s="36">
        <f t="shared" si="33"/>
        <v>1096</v>
      </c>
      <c r="W215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53" t="str">
        <f>IF(Table1[[#This Row],[Days Past 3rd Birthday Calculated]]&lt;1,"OnTime",IF(Table1[[#This Row],[Days Past 3rd Birthday Calculated]]&lt;16,"1-15 Cal Days",IF(Table1[[#This Row],[Days Past 3rd Birthday Calculated]]&gt;29,"30+ Cal Days","16-29 Cal Days")))</f>
        <v>OnTime</v>
      </c>
      <c r="Y2153" s="37">
        <f>_xlfn.NUMBERVALUE(Table1[[#This Row],[School Days to Complete Initial Evaluation (U08)]])</f>
        <v>0</v>
      </c>
      <c r="Z2153" t="str">
        <f>IF(Table1[[#This Row],[School Days to Complete Initial Evaluation Converted]]&lt;36,"OnTime",IF(Table1[[#This Row],[School Days to Complete Initial Evaluation Converted]]&gt;50,"16+ Sch Days","1-15 Sch Days"))</f>
        <v>OnTime</v>
      </c>
    </row>
    <row r="2154" spans="1:26">
      <c r="A2154" s="26"/>
      <c r="B2154" s="26"/>
      <c r="C2154" s="26"/>
      <c r="D2154" s="26"/>
      <c r="E2154" s="26"/>
      <c r="F2154" s="26"/>
      <c r="G2154" s="26"/>
      <c r="H2154" s="26"/>
      <c r="I2154" s="26"/>
      <c r="J2154" s="26"/>
      <c r="K2154" s="26"/>
      <c r="L2154" s="26"/>
      <c r="M2154" s="26"/>
      <c r="N2154" s="26"/>
      <c r="O2154" s="26"/>
      <c r="P2154" s="26"/>
      <c r="Q2154" s="26"/>
      <c r="R2154" s="26"/>
      <c r="S2154" s="26"/>
      <c r="T2154" s="26"/>
      <c r="U2154" s="26"/>
      <c r="V2154" s="36">
        <f t="shared" si="33"/>
        <v>1096</v>
      </c>
      <c r="W215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54" t="str">
        <f>IF(Table1[[#This Row],[Days Past 3rd Birthday Calculated]]&lt;1,"OnTime",IF(Table1[[#This Row],[Days Past 3rd Birthday Calculated]]&lt;16,"1-15 Cal Days",IF(Table1[[#This Row],[Days Past 3rd Birthday Calculated]]&gt;29,"30+ Cal Days","16-29 Cal Days")))</f>
        <v>OnTime</v>
      </c>
      <c r="Y2154" s="37">
        <f>_xlfn.NUMBERVALUE(Table1[[#This Row],[School Days to Complete Initial Evaluation (U08)]])</f>
        <v>0</v>
      </c>
      <c r="Z2154" t="str">
        <f>IF(Table1[[#This Row],[School Days to Complete Initial Evaluation Converted]]&lt;36,"OnTime",IF(Table1[[#This Row],[School Days to Complete Initial Evaluation Converted]]&gt;50,"16+ Sch Days","1-15 Sch Days"))</f>
        <v>OnTime</v>
      </c>
    </row>
    <row r="2155" spans="1:26">
      <c r="A2155" s="26"/>
      <c r="B2155" s="26"/>
      <c r="C2155" s="26"/>
      <c r="D2155" s="26"/>
      <c r="E2155" s="26"/>
      <c r="F2155" s="26"/>
      <c r="G2155" s="26"/>
      <c r="H2155" s="26"/>
      <c r="I2155" s="26"/>
      <c r="J2155" s="26"/>
      <c r="K2155" s="26"/>
      <c r="L2155" s="26"/>
      <c r="M2155" s="26"/>
      <c r="N2155" s="26"/>
      <c r="O2155" s="26"/>
      <c r="P2155" s="26"/>
      <c r="Q2155" s="26"/>
      <c r="R2155" s="26"/>
      <c r="S2155" s="26"/>
      <c r="T2155" s="26"/>
      <c r="U2155" s="26"/>
      <c r="V2155" s="36">
        <f t="shared" si="33"/>
        <v>1096</v>
      </c>
      <c r="W215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55" t="str">
        <f>IF(Table1[[#This Row],[Days Past 3rd Birthday Calculated]]&lt;1,"OnTime",IF(Table1[[#This Row],[Days Past 3rd Birthday Calculated]]&lt;16,"1-15 Cal Days",IF(Table1[[#This Row],[Days Past 3rd Birthday Calculated]]&gt;29,"30+ Cal Days","16-29 Cal Days")))</f>
        <v>OnTime</v>
      </c>
      <c r="Y2155" s="37">
        <f>_xlfn.NUMBERVALUE(Table1[[#This Row],[School Days to Complete Initial Evaluation (U08)]])</f>
        <v>0</v>
      </c>
      <c r="Z2155" t="str">
        <f>IF(Table1[[#This Row],[School Days to Complete Initial Evaluation Converted]]&lt;36,"OnTime",IF(Table1[[#This Row],[School Days to Complete Initial Evaluation Converted]]&gt;50,"16+ Sch Days","1-15 Sch Days"))</f>
        <v>OnTime</v>
      </c>
    </row>
    <row r="2156" spans="1:26">
      <c r="A2156" s="26"/>
      <c r="B2156" s="26"/>
      <c r="C2156" s="26"/>
      <c r="D2156" s="26"/>
      <c r="E2156" s="26"/>
      <c r="F2156" s="26"/>
      <c r="G2156" s="26"/>
      <c r="H2156" s="26"/>
      <c r="I2156" s="26"/>
      <c r="J2156" s="26"/>
      <c r="K2156" s="26"/>
      <c r="L2156" s="26"/>
      <c r="M2156" s="26"/>
      <c r="N2156" s="26"/>
      <c r="O2156" s="26"/>
      <c r="P2156" s="26"/>
      <c r="Q2156" s="26"/>
      <c r="R2156" s="26"/>
      <c r="S2156" s="26"/>
      <c r="T2156" s="26"/>
      <c r="U2156" s="26"/>
      <c r="V2156" s="36">
        <f t="shared" si="33"/>
        <v>1096</v>
      </c>
      <c r="W215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56" t="str">
        <f>IF(Table1[[#This Row],[Days Past 3rd Birthday Calculated]]&lt;1,"OnTime",IF(Table1[[#This Row],[Days Past 3rd Birthday Calculated]]&lt;16,"1-15 Cal Days",IF(Table1[[#This Row],[Days Past 3rd Birthday Calculated]]&gt;29,"30+ Cal Days","16-29 Cal Days")))</f>
        <v>OnTime</v>
      </c>
      <c r="Y2156" s="37">
        <f>_xlfn.NUMBERVALUE(Table1[[#This Row],[School Days to Complete Initial Evaluation (U08)]])</f>
        <v>0</v>
      </c>
      <c r="Z2156" t="str">
        <f>IF(Table1[[#This Row],[School Days to Complete Initial Evaluation Converted]]&lt;36,"OnTime",IF(Table1[[#This Row],[School Days to Complete Initial Evaluation Converted]]&gt;50,"16+ Sch Days","1-15 Sch Days"))</f>
        <v>OnTime</v>
      </c>
    </row>
    <row r="2157" spans="1:26">
      <c r="A2157" s="26"/>
      <c r="B2157" s="26"/>
      <c r="C2157" s="26"/>
      <c r="D2157" s="26"/>
      <c r="E2157" s="26"/>
      <c r="F2157" s="26"/>
      <c r="G2157" s="26"/>
      <c r="H2157" s="26"/>
      <c r="I2157" s="26"/>
      <c r="J2157" s="26"/>
      <c r="K2157" s="26"/>
      <c r="L2157" s="26"/>
      <c r="M2157" s="26"/>
      <c r="N2157" s="26"/>
      <c r="O2157" s="26"/>
      <c r="P2157" s="26"/>
      <c r="Q2157" s="26"/>
      <c r="R2157" s="26"/>
      <c r="S2157" s="26"/>
      <c r="T2157" s="26"/>
      <c r="U2157" s="26"/>
      <c r="V2157" s="36">
        <f t="shared" si="33"/>
        <v>1096</v>
      </c>
      <c r="W215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57" t="str">
        <f>IF(Table1[[#This Row],[Days Past 3rd Birthday Calculated]]&lt;1,"OnTime",IF(Table1[[#This Row],[Days Past 3rd Birthday Calculated]]&lt;16,"1-15 Cal Days",IF(Table1[[#This Row],[Days Past 3rd Birthday Calculated]]&gt;29,"30+ Cal Days","16-29 Cal Days")))</f>
        <v>OnTime</v>
      </c>
      <c r="Y2157" s="37">
        <f>_xlfn.NUMBERVALUE(Table1[[#This Row],[School Days to Complete Initial Evaluation (U08)]])</f>
        <v>0</v>
      </c>
      <c r="Z2157" t="str">
        <f>IF(Table1[[#This Row],[School Days to Complete Initial Evaluation Converted]]&lt;36,"OnTime",IF(Table1[[#This Row],[School Days to Complete Initial Evaluation Converted]]&gt;50,"16+ Sch Days","1-15 Sch Days"))</f>
        <v>OnTime</v>
      </c>
    </row>
    <row r="2158" spans="1:26">
      <c r="A2158" s="26"/>
      <c r="B2158" s="26"/>
      <c r="C2158" s="26"/>
      <c r="D2158" s="26"/>
      <c r="E2158" s="26"/>
      <c r="F2158" s="26"/>
      <c r="G2158" s="26"/>
      <c r="H2158" s="26"/>
      <c r="I2158" s="26"/>
      <c r="J2158" s="26"/>
      <c r="K2158" s="26"/>
      <c r="L2158" s="26"/>
      <c r="M2158" s="26"/>
      <c r="N2158" s="26"/>
      <c r="O2158" s="26"/>
      <c r="P2158" s="26"/>
      <c r="Q2158" s="26"/>
      <c r="R2158" s="26"/>
      <c r="S2158" s="26"/>
      <c r="T2158" s="26"/>
      <c r="U2158" s="26"/>
      <c r="V2158" s="36">
        <f t="shared" si="33"/>
        <v>1096</v>
      </c>
      <c r="W215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58" t="str">
        <f>IF(Table1[[#This Row],[Days Past 3rd Birthday Calculated]]&lt;1,"OnTime",IF(Table1[[#This Row],[Days Past 3rd Birthday Calculated]]&lt;16,"1-15 Cal Days",IF(Table1[[#This Row],[Days Past 3rd Birthday Calculated]]&gt;29,"30+ Cal Days","16-29 Cal Days")))</f>
        <v>OnTime</v>
      </c>
      <c r="Y2158" s="37">
        <f>_xlfn.NUMBERVALUE(Table1[[#This Row],[School Days to Complete Initial Evaluation (U08)]])</f>
        <v>0</v>
      </c>
      <c r="Z2158" t="str">
        <f>IF(Table1[[#This Row],[School Days to Complete Initial Evaluation Converted]]&lt;36,"OnTime",IF(Table1[[#This Row],[School Days to Complete Initial Evaluation Converted]]&gt;50,"16+ Sch Days","1-15 Sch Days"))</f>
        <v>OnTime</v>
      </c>
    </row>
    <row r="2159" spans="1:26">
      <c r="A2159" s="26"/>
      <c r="B2159" s="26"/>
      <c r="C2159" s="26"/>
      <c r="D2159" s="26"/>
      <c r="E2159" s="26"/>
      <c r="F2159" s="26"/>
      <c r="G2159" s="26"/>
      <c r="H2159" s="26"/>
      <c r="I2159" s="26"/>
      <c r="J2159" s="26"/>
      <c r="K2159" s="26"/>
      <c r="L2159" s="26"/>
      <c r="M2159" s="26"/>
      <c r="N2159" s="26"/>
      <c r="O2159" s="26"/>
      <c r="P2159" s="26"/>
      <c r="Q2159" s="26"/>
      <c r="R2159" s="26"/>
      <c r="S2159" s="26"/>
      <c r="T2159" s="26"/>
      <c r="U2159" s="26"/>
      <c r="V2159" s="36">
        <f t="shared" si="33"/>
        <v>1096</v>
      </c>
      <c r="W215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59" t="str">
        <f>IF(Table1[[#This Row],[Days Past 3rd Birthday Calculated]]&lt;1,"OnTime",IF(Table1[[#This Row],[Days Past 3rd Birthday Calculated]]&lt;16,"1-15 Cal Days",IF(Table1[[#This Row],[Days Past 3rd Birthday Calculated]]&gt;29,"30+ Cal Days","16-29 Cal Days")))</f>
        <v>OnTime</v>
      </c>
      <c r="Y2159" s="37">
        <f>_xlfn.NUMBERVALUE(Table1[[#This Row],[School Days to Complete Initial Evaluation (U08)]])</f>
        <v>0</v>
      </c>
      <c r="Z2159" t="str">
        <f>IF(Table1[[#This Row],[School Days to Complete Initial Evaluation Converted]]&lt;36,"OnTime",IF(Table1[[#This Row],[School Days to Complete Initial Evaluation Converted]]&gt;50,"16+ Sch Days","1-15 Sch Days"))</f>
        <v>OnTime</v>
      </c>
    </row>
    <row r="2160" spans="1:26">
      <c r="A2160" s="26"/>
      <c r="B2160" s="26"/>
      <c r="C2160" s="26"/>
      <c r="D2160" s="26"/>
      <c r="E2160" s="26"/>
      <c r="F2160" s="26"/>
      <c r="G2160" s="26"/>
      <c r="H2160" s="26"/>
      <c r="I2160" s="26"/>
      <c r="J2160" s="26"/>
      <c r="K2160" s="26"/>
      <c r="L2160" s="26"/>
      <c r="M2160" s="26"/>
      <c r="N2160" s="26"/>
      <c r="O2160" s="26"/>
      <c r="P2160" s="26"/>
      <c r="Q2160" s="26"/>
      <c r="R2160" s="26"/>
      <c r="S2160" s="26"/>
      <c r="T2160" s="26"/>
      <c r="U2160" s="26"/>
      <c r="V2160" s="36">
        <f t="shared" si="33"/>
        <v>1096</v>
      </c>
      <c r="W216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60" t="str">
        <f>IF(Table1[[#This Row],[Days Past 3rd Birthday Calculated]]&lt;1,"OnTime",IF(Table1[[#This Row],[Days Past 3rd Birthday Calculated]]&lt;16,"1-15 Cal Days",IF(Table1[[#This Row],[Days Past 3rd Birthday Calculated]]&gt;29,"30+ Cal Days","16-29 Cal Days")))</f>
        <v>OnTime</v>
      </c>
      <c r="Y2160" s="37">
        <f>_xlfn.NUMBERVALUE(Table1[[#This Row],[School Days to Complete Initial Evaluation (U08)]])</f>
        <v>0</v>
      </c>
      <c r="Z2160" t="str">
        <f>IF(Table1[[#This Row],[School Days to Complete Initial Evaluation Converted]]&lt;36,"OnTime",IF(Table1[[#This Row],[School Days to Complete Initial Evaluation Converted]]&gt;50,"16+ Sch Days","1-15 Sch Days"))</f>
        <v>OnTime</v>
      </c>
    </row>
    <row r="2161" spans="1:26">
      <c r="A2161" s="26"/>
      <c r="B2161" s="26"/>
      <c r="C2161" s="26"/>
      <c r="D2161" s="26"/>
      <c r="E2161" s="26"/>
      <c r="F2161" s="26"/>
      <c r="G2161" s="26"/>
      <c r="H2161" s="26"/>
      <c r="I2161" s="26"/>
      <c r="J2161" s="26"/>
      <c r="K2161" s="26"/>
      <c r="L2161" s="26"/>
      <c r="M2161" s="26"/>
      <c r="N2161" s="26"/>
      <c r="O2161" s="26"/>
      <c r="P2161" s="26"/>
      <c r="Q2161" s="26"/>
      <c r="R2161" s="26"/>
      <c r="S2161" s="26"/>
      <c r="T2161" s="26"/>
      <c r="U2161" s="26"/>
      <c r="V2161" s="36">
        <f t="shared" si="33"/>
        <v>1096</v>
      </c>
      <c r="W216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61" t="str">
        <f>IF(Table1[[#This Row],[Days Past 3rd Birthday Calculated]]&lt;1,"OnTime",IF(Table1[[#This Row],[Days Past 3rd Birthday Calculated]]&lt;16,"1-15 Cal Days",IF(Table1[[#This Row],[Days Past 3rd Birthday Calculated]]&gt;29,"30+ Cal Days","16-29 Cal Days")))</f>
        <v>OnTime</v>
      </c>
      <c r="Y2161" s="37">
        <f>_xlfn.NUMBERVALUE(Table1[[#This Row],[School Days to Complete Initial Evaluation (U08)]])</f>
        <v>0</v>
      </c>
      <c r="Z2161" t="str">
        <f>IF(Table1[[#This Row],[School Days to Complete Initial Evaluation Converted]]&lt;36,"OnTime",IF(Table1[[#This Row],[School Days to Complete Initial Evaluation Converted]]&gt;50,"16+ Sch Days","1-15 Sch Days"))</f>
        <v>OnTime</v>
      </c>
    </row>
    <row r="2162" spans="1:26">
      <c r="A2162" s="26"/>
      <c r="B2162" s="26"/>
      <c r="C2162" s="26"/>
      <c r="D2162" s="26"/>
      <c r="E2162" s="26"/>
      <c r="F2162" s="26"/>
      <c r="G2162" s="26"/>
      <c r="H2162" s="26"/>
      <c r="I2162" s="26"/>
      <c r="J2162" s="26"/>
      <c r="K2162" s="26"/>
      <c r="L2162" s="26"/>
      <c r="M2162" s="26"/>
      <c r="N2162" s="26"/>
      <c r="O2162" s="26"/>
      <c r="P2162" s="26"/>
      <c r="Q2162" s="26"/>
      <c r="R2162" s="26"/>
      <c r="S2162" s="26"/>
      <c r="T2162" s="26"/>
      <c r="U2162" s="26"/>
      <c r="V2162" s="36">
        <f t="shared" si="33"/>
        <v>1096</v>
      </c>
      <c r="W216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62" t="str">
        <f>IF(Table1[[#This Row],[Days Past 3rd Birthday Calculated]]&lt;1,"OnTime",IF(Table1[[#This Row],[Days Past 3rd Birthday Calculated]]&lt;16,"1-15 Cal Days",IF(Table1[[#This Row],[Days Past 3rd Birthday Calculated]]&gt;29,"30+ Cal Days","16-29 Cal Days")))</f>
        <v>OnTime</v>
      </c>
      <c r="Y2162" s="37">
        <f>_xlfn.NUMBERVALUE(Table1[[#This Row],[School Days to Complete Initial Evaluation (U08)]])</f>
        <v>0</v>
      </c>
      <c r="Z2162" t="str">
        <f>IF(Table1[[#This Row],[School Days to Complete Initial Evaluation Converted]]&lt;36,"OnTime",IF(Table1[[#This Row],[School Days to Complete Initial Evaluation Converted]]&gt;50,"16+ Sch Days","1-15 Sch Days"))</f>
        <v>OnTime</v>
      </c>
    </row>
    <row r="2163" spans="1:26">
      <c r="A2163" s="26"/>
      <c r="B2163" s="26"/>
      <c r="C2163" s="26"/>
      <c r="D2163" s="26"/>
      <c r="E2163" s="26"/>
      <c r="F2163" s="26"/>
      <c r="G2163" s="26"/>
      <c r="H2163" s="26"/>
      <c r="I2163" s="26"/>
      <c r="J2163" s="26"/>
      <c r="K2163" s="26"/>
      <c r="L2163" s="26"/>
      <c r="M2163" s="26"/>
      <c r="N2163" s="26"/>
      <c r="O2163" s="26"/>
      <c r="P2163" s="26"/>
      <c r="Q2163" s="26"/>
      <c r="R2163" s="26"/>
      <c r="S2163" s="26"/>
      <c r="T2163" s="26"/>
      <c r="U2163" s="26"/>
      <c r="V2163" s="36">
        <f t="shared" si="33"/>
        <v>1096</v>
      </c>
      <c r="W216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63" t="str">
        <f>IF(Table1[[#This Row],[Days Past 3rd Birthday Calculated]]&lt;1,"OnTime",IF(Table1[[#This Row],[Days Past 3rd Birthday Calculated]]&lt;16,"1-15 Cal Days",IF(Table1[[#This Row],[Days Past 3rd Birthday Calculated]]&gt;29,"30+ Cal Days","16-29 Cal Days")))</f>
        <v>OnTime</v>
      </c>
      <c r="Y2163" s="37">
        <f>_xlfn.NUMBERVALUE(Table1[[#This Row],[School Days to Complete Initial Evaluation (U08)]])</f>
        <v>0</v>
      </c>
      <c r="Z2163" t="str">
        <f>IF(Table1[[#This Row],[School Days to Complete Initial Evaluation Converted]]&lt;36,"OnTime",IF(Table1[[#This Row],[School Days to Complete Initial Evaluation Converted]]&gt;50,"16+ Sch Days","1-15 Sch Days"))</f>
        <v>OnTime</v>
      </c>
    </row>
    <row r="2164" spans="1:26">
      <c r="A2164" s="26"/>
      <c r="B2164" s="26"/>
      <c r="C2164" s="26"/>
      <c r="D2164" s="26"/>
      <c r="E2164" s="26"/>
      <c r="F2164" s="26"/>
      <c r="G2164" s="26"/>
      <c r="H2164" s="26"/>
      <c r="I2164" s="26"/>
      <c r="J2164" s="26"/>
      <c r="K2164" s="26"/>
      <c r="L2164" s="26"/>
      <c r="M2164" s="26"/>
      <c r="N2164" s="26"/>
      <c r="O2164" s="26"/>
      <c r="P2164" s="26"/>
      <c r="Q2164" s="26"/>
      <c r="R2164" s="26"/>
      <c r="S2164" s="26"/>
      <c r="T2164" s="26"/>
      <c r="U2164" s="26"/>
      <c r="V2164" s="36">
        <f t="shared" si="33"/>
        <v>1096</v>
      </c>
      <c r="W216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64" t="str">
        <f>IF(Table1[[#This Row],[Days Past 3rd Birthday Calculated]]&lt;1,"OnTime",IF(Table1[[#This Row],[Days Past 3rd Birthday Calculated]]&lt;16,"1-15 Cal Days",IF(Table1[[#This Row],[Days Past 3rd Birthday Calculated]]&gt;29,"30+ Cal Days","16-29 Cal Days")))</f>
        <v>OnTime</v>
      </c>
      <c r="Y2164" s="37">
        <f>_xlfn.NUMBERVALUE(Table1[[#This Row],[School Days to Complete Initial Evaluation (U08)]])</f>
        <v>0</v>
      </c>
      <c r="Z2164" t="str">
        <f>IF(Table1[[#This Row],[School Days to Complete Initial Evaluation Converted]]&lt;36,"OnTime",IF(Table1[[#This Row],[School Days to Complete Initial Evaluation Converted]]&gt;50,"16+ Sch Days","1-15 Sch Days"))</f>
        <v>OnTime</v>
      </c>
    </row>
    <row r="2165" spans="1:26">
      <c r="A2165" s="26"/>
      <c r="B2165" s="26"/>
      <c r="C2165" s="26"/>
      <c r="D2165" s="26"/>
      <c r="E2165" s="26"/>
      <c r="F2165" s="26"/>
      <c r="G2165" s="26"/>
      <c r="H2165" s="26"/>
      <c r="I2165" s="26"/>
      <c r="J2165" s="26"/>
      <c r="K2165" s="26"/>
      <c r="L2165" s="26"/>
      <c r="M2165" s="26"/>
      <c r="N2165" s="26"/>
      <c r="O2165" s="26"/>
      <c r="P2165" s="26"/>
      <c r="Q2165" s="26"/>
      <c r="R2165" s="26"/>
      <c r="S2165" s="26"/>
      <c r="T2165" s="26"/>
      <c r="U2165" s="26"/>
      <c r="V2165" s="36">
        <f t="shared" si="33"/>
        <v>1096</v>
      </c>
      <c r="W216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65" t="str">
        <f>IF(Table1[[#This Row],[Days Past 3rd Birthday Calculated]]&lt;1,"OnTime",IF(Table1[[#This Row],[Days Past 3rd Birthday Calculated]]&lt;16,"1-15 Cal Days",IF(Table1[[#This Row],[Days Past 3rd Birthday Calculated]]&gt;29,"30+ Cal Days","16-29 Cal Days")))</f>
        <v>OnTime</v>
      </c>
      <c r="Y2165" s="37">
        <f>_xlfn.NUMBERVALUE(Table1[[#This Row],[School Days to Complete Initial Evaluation (U08)]])</f>
        <v>0</v>
      </c>
      <c r="Z2165" t="str">
        <f>IF(Table1[[#This Row],[School Days to Complete Initial Evaluation Converted]]&lt;36,"OnTime",IF(Table1[[#This Row],[School Days to Complete Initial Evaluation Converted]]&gt;50,"16+ Sch Days","1-15 Sch Days"))</f>
        <v>OnTime</v>
      </c>
    </row>
    <row r="2166" spans="1:26">
      <c r="A2166" s="26"/>
      <c r="B2166" s="26"/>
      <c r="C2166" s="26"/>
      <c r="D2166" s="26"/>
      <c r="E2166" s="26"/>
      <c r="F2166" s="26"/>
      <c r="G2166" s="26"/>
      <c r="H2166" s="26"/>
      <c r="I2166" s="26"/>
      <c r="J2166" s="26"/>
      <c r="K2166" s="26"/>
      <c r="L2166" s="26"/>
      <c r="M2166" s="26"/>
      <c r="N2166" s="26"/>
      <c r="O2166" s="26"/>
      <c r="P2166" s="26"/>
      <c r="Q2166" s="26"/>
      <c r="R2166" s="26"/>
      <c r="S2166" s="26"/>
      <c r="T2166" s="26"/>
      <c r="U2166" s="26"/>
      <c r="V2166" s="36">
        <f t="shared" si="33"/>
        <v>1096</v>
      </c>
      <c r="W216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66" t="str">
        <f>IF(Table1[[#This Row],[Days Past 3rd Birthday Calculated]]&lt;1,"OnTime",IF(Table1[[#This Row],[Days Past 3rd Birthday Calculated]]&lt;16,"1-15 Cal Days",IF(Table1[[#This Row],[Days Past 3rd Birthday Calculated]]&gt;29,"30+ Cal Days","16-29 Cal Days")))</f>
        <v>OnTime</v>
      </c>
      <c r="Y2166" s="37">
        <f>_xlfn.NUMBERVALUE(Table1[[#This Row],[School Days to Complete Initial Evaluation (U08)]])</f>
        <v>0</v>
      </c>
      <c r="Z2166" t="str">
        <f>IF(Table1[[#This Row],[School Days to Complete Initial Evaluation Converted]]&lt;36,"OnTime",IF(Table1[[#This Row],[School Days to Complete Initial Evaluation Converted]]&gt;50,"16+ Sch Days","1-15 Sch Days"))</f>
        <v>OnTime</v>
      </c>
    </row>
    <row r="2167" spans="1:26">
      <c r="A2167" s="26"/>
      <c r="B2167" s="26"/>
      <c r="C2167" s="26"/>
      <c r="D2167" s="26"/>
      <c r="E2167" s="26"/>
      <c r="F2167" s="26"/>
      <c r="G2167" s="26"/>
      <c r="H2167" s="26"/>
      <c r="I2167" s="26"/>
      <c r="J2167" s="26"/>
      <c r="K2167" s="26"/>
      <c r="L2167" s="26"/>
      <c r="M2167" s="26"/>
      <c r="N2167" s="26"/>
      <c r="O2167" s="26"/>
      <c r="P2167" s="26"/>
      <c r="Q2167" s="26"/>
      <c r="R2167" s="26"/>
      <c r="S2167" s="26"/>
      <c r="T2167" s="26"/>
      <c r="U2167" s="26"/>
      <c r="V2167" s="36">
        <f t="shared" si="33"/>
        <v>1096</v>
      </c>
      <c r="W216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67" t="str">
        <f>IF(Table1[[#This Row],[Days Past 3rd Birthday Calculated]]&lt;1,"OnTime",IF(Table1[[#This Row],[Days Past 3rd Birthday Calculated]]&lt;16,"1-15 Cal Days",IF(Table1[[#This Row],[Days Past 3rd Birthday Calculated]]&gt;29,"30+ Cal Days","16-29 Cal Days")))</f>
        <v>OnTime</v>
      </c>
      <c r="Y2167" s="37">
        <f>_xlfn.NUMBERVALUE(Table1[[#This Row],[School Days to Complete Initial Evaluation (U08)]])</f>
        <v>0</v>
      </c>
      <c r="Z2167" t="str">
        <f>IF(Table1[[#This Row],[School Days to Complete Initial Evaluation Converted]]&lt;36,"OnTime",IF(Table1[[#This Row],[School Days to Complete Initial Evaluation Converted]]&gt;50,"16+ Sch Days","1-15 Sch Days"))</f>
        <v>OnTime</v>
      </c>
    </row>
    <row r="2168" spans="1:26">
      <c r="A2168" s="26"/>
      <c r="B2168" s="26"/>
      <c r="C2168" s="26"/>
      <c r="D2168" s="26"/>
      <c r="E2168" s="26"/>
      <c r="F2168" s="26"/>
      <c r="G2168" s="26"/>
      <c r="H2168" s="26"/>
      <c r="I2168" s="26"/>
      <c r="J2168" s="26"/>
      <c r="K2168" s="26"/>
      <c r="L2168" s="26"/>
      <c r="M2168" s="26"/>
      <c r="N2168" s="26"/>
      <c r="O2168" s="26"/>
      <c r="P2168" s="26"/>
      <c r="Q2168" s="26"/>
      <c r="R2168" s="26"/>
      <c r="S2168" s="26"/>
      <c r="T2168" s="26"/>
      <c r="U2168" s="26"/>
      <c r="V2168" s="36">
        <f t="shared" si="33"/>
        <v>1096</v>
      </c>
      <c r="W216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68" t="str">
        <f>IF(Table1[[#This Row],[Days Past 3rd Birthday Calculated]]&lt;1,"OnTime",IF(Table1[[#This Row],[Days Past 3rd Birthday Calculated]]&lt;16,"1-15 Cal Days",IF(Table1[[#This Row],[Days Past 3rd Birthday Calculated]]&gt;29,"30+ Cal Days","16-29 Cal Days")))</f>
        <v>OnTime</v>
      </c>
      <c r="Y2168" s="37">
        <f>_xlfn.NUMBERVALUE(Table1[[#This Row],[School Days to Complete Initial Evaluation (U08)]])</f>
        <v>0</v>
      </c>
      <c r="Z2168" t="str">
        <f>IF(Table1[[#This Row],[School Days to Complete Initial Evaluation Converted]]&lt;36,"OnTime",IF(Table1[[#This Row],[School Days to Complete Initial Evaluation Converted]]&gt;50,"16+ Sch Days","1-15 Sch Days"))</f>
        <v>OnTime</v>
      </c>
    </row>
    <row r="2169" spans="1:26">
      <c r="A2169" s="26"/>
      <c r="B2169" s="26"/>
      <c r="C2169" s="26"/>
      <c r="D2169" s="26"/>
      <c r="E2169" s="26"/>
      <c r="F2169" s="26"/>
      <c r="G2169" s="26"/>
      <c r="H2169" s="26"/>
      <c r="I2169" s="26"/>
      <c r="J2169" s="26"/>
      <c r="K2169" s="26"/>
      <c r="L2169" s="26"/>
      <c r="M2169" s="26"/>
      <c r="N2169" s="26"/>
      <c r="O2169" s="26"/>
      <c r="P2169" s="26"/>
      <c r="Q2169" s="26"/>
      <c r="R2169" s="26"/>
      <c r="S2169" s="26"/>
      <c r="T2169" s="26"/>
      <c r="U2169" s="26"/>
      <c r="V2169" s="36">
        <f t="shared" si="33"/>
        <v>1096</v>
      </c>
      <c r="W216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69" t="str">
        <f>IF(Table1[[#This Row],[Days Past 3rd Birthday Calculated]]&lt;1,"OnTime",IF(Table1[[#This Row],[Days Past 3rd Birthday Calculated]]&lt;16,"1-15 Cal Days",IF(Table1[[#This Row],[Days Past 3rd Birthday Calculated]]&gt;29,"30+ Cal Days","16-29 Cal Days")))</f>
        <v>OnTime</v>
      </c>
      <c r="Y2169" s="37">
        <f>_xlfn.NUMBERVALUE(Table1[[#This Row],[School Days to Complete Initial Evaluation (U08)]])</f>
        <v>0</v>
      </c>
      <c r="Z2169" t="str">
        <f>IF(Table1[[#This Row],[School Days to Complete Initial Evaluation Converted]]&lt;36,"OnTime",IF(Table1[[#This Row],[School Days to Complete Initial Evaluation Converted]]&gt;50,"16+ Sch Days","1-15 Sch Days"))</f>
        <v>OnTime</v>
      </c>
    </row>
    <row r="2170" spans="1:26">
      <c r="A2170" s="26"/>
      <c r="B2170" s="26"/>
      <c r="C2170" s="26"/>
      <c r="D2170" s="26"/>
      <c r="E2170" s="26"/>
      <c r="F2170" s="26"/>
      <c r="G2170" s="26"/>
      <c r="H2170" s="26"/>
      <c r="I2170" s="26"/>
      <c r="J2170" s="26"/>
      <c r="K2170" s="26"/>
      <c r="L2170" s="26"/>
      <c r="M2170" s="26"/>
      <c r="N2170" s="26"/>
      <c r="O2170" s="26"/>
      <c r="P2170" s="26"/>
      <c r="Q2170" s="26"/>
      <c r="R2170" s="26"/>
      <c r="S2170" s="26"/>
      <c r="T2170" s="26"/>
      <c r="U2170" s="26"/>
      <c r="V2170" s="36">
        <f t="shared" si="33"/>
        <v>1096</v>
      </c>
      <c r="W217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70" t="str">
        <f>IF(Table1[[#This Row],[Days Past 3rd Birthday Calculated]]&lt;1,"OnTime",IF(Table1[[#This Row],[Days Past 3rd Birthday Calculated]]&lt;16,"1-15 Cal Days",IF(Table1[[#This Row],[Days Past 3rd Birthday Calculated]]&gt;29,"30+ Cal Days","16-29 Cal Days")))</f>
        <v>OnTime</v>
      </c>
      <c r="Y2170" s="37">
        <f>_xlfn.NUMBERVALUE(Table1[[#This Row],[School Days to Complete Initial Evaluation (U08)]])</f>
        <v>0</v>
      </c>
      <c r="Z2170" t="str">
        <f>IF(Table1[[#This Row],[School Days to Complete Initial Evaluation Converted]]&lt;36,"OnTime",IF(Table1[[#This Row],[School Days to Complete Initial Evaluation Converted]]&gt;50,"16+ Sch Days","1-15 Sch Days"))</f>
        <v>OnTime</v>
      </c>
    </row>
    <row r="2171" spans="1:26">
      <c r="A2171" s="26"/>
      <c r="B2171" s="26"/>
      <c r="C2171" s="26"/>
      <c r="D2171" s="26"/>
      <c r="E2171" s="26"/>
      <c r="F2171" s="26"/>
      <c r="G2171" s="26"/>
      <c r="H2171" s="26"/>
      <c r="I2171" s="26"/>
      <c r="J2171" s="26"/>
      <c r="K2171" s="26"/>
      <c r="L2171" s="26"/>
      <c r="M2171" s="26"/>
      <c r="N2171" s="26"/>
      <c r="O2171" s="26"/>
      <c r="P2171" s="26"/>
      <c r="Q2171" s="26"/>
      <c r="R2171" s="26"/>
      <c r="S2171" s="26"/>
      <c r="T2171" s="26"/>
      <c r="U2171" s="26"/>
      <c r="V2171" s="36">
        <f t="shared" si="33"/>
        <v>1096</v>
      </c>
      <c r="W217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71" t="str">
        <f>IF(Table1[[#This Row],[Days Past 3rd Birthday Calculated]]&lt;1,"OnTime",IF(Table1[[#This Row],[Days Past 3rd Birthday Calculated]]&lt;16,"1-15 Cal Days",IF(Table1[[#This Row],[Days Past 3rd Birthday Calculated]]&gt;29,"30+ Cal Days","16-29 Cal Days")))</f>
        <v>OnTime</v>
      </c>
      <c r="Y2171" s="37">
        <f>_xlfn.NUMBERVALUE(Table1[[#This Row],[School Days to Complete Initial Evaluation (U08)]])</f>
        <v>0</v>
      </c>
      <c r="Z2171" t="str">
        <f>IF(Table1[[#This Row],[School Days to Complete Initial Evaluation Converted]]&lt;36,"OnTime",IF(Table1[[#This Row],[School Days to Complete Initial Evaluation Converted]]&gt;50,"16+ Sch Days","1-15 Sch Days"))</f>
        <v>OnTime</v>
      </c>
    </row>
    <row r="2172" spans="1:26">
      <c r="A2172" s="26"/>
      <c r="B2172" s="26"/>
      <c r="C2172" s="26"/>
      <c r="D2172" s="26"/>
      <c r="E2172" s="26"/>
      <c r="F2172" s="26"/>
      <c r="G2172" s="26"/>
      <c r="H2172" s="26"/>
      <c r="I2172" s="26"/>
      <c r="J2172" s="26"/>
      <c r="K2172" s="26"/>
      <c r="L2172" s="26"/>
      <c r="M2172" s="26"/>
      <c r="N2172" s="26"/>
      <c r="O2172" s="26"/>
      <c r="P2172" s="26"/>
      <c r="Q2172" s="26"/>
      <c r="R2172" s="26"/>
      <c r="S2172" s="26"/>
      <c r="T2172" s="26"/>
      <c r="U2172" s="26"/>
      <c r="V2172" s="36">
        <f t="shared" si="33"/>
        <v>1096</v>
      </c>
      <c r="W217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72" t="str">
        <f>IF(Table1[[#This Row],[Days Past 3rd Birthday Calculated]]&lt;1,"OnTime",IF(Table1[[#This Row],[Days Past 3rd Birthday Calculated]]&lt;16,"1-15 Cal Days",IF(Table1[[#This Row],[Days Past 3rd Birthday Calculated]]&gt;29,"30+ Cal Days","16-29 Cal Days")))</f>
        <v>OnTime</v>
      </c>
      <c r="Y2172" s="37">
        <f>_xlfn.NUMBERVALUE(Table1[[#This Row],[School Days to Complete Initial Evaluation (U08)]])</f>
        <v>0</v>
      </c>
      <c r="Z2172" t="str">
        <f>IF(Table1[[#This Row],[School Days to Complete Initial Evaluation Converted]]&lt;36,"OnTime",IF(Table1[[#This Row],[School Days to Complete Initial Evaluation Converted]]&gt;50,"16+ Sch Days","1-15 Sch Days"))</f>
        <v>OnTime</v>
      </c>
    </row>
    <row r="2173" spans="1:26">
      <c r="A2173" s="26"/>
      <c r="B2173" s="26"/>
      <c r="C2173" s="26"/>
      <c r="D2173" s="26"/>
      <c r="E2173" s="26"/>
      <c r="F2173" s="26"/>
      <c r="G2173" s="26"/>
      <c r="H2173" s="26"/>
      <c r="I2173" s="26"/>
      <c r="J2173" s="26"/>
      <c r="K2173" s="26"/>
      <c r="L2173" s="26"/>
      <c r="M2173" s="26"/>
      <c r="N2173" s="26"/>
      <c r="O2173" s="26"/>
      <c r="P2173" s="26"/>
      <c r="Q2173" s="26"/>
      <c r="R2173" s="26"/>
      <c r="S2173" s="26"/>
      <c r="T2173" s="26"/>
      <c r="U2173" s="26"/>
      <c r="V2173" s="36">
        <f t="shared" si="33"/>
        <v>1096</v>
      </c>
      <c r="W217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73" t="str">
        <f>IF(Table1[[#This Row],[Days Past 3rd Birthday Calculated]]&lt;1,"OnTime",IF(Table1[[#This Row],[Days Past 3rd Birthday Calculated]]&lt;16,"1-15 Cal Days",IF(Table1[[#This Row],[Days Past 3rd Birthday Calculated]]&gt;29,"30+ Cal Days","16-29 Cal Days")))</f>
        <v>OnTime</v>
      </c>
      <c r="Y2173" s="37">
        <f>_xlfn.NUMBERVALUE(Table1[[#This Row],[School Days to Complete Initial Evaluation (U08)]])</f>
        <v>0</v>
      </c>
      <c r="Z2173" t="str">
        <f>IF(Table1[[#This Row],[School Days to Complete Initial Evaluation Converted]]&lt;36,"OnTime",IF(Table1[[#This Row],[School Days to Complete Initial Evaluation Converted]]&gt;50,"16+ Sch Days","1-15 Sch Days"))</f>
        <v>OnTime</v>
      </c>
    </row>
    <row r="2174" spans="1:26">
      <c r="A2174" s="26"/>
      <c r="B2174" s="26"/>
      <c r="C2174" s="26"/>
      <c r="D2174" s="26"/>
      <c r="E2174" s="26"/>
      <c r="F2174" s="26"/>
      <c r="G2174" s="26"/>
      <c r="H2174" s="26"/>
      <c r="I2174" s="26"/>
      <c r="J2174" s="26"/>
      <c r="K2174" s="26"/>
      <c r="L2174" s="26"/>
      <c r="M2174" s="26"/>
      <c r="N2174" s="26"/>
      <c r="O2174" s="26"/>
      <c r="P2174" s="26"/>
      <c r="Q2174" s="26"/>
      <c r="R2174" s="26"/>
      <c r="S2174" s="26"/>
      <c r="T2174" s="26"/>
      <c r="U2174" s="26"/>
      <c r="V2174" s="36">
        <f t="shared" si="33"/>
        <v>1096</v>
      </c>
      <c r="W217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74" t="str">
        <f>IF(Table1[[#This Row],[Days Past 3rd Birthday Calculated]]&lt;1,"OnTime",IF(Table1[[#This Row],[Days Past 3rd Birthday Calculated]]&lt;16,"1-15 Cal Days",IF(Table1[[#This Row],[Days Past 3rd Birthday Calculated]]&gt;29,"30+ Cal Days","16-29 Cal Days")))</f>
        <v>OnTime</v>
      </c>
      <c r="Y2174" s="37">
        <f>_xlfn.NUMBERVALUE(Table1[[#This Row],[School Days to Complete Initial Evaluation (U08)]])</f>
        <v>0</v>
      </c>
      <c r="Z2174" t="str">
        <f>IF(Table1[[#This Row],[School Days to Complete Initial Evaluation Converted]]&lt;36,"OnTime",IF(Table1[[#This Row],[School Days to Complete Initial Evaluation Converted]]&gt;50,"16+ Sch Days","1-15 Sch Days"))</f>
        <v>OnTime</v>
      </c>
    </row>
    <row r="2175" spans="1:26">
      <c r="A2175" s="26"/>
      <c r="B2175" s="26"/>
      <c r="C2175" s="26"/>
      <c r="D2175" s="26"/>
      <c r="E2175" s="26"/>
      <c r="F2175" s="26"/>
      <c r="G2175" s="26"/>
      <c r="H2175" s="26"/>
      <c r="I2175" s="26"/>
      <c r="J2175" s="26"/>
      <c r="K2175" s="26"/>
      <c r="L2175" s="26"/>
      <c r="M2175" s="26"/>
      <c r="N2175" s="26"/>
      <c r="O2175" s="26"/>
      <c r="P2175" s="26"/>
      <c r="Q2175" s="26"/>
      <c r="R2175" s="26"/>
      <c r="S2175" s="26"/>
      <c r="T2175" s="26"/>
      <c r="U2175" s="26"/>
      <c r="V2175" s="36">
        <f t="shared" si="33"/>
        <v>1096</v>
      </c>
      <c r="W217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75" t="str">
        <f>IF(Table1[[#This Row],[Days Past 3rd Birthday Calculated]]&lt;1,"OnTime",IF(Table1[[#This Row],[Days Past 3rd Birthday Calculated]]&lt;16,"1-15 Cal Days",IF(Table1[[#This Row],[Days Past 3rd Birthday Calculated]]&gt;29,"30+ Cal Days","16-29 Cal Days")))</f>
        <v>OnTime</v>
      </c>
      <c r="Y2175" s="37">
        <f>_xlfn.NUMBERVALUE(Table1[[#This Row],[School Days to Complete Initial Evaluation (U08)]])</f>
        <v>0</v>
      </c>
      <c r="Z2175" t="str">
        <f>IF(Table1[[#This Row],[School Days to Complete Initial Evaluation Converted]]&lt;36,"OnTime",IF(Table1[[#This Row],[School Days to Complete Initial Evaluation Converted]]&gt;50,"16+ Sch Days","1-15 Sch Days"))</f>
        <v>OnTime</v>
      </c>
    </row>
    <row r="2176" spans="1:26">
      <c r="A2176" s="26"/>
      <c r="B2176" s="26"/>
      <c r="C2176" s="26"/>
      <c r="D2176" s="26"/>
      <c r="E2176" s="26"/>
      <c r="F2176" s="26"/>
      <c r="G2176" s="26"/>
      <c r="H2176" s="26"/>
      <c r="I2176" s="26"/>
      <c r="J2176" s="26"/>
      <c r="K2176" s="26"/>
      <c r="L2176" s="26"/>
      <c r="M2176" s="26"/>
      <c r="N2176" s="26"/>
      <c r="O2176" s="26"/>
      <c r="P2176" s="26"/>
      <c r="Q2176" s="26"/>
      <c r="R2176" s="26"/>
      <c r="S2176" s="26"/>
      <c r="T2176" s="26"/>
      <c r="U2176" s="26"/>
      <c r="V2176" s="36">
        <f t="shared" si="33"/>
        <v>1096</v>
      </c>
      <c r="W217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76" t="str">
        <f>IF(Table1[[#This Row],[Days Past 3rd Birthday Calculated]]&lt;1,"OnTime",IF(Table1[[#This Row],[Days Past 3rd Birthday Calculated]]&lt;16,"1-15 Cal Days",IF(Table1[[#This Row],[Days Past 3rd Birthday Calculated]]&gt;29,"30+ Cal Days","16-29 Cal Days")))</f>
        <v>OnTime</v>
      </c>
      <c r="Y2176" s="37">
        <f>_xlfn.NUMBERVALUE(Table1[[#This Row],[School Days to Complete Initial Evaluation (U08)]])</f>
        <v>0</v>
      </c>
      <c r="Z2176" t="str">
        <f>IF(Table1[[#This Row],[School Days to Complete Initial Evaluation Converted]]&lt;36,"OnTime",IF(Table1[[#This Row],[School Days to Complete Initial Evaluation Converted]]&gt;50,"16+ Sch Days","1-15 Sch Days"))</f>
        <v>OnTime</v>
      </c>
    </row>
    <row r="2177" spans="1:26">
      <c r="A2177" s="26"/>
      <c r="B2177" s="26"/>
      <c r="C2177" s="26"/>
      <c r="D2177" s="26"/>
      <c r="E2177" s="26"/>
      <c r="F2177" s="26"/>
      <c r="G2177" s="26"/>
      <c r="H2177" s="26"/>
      <c r="I2177" s="26"/>
      <c r="J2177" s="26"/>
      <c r="K2177" s="26"/>
      <c r="L2177" s="26"/>
      <c r="M2177" s="26"/>
      <c r="N2177" s="26"/>
      <c r="O2177" s="26"/>
      <c r="P2177" s="26"/>
      <c r="Q2177" s="26"/>
      <c r="R2177" s="26"/>
      <c r="S2177" s="26"/>
      <c r="T2177" s="26"/>
      <c r="U2177" s="26"/>
      <c r="V2177" s="36">
        <f t="shared" si="33"/>
        <v>1096</v>
      </c>
      <c r="W217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77" t="str">
        <f>IF(Table1[[#This Row],[Days Past 3rd Birthday Calculated]]&lt;1,"OnTime",IF(Table1[[#This Row],[Days Past 3rd Birthday Calculated]]&lt;16,"1-15 Cal Days",IF(Table1[[#This Row],[Days Past 3rd Birthday Calculated]]&gt;29,"30+ Cal Days","16-29 Cal Days")))</f>
        <v>OnTime</v>
      </c>
      <c r="Y2177" s="37">
        <f>_xlfn.NUMBERVALUE(Table1[[#This Row],[School Days to Complete Initial Evaluation (U08)]])</f>
        <v>0</v>
      </c>
      <c r="Z2177" t="str">
        <f>IF(Table1[[#This Row],[School Days to Complete Initial Evaluation Converted]]&lt;36,"OnTime",IF(Table1[[#This Row],[School Days to Complete Initial Evaluation Converted]]&gt;50,"16+ Sch Days","1-15 Sch Days"))</f>
        <v>OnTime</v>
      </c>
    </row>
    <row r="2178" spans="1:26">
      <c r="A2178" s="26"/>
      <c r="B2178" s="26"/>
      <c r="C2178" s="26"/>
      <c r="D2178" s="26"/>
      <c r="E2178" s="26"/>
      <c r="F2178" s="26"/>
      <c r="G2178" s="26"/>
      <c r="H2178" s="26"/>
      <c r="I2178" s="26"/>
      <c r="J2178" s="26"/>
      <c r="K2178" s="26"/>
      <c r="L2178" s="26"/>
      <c r="M2178" s="26"/>
      <c r="N2178" s="26"/>
      <c r="O2178" s="26"/>
      <c r="P2178" s="26"/>
      <c r="Q2178" s="26"/>
      <c r="R2178" s="26"/>
      <c r="S2178" s="26"/>
      <c r="T2178" s="26"/>
      <c r="U2178" s="26"/>
      <c r="V2178" s="36">
        <f t="shared" ref="V2178:V2241" si="34">EDATE(Q2178,36)</f>
        <v>1096</v>
      </c>
      <c r="W217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78" t="str">
        <f>IF(Table1[[#This Row],[Days Past 3rd Birthday Calculated]]&lt;1,"OnTime",IF(Table1[[#This Row],[Days Past 3rd Birthday Calculated]]&lt;16,"1-15 Cal Days",IF(Table1[[#This Row],[Days Past 3rd Birthday Calculated]]&gt;29,"30+ Cal Days","16-29 Cal Days")))</f>
        <v>OnTime</v>
      </c>
      <c r="Y2178" s="37">
        <f>_xlfn.NUMBERVALUE(Table1[[#This Row],[School Days to Complete Initial Evaluation (U08)]])</f>
        <v>0</v>
      </c>
      <c r="Z2178" t="str">
        <f>IF(Table1[[#This Row],[School Days to Complete Initial Evaluation Converted]]&lt;36,"OnTime",IF(Table1[[#This Row],[School Days to Complete Initial Evaluation Converted]]&gt;50,"16+ Sch Days","1-15 Sch Days"))</f>
        <v>OnTime</v>
      </c>
    </row>
    <row r="2179" spans="1:26">
      <c r="A2179" s="26"/>
      <c r="B2179" s="26"/>
      <c r="C2179" s="26"/>
      <c r="D2179" s="26"/>
      <c r="E2179" s="26"/>
      <c r="F2179" s="26"/>
      <c r="G2179" s="26"/>
      <c r="H2179" s="26"/>
      <c r="I2179" s="26"/>
      <c r="J2179" s="26"/>
      <c r="K2179" s="26"/>
      <c r="L2179" s="26"/>
      <c r="M2179" s="26"/>
      <c r="N2179" s="26"/>
      <c r="O2179" s="26"/>
      <c r="P2179" s="26"/>
      <c r="Q2179" s="26"/>
      <c r="R2179" s="26"/>
      <c r="S2179" s="26"/>
      <c r="T2179" s="26"/>
      <c r="U2179" s="26"/>
      <c r="V2179" s="36">
        <f t="shared" si="34"/>
        <v>1096</v>
      </c>
      <c r="W217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79" t="str">
        <f>IF(Table1[[#This Row],[Days Past 3rd Birthday Calculated]]&lt;1,"OnTime",IF(Table1[[#This Row],[Days Past 3rd Birthday Calculated]]&lt;16,"1-15 Cal Days",IF(Table1[[#This Row],[Days Past 3rd Birthday Calculated]]&gt;29,"30+ Cal Days","16-29 Cal Days")))</f>
        <v>OnTime</v>
      </c>
      <c r="Y2179" s="37">
        <f>_xlfn.NUMBERVALUE(Table1[[#This Row],[School Days to Complete Initial Evaluation (U08)]])</f>
        <v>0</v>
      </c>
      <c r="Z2179" t="str">
        <f>IF(Table1[[#This Row],[School Days to Complete Initial Evaluation Converted]]&lt;36,"OnTime",IF(Table1[[#This Row],[School Days to Complete Initial Evaluation Converted]]&gt;50,"16+ Sch Days","1-15 Sch Days"))</f>
        <v>OnTime</v>
      </c>
    </row>
    <row r="2180" spans="1:26">
      <c r="A2180" s="26"/>
      <c r="B2180" s="26"/>
      <c r="C2180" s="26"/>
      <c r="D2180" s="26"/>
      <c r="E2180" s="26"/>
      <c r="F2180" s="26"/>
      <c r="G2180" s="26"/>
      <c r="H2180" s="26"/>
      <c r="I2180" s="26"/>
      <c r="J2180" s="26"/>
      <c r="K2180" s="26"/>
      <c r="L2180" s="26"/>
      <c r="M2180" s="26"/>
      <c r="N2180" s="26"/>
      <c r="O2180" s="26"/>
      <c r="P2180" s="26"/>
      <c r="Q2180" s="26"/>
      <c r="R2180" s="26"/>
      <c r="S2180" s="26"/>
      <c r="T2180" s="26"/>
      <c r="U2180" s="26"/>
      <c r="V2180" s="36">
        <f t="shared" si="34"/>
        <v>1096</v>
      </c>
      <c r="W218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80" t="str">
        <f>IF(Table1[[#This Row],[Days Past 3rd Birthday Calculated]]&lt;1,"OnTime",IF(Table1[[#This Row],[Days Past 3rd Birthday Calculated]]&lt;16,"1-15 Cal Days",IF(Table1[[#This Row],[Days Past 3rd Birthday Calculated]]&gt;29,"30+ Cal Days","16-29 Cal Days")))</f>
        <v>OnTime</v>
      </c>
      <c r="Y2180" s="37">
        <f>_xlfn.NUMBERVALUE(Table1[[#This Row],[School Days to Complete Initial Evaluation (U08)]])</f>
        <v>0</v>
      </c>
      <c r="Z2180" t="str">
        <f>IF(Table1[[#This Row],[School Days to Complete Initial Evaluation Converted]]&lt;36,"OnTime",IF(Table1[[#This Row],[School Days to Complete Initial Evaluation Converted]]&gt;50,"16+ Sch Days","1-15 Sch Days"))</f>
        <v>OnTime</v>
      </c>
    </row>
    <row r="2181" spans="1:26">
      <c r="A2181" s="26"/>
      <c r="B2181" s="26"/>
      <c r="C2181" s="26"/>
      <c r="D2181" s="26"/>
      <c r="E2181" s="26"/>
      <c r="F2181" s="26"/>
      <c r="G2181" s="26"/>
      <c r="H2181" s="26"/>
      <c r="I2181" s="26"/>
      <c r="J2181" s="26"/>
      <c r="K2181" s="26"/>
      <c r="L2181" s="26"/>
      <c r="M2181" s="26"/>
      <c r="N2181" s="26"/>
      <c r="O2181" s="26"/>
      <c r="P2181" s="26"/>
      <c r="Q2181" s="26"/>
      <c r="R2181" s="26"/>
      <c r="S2181" s="26"/>
      <c r="T2181" s="26"/>
      <c r="U2181" s="26"/>
      <c r="V2181" s="36">
        <f t="shared" si="34"/>
        <v>1096</v>
      </c>
      <c r="W218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81" t="str">
        <f>IF(Table1[[#This Row],[Days Past 3rd Birthday Calculated]]&lt;1,"OnTime",IF(Table1[[#This Row],[Days Past 3rd Birthday Calculated]]&lt;16,"1-15 Cal Days",IF(Table1[[#This Row],[Days Past 3rd Birthday Calculated]]&gt;29,"30+ Cal Days","16-29 Cal Days")))</f>
        <v>OnTime</v>
      </c>
      <c r="Y2181" s="37">
        <f>_xlfn.NUMBERVALUE(Table1[[#This Row],[School Days to Complete Initial Evaluation (U08)]])</f>
        <v>0</v>
      </c>
      <c r="Z2181" t="str">
        <f>IF(Table1[[#This Row],[School Days to Complete Initial Evaluation Converted]]&lt;36,"OnTime",IF(Table1[[#This Row],[School Days to Complete Initial Evaluation Converted]]&gt;50,"16+ Sch Days","1-15 Sch Days"))</f>
        <v>OnTime</v>
      </c>
    </row>
    <row r="2182" spans="1:26">
      <c r="A2182" s="26"/>
      <c r="B2182" s="26"/>
      <c r="C2182" s="26"/>
      <c r="D2182" s="26"/>
      <c r="E2182" s="26"/>
      <c r="F2182" s="26"/>
      <c r="G2182" s="26"/>
      <c r="H2182" s="26"/>
      <c r="I2182" s="26"/>
      <c r="J2182" s="26"/>
      <c r="K2182" s="26"/>
      <c r="L2182" s="26"/>
      <c r="M2182" s="26"/>
      <c r="N2182" s="26"/>
      <c r="O2182" s="26"/>
      <c r="P2182" s="26"/>
      <c r="Q2182" s="26"/>
      <c r="R2182" s="26"/>
      <c r="S2182" s="26"/>
      <c r="T2182" s="26"/>
      <c r="U2182" s="26"/>
      <c r="V2182" s="36">
        <f t="shared" si="34"/>
        <v>1096</v>
      </c>
      <c r="W218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82" t="str">
        <f>IF(Table1[[#This Row],[Days Past 3rd Birthday Calculated]]&lt;1,"OnTime",IF(Table1[[#This Row],[Days Past 3rd Birthday Calculated]]&lt;16,"1-15 Cal Days",IF(Table1[[#This Row],[Days Past 3rd Birthday Calculated]]&gt;29,"30+ Cal Days","16-29 Cal Days")))</f>
        <v>OnTime</v>
      </c>
      <c r="Y2182" s="37">
        <f>_xlfn.NUMBERVALUE(Table1[[#This Row],[School Days to Complete Initial Evaluation (U08)]])</f>
        <v>0</v>
      </c>
      <c r="Z2182" t="str">
        <f>IF(Table1[[#This Row],[School Days to Complete Initial Evaluation Converted]]&lt;36,"OnTime",IF(Table1[[#This Row],[School Days to Complete Initial Evaluation Converted]]&gt;50,"16+ Sch Days","1-15 Sch Days"))</f>
        <v>OnTime</v>
      </c>
    </row>
    <row r="2183" spans="1:26">
      <c r="A2183" s="26"/>
      <c r="B2183" s="26"/>
      <c r="C2183" s="26"/>
      <c r="D2183" s="26"/>
      <c r="E2183" s="26"/>
      <c r="F2183" s="26"/>
      <c r="G2183" s="26"/>
      <c r="H2183" s="26"/>
      <c r="I2183" s="26"/>
      <c r="J2183" s="26"/>
      <c r="K2183" s="26"/>
      <c r="L2183" s="26"/>
      <c r="M2183" s="26"/>
      <c r="N2183" s="26"/>
      <c r="O2183" s="26"/>
      <c r="P2183" s="26"/>
      <c r="Q2183" s="26"/>
      <c r="R2183" s="26"/>
      <c r="S2183" s="26"/>
      <c r="T2183" s="26"/>
      <c r="U2183" s="26"/>
      <c r="V2183" s="36">
        <f t="shared" si="34"/>
        <v>1096</v>
      </c>
      <c r="W218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83" t="str">
        <f>IF(Table1[[#This Row],[Days Past 3rd Birthday Calculated]]&lt;1,"OnTime",IF(Table1[[#This Row],[Days Past 3rd Birthday Calculated]]&lt;16,"1-15 Cal Days",IF(Table1[[#This Row],[Days Past 3rd Birthday Calculated]]&gt;29,"30+ Cal Days","16-29 Cal Days")))</f>
        <v>OnTime</v>
      </c>
      <c r="Y2183" s="37">
        <f>_xlfn.NUMBERVALUE(Table1[[#This Row],[School Days to Complete Initial Evaluation (U08)]])</f>
        <v>0</v>
      </c>
      <c r="Z2183" t="str">
        <f>IF(Table1[[#This Row],[School Days to Complete Initial Evaluation Converted]]&lt;36,"OnTime",IF(Table1[[#This Row],[School Days to Complete Initial Evaluation Converted]]&gt;50,"16+ Sch Days","1-15 Sch Days"))</f>
        <v>OnTime</v>
      </c>
    </row>
    <row r="2184" spans="1:26">
      <c r="A2184" s="26"/>
      <c r="B2184" s="26"/>
      <c r="C2184" s="26"/>
      <c r="D2184" s="26"/>
      <c r="E2184" s="26"/>
      <c r="F2184" s="26"/>
      <c r="G2184" s="26"/>
      <c r="H2184" s="26"/>
      <c r="I2184" s="26"/>
      <c r="J2184" s="26"/>
      <c r="K2184" s="26"/>
      <c r="L2184" s="26"/>
      <c r="M2184" s="26"/>
      <c r="N2184" s="26"/>
      <c r="O2184" s="26"/>
      <c r="P2184" s="26"/>
      <c r="Q2184" s="26"/>
      <c r="R2184" s="26"/>
      <c r="S2184" s="26"/>
      <c r="T2184" s="26"/>
      <c r="U2184" s="26"/>
      <c r="V2184" s="36">
        <f t="shared" si="34"/>
        <v>1096</v>
      </c>
      <c r="W218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84" t="str">
        <f>IF(Table1[[#This Row],[Days Past 3rd Birthday Calculated]]&lt;1,"OnTime",IF(Table1[[#This Row],[Days Past 3rd Birthday Calculated]]&lt;16,"1-15 Cal Days",IF(Table1[[#This Row],[Days Past 3rd Birthday Calculated]]&gt;29,"30+ Cal Days","16-29 Cal Days")))</f>
        <v>OnTime</v>
      </c>
      <c r="Y2184" s="37">
        <f>_xlfn.NUMBERVALUE(Table1[[#This Row],[School Days to Complete Initial Evaluation (U08)]])</f>
        <v>0</v>
      </c>
      <c r="Z2184" t="str">
        <f>IF(Table1[[#This Row],[School Days to Complete Initial Evaluation Converted]]&lt;36,"OnTime",IF(Table1[[#This Row],[School Days to Complete Initial Evaluation Converted]]&gt;50,"16+ Sch Days","1-15 Sch Days"))</f>
        <v>OnTime</v>
      </c>
    </row>
    <row r="2185" spans="1:26">
      <c r="A2185" s="26"/>
      <c r="B2185" s="26"/>
      <c r="C2185" s="26"/>
      <c r="D2185" s="26"/>
      <c r="E2185" s="26"/>
      <c r="F2185" s="26"/>
      <c r="G2185" s="26"/>
      <c r="H2185" s="26"/>
      <c r="I2185" s="26"/>
      <c r="J2185" s="26"/>
      <c r="K2185" s="26"/>
      <c r="L2185" s="26"/>
      <c r="M2185" s="26"/>
      <c r="N2185" s="26"/>
      <c r="O2185" s="26"/>
      <c r="P2185" s="26"/>
      <c r="Q2185" s="26"/>
      <c r="R2185" s="26"/>
      <c r="S2185" s="26"/>
      <c r="T2185" s="26"/>
      <c r="U2185" s="26"/>
      <c r="V2185" s="36">
        <f t="shared" si="34"/>
        <v>1096</v>
      </c>
      <c r="W218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85" t="str">
        <f>IF(Table1[[#This Row],[Days Past 3rd Birthday Calculated]]&lt;1,"OnTime",IF(Table1[[#This Row],[Days Past 3rd Birthday Calculated]]&lt;16,"1-15 Cal Days",IF(Table1[[#This Row],[Days Past 3rd Birthday Calculated]]&gt;29,"30+ Cal Days","16-29 Cal Days")))</f>
        <v>OnTime</v>
      </c>
      <c r="Y2185" s="37">
        <f>_xlfn.NUMBERVALUE(Table1[[#This Row],[School Days to Complete Initial Evaluation (U08)]])</f>
        <v>0</v>
      </c>
      <c r="Z2185" t="str">
        <f>IF(Table1[[#This Row],[School Days to Complete Initial Evaluation Converted]]&lt;36,"OnTime",IF(Table1[[#This Row],[School Days to Complete Initial Evaluation Converted]]&gt;50,"16+ Sch Days","1-15 Sch Days"))</f>
        <v>OnTime</v>
      </c>
    </row>
    <row r="2186" spans="1:26">
      <c r="A2186" s="26"/>
      <c r="B2186" s="26"/>
      <c r="C2186" s="26"/>
      <c r="D2186" s="26"/>
      <c r="E2186" s="26"/>
      <c r="F2186" s="26"/>
      <c r="G2186" s="26"/>
      <c r="H2186" s="26"/>
      <c r="I2186" s="26"/>
      <c r="J2186" s="26"/>
      <c r="K2186" s="26"/>
      <c r="L2186" s="26"/>
      <c r="M2186" s="26"/>
      <c r="N2186" s="26"/>
      <c r="O2186" s="26"/>
      <c r="P2186" s="26"/>
      <c r="Q2186" s="26"/>
      <c r="R2186" s="26"/>
      <c r="S2186" s="26"/>
      <c r="T2186" s="26"/>
      <c r="U2186" s="26"/>
      <c r="V2186" s="36">
        <f t="shared" si="34"/>
        <v>1096</v>
      </c>
      <c r="W218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86" t="str">
        <f>IF(Table1[[#This Row],[Days Past 3rd Birthday Calculated]]&lt;1,"OnTime",IF(Table1[[#This Row],[Days Past 3rd Birthday Calculated]]&lt;16,"1-15 Cal Days",IF(Table1[[#This Row],[Days Past 3rd Birthday Calculated]]&gt;29,"30+ Cal Days","16-29 Cal Days")))</f>
        <v>OnTime</v>
      </c>
      <c r="Y2186" s="37">
        <f>_xlfn.NUMBERVALUE(Table1[[#This Row],[School Days to Complete Initial Evaluation (U08)]])</f>
        <v>0</v>
      </c>
      <c r="Z2186" t="str">
        <f>IF(Table1[[#This Row],[School Days to Complete Initial Evaluation Converted]]&lt;36,"OnTime",IF(Table1[[#This Row],[School Days to Complete Initial Evaluation Converted]]&gt;50,"16+ Sch Days","1-15 Sch Days"))</f>
        <v>OnTime</v>
      </c>
    </row>
    <row r="2187" spans="1:26">
      <c r="A2187" s="26"/>
      <c r="B2187" s="26"/>
      <c r="C2187" s="26"/>
      <c r="D2187" s="26"/>
      <c r="E2187" s="26"/>
      <c r="F2187" s="26"/>
      <c r="G2187" s="26"/>
      <c r="H2187" s="26"/>
      <c r="I2187" s="26"/>
      <c r="J2187" s="26"/>
      <c r="K2187" s="26"/>
      <c r="L2187" s="26"/>
      <c r="M2187" s="26"/>
      <c r="N2187" s="26"/>
      <c r="O2187" s="26"/>
      <c r="P2187" s="26"/>
      <c r="Q2187" s="26"/>
      <c r="R2187" s="26"/>
      <c r="S2187" s="26"/>
      <c r="T2187" s="26"/>
      <c r="U2187" s="26"/>
      <c r="V2187" s="36">
        <f t="shared" si="34"/>
        <v>1096</v>
      </c>
      <c r="W218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87" t="str">
        <f>IF(Table1[[#This Row],[Days Past 3rd Birthday Calculated]]&lt;1,"OnTime",IF(Table1[[#This Row],[Days Past 3rd Birthday Calculated]]&lt;16,"1-15 Cal Days",IF(Table1[[#This Row],[Days Past 3rd Birthday Calculated]]&gt;29,"30+ Cal Days","16-29 Cal Days")))</f>
        <v>OnTime</v>
      </c>
      <c r="Y2187" s="37">
        <f>_xlfn.NUMBERVALUE(Table1[[#This Row],[School Days to Complete Initial Evaluation (U08)]])</f>
        <v>0</v>
      </c>
      <c r="Z2187" t="str">
        <f>IF(Table1[[#This Row],[School Days to Complete Initial Evaluation Converted]]&lt;36,"OnTime",IF(Table1[[#This Row],[School Days to Complete Initial Evaluation Converted]]&gt;50,"16+ Sch Days","1-15 Sch Days"))</f>
        <v>OnTime</v>
      </c>
    </row>
    <row r="2188" spans="1:26">
      <c r="A2188" s="26"/>
      <c r="B2188" s="26"/>
      <c r="C2188" s="26"/>
      <c r="D2188" s="26"/>
      <c r="E2188" s="26"/>
      <c r="F2188" s="26"/>
      <c r="G2188" s="26"/>
      <c r="H2188" s="26"/>
      <c r="I2188" s="26"/>
      <c r="J2188" s="26"/>
      <c r="K2188" s="26"/>
      <c r="L2188" s="26"/>
      <c r="M2188" s="26"/>
      <c r="N2188" s="26"/>
      <c r="O2188" s="26"/>
      <c r="P2188" s="26"/>
      <c r="Q2188" s="26"/>
      <c r="R2188" s="26"/>
      <c r="S2188" s="26"/>
      <c r="T2188" s="26"/>
      <c r="U2188" s="26"/>
      <c r="V2188" s="36">
        <f t="shared" si="34"/>
        <v>1096</v>
      </c>
      <c r="W218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88" t="str">
        <f>IF(Table1[[#This Row],[Days Past 3rd Birthday Calculated]]&lt;1,"OnTime",IF(Table1[[#This Row],[Days Past 3rd Birthday Calculated]]&lt;16,"1-15 Cal Days",IF(Table1[[#This Row],[Days Past 3rd Birthday Calculated]]&gt;29,"30+ Cal Days","16-29 Cal Days")))</f>
        <v>OnTime</v>
      </c>
      <c r="Y2188" s="37">
        <f>_xlfn.NUMBERVALUE(Table1[[#This Row],[School Days to Complete Initial Evaluation (U08)]])</f>
        <v>0</v>
      </c>
      <c r="Z2188" t="str">
        <f>IF(Table1[[#This Row],[School Days to Complete Initial Evaluation Converted]]&lt;36,"OnTime",IF(Table1[[#This Row],[School Days to Complete Initial Evaluation Converted]]&gt;50,"16+ Sch Days","1-15 Sch Days"))</f>
        <v>OnTime</v>
      </c>
    </row>
    <row r="2189" spans="1:26">
      <c r="A2189" s="26"/>
      <c r="B2189" s="26"/>
      <c r="C2189" s="26"/>
      <c r="D2189" s="26"/>
      <c r="E2189" s="26"/>
      <c r="F2189" s="26"/>
      <c r="G2189" s="26"/>
      <c r="H2189" s="26"/>
      <c r="I2189" s="26"/>
      <c r="J2189" s="26"/>
      <c r="K2189" s="26"/>
      <c r="L2189" s="26"/>
      <c r="M2189" s="26"/>
      <c r="N2189" s="26"/>
      <c r="O2189" s="26"/>
      <c r="P2189" s="26"/>
      <c r="Q2189" s="26"/>
      <c r="R2189" s="26"/>
      <c r="S2189" s="26"/>
      <c r="T2189" s="26"/>
      <c r="U2189" s="26"/>
      <c r="V2189" s="36">
        <f t="shared" si="34"/>
        <v>1096</v>
      </c>
      <c r="W218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89" t="str">
        <f>IF(Table1[[#This Row],[Days Past 3rd Birthday Calculated]]&lt;1,"OnTime",IF(Table1[[#This Row],[Days Past 3rd Birthday Calculated]]&lt;16,"1-15 Cal Days",IF(Table1[[#This Row],[Days Past 3rd Birthday Calculated]]&gt;29,"30+ Cal Days","16-29 Cal Days")))</f>
        <v>OnTime</v>
      </c>
      <c r="Y2189" s="37">
        <f>_xlfn.NUMBERVALUE(Table1[[#This Row],[School Days to Complete Initial Evaluation (U08)]])</f>
        <v>0</v>
      </c>
      <c r="Z2189" t="str">
        <f>IF(Table1[[#This Row],[School Days to Complete Initial Evaluation Converted]]&lt;36,"OnTime",IF(Table1[[#This Row],[School Days to Complete Initial Evaluation Converted]]&gt;50,"16+ Sch Days","1-15 Sch Days"))</f>
        <v>OnTime</v>
      </c>
    </row>
    <row r="2190" spans="1:26">
      <c r="A2190" s="26"/>
      <c r="B2190" s="26"/>
      <c r="C2190" s="26"/>
      <c r="D2190" s="26"/>
      <c r="E2190" s="26"/>
      <c r="F2190" s="26"/>
      <c r="G2190" s="26"/>
      <c r="H2190" s="26"/>
      <c r="I2190" s="26"/>
      <c r="J2190" s="26"/>
      <c r="K2190" s="26"/>
      <c r="L2190" s="26"/>
      <c r="M2190" s="26"/>
      <c r="N2190" s="26"/>
      <c r="O2190" s="26"/>
      <c r="P2190" s="26"/>
      <c r="Q2190" s="26"/>
      <c r="R2190" s="26"/>
      <c r="S2190" s="26"/>
      <c r="T2190" s="26"/>
      <c r="U2190" s="26"/>
      <c r="V2190" s="36">
        <f t="shared" si="34"/>
        <v>1096</v>
      </c>
      <c r="W219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90" t="str">
        <f>IF(Table1[[#This Row],[Days Past 3rd Birthday Calculated]]&lt;1,"OnTime",IF(Table1[[#This Row],[Days Past 3rd Birthday Calculated]]&lt;16,"1-15 Cal Days",IF(Table1[[#This Row],[Days Past 3rd Birthday Calculated]]&gt;29,"30+ Cal Days","16-29 Cal Days")))</f>
        <v>OnTime</v>
      </c>
      <c r="Y2190" s="37">
        <f>_xlfn.NUMBERVALUE(Table1[[#This Row],[School Days to Complete Initial Evaluation (U08)]])</f>
        <v>0</v>
      </c>
      <c r="Z2190" t="str">
        <f>IF(Table1[[#This Row],[School Days to Complete Initial Evaluation Converted]]&lt;36,"OnTime",IF(Table1[[#This Row],[School Days to Complete Initial Evaluation Converted]]&gt;50,"16+ Sch Days","1-15 Sch Days"))</f>
        <v>OnTime</v>
      </c>
    </row>
    <row r="2191" spans="1:26">
      <c r="A2191" s="26"/>
      <c r="B2191" s="26"/>
      <c r="C2191" s="26"/>
      <c r="D2191" s="26"/>
      <c r="E2191" s="26"/>
      <c r="F2191" s="26"/>
      <c r="G2191" s="26"/>
      <c r="H2191" s="26"/>
      <c r="I2191" s="26"/>
      <c r="J2191" s="26"/>
      <c r="K2191" s="26"/>
      <c r="L2191" s="26"/>
      <c r="M2191" s="26"/>
      <c r="N2191" s="26"/>
      <c r="O2191" s="26"/>
      <c r="P2191" s="26"/>
      <c r="Q2191" s="26"/>
      <c r="R2191" s="26"/>
      <c r="S2191" s="26"/>
      <c r="T2191" s="26"/>
      <c r="U2191" s="26"/>
      <c r="V2191" s="36">
        <f t="shared" si="34"/>
        <v>1096</v>
      </c>
      <c r="W219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91" t="str">
        <f>IF(Table1[[#This Row],[Days Past 3rd Birthday Calculated]]&lt;1,"OnTime",IF(Table1[[#This Row],[Days Past 3rd Birthday Calculated]]&lt;16,"1-15 Cal Days",IF(Table1[[#This Row],[Days Past 3rd Birthday Calculated]]&gt;29,"30+ Cal Days","16-29 Cal Days")))</f>
        <v>OnTime</v>
      </c>
      <c r="Y2191" s="37">
        <f>_xlfn.NUMBERVALUE(Table1[[#This Row],[School Days to Complete Initial Evaluation (U08)]])</f>
        <v>0</v>
      </c>
      <c r="Z2191" t="str">
        <f>IF(Table1[[#This Row],[School Days to Complete Initial Evaluation Converted]]&lt;36,"OnTime",IF(Table1[[#This Row],[School Days to Complete Initial Evaluation Converted]]&gt;50,"16+ Sch Days","1-15 Sch Days"))</f>
        <v>OnTime</v>
      </c>
    </row>
    <row r="2192" spans="1:26">
      <c r="A2192" s="26"/>
      <c r="B2192" s="26"/>
      <c r="C2192" s="26"/>
      <c r="D2192" s="26"/>
      <c r="E2192" s="26"/>
      <c r="F2192" s="26"/>
      <c r="G2192" s="26"/>
      <c r="H2192" s="26"/>
      <c r="I2192" s="26"/>
      <c r="J2192" s="26"/>
      <c r="K2192" s="26"/>
      <c r="L2192" s="26"/>
      <c r="M2192" s="26"/>
      <c r="N2192" s="26"/>
      <c r="O2192" s="26"/>
      <c r="P2192" s="26"/>
      <c r="Q2192" s="26"/>
      <c r="R2192" s="26"/>
      <c r="S2192" s="26"/>
      <c r="T2192" s="26"/>
      <c r="U2192" s="26"/>
      <c r="V2192" s="36">
        <f t="shared" si="34"/>
        <v>1096</v>
      </c>
      <c r="W219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92" t="str">
        <f>IF(Table1[[#This Row],[Days Past 3rd Birthday Calculated]]&lt;1,"OnTime",IF(Table1[[#This Row],[Days Past 3rd Birthday Calculated]]&lt;16,"1-15 Cal Days",IF(Table1[[#This Row],[Days Past 3rd Birthday Calculated]]&gt;29,"30+ Cal Days","16-29 Cal Days")))</f>
        <v>OnTime</v>
      </c>
      <c r="Y2192" s="37">
        <f>_xlfn.NUMBERVALUE(Table1[[#This Row],[School Days to Complete Initial Evaluation (U08)]])</f>
        <v>0</v>
      </c>
      <c r="Z2192" t="str">
        <f>IF(Table1[[#This Row],[School Days to Complete Initial Evaluation Converted]]&lt;36,"OnTime",IF(Table1[[#This Row],[School Days to Complete Initial Evaluation Converted]]&gt;50,"16+ Sch Days","1-15 Sch Days"))</f>
        <v>OnTime</v>
      </c>
    </row>
    <row r="2193" spans="1:26">
      <c r="A2193" s="26"/>
      <c r="B2193" s="26"/>
      <c r="C2193" s="26"/>
      <c r="D2193" s="26"/>
      <c r="E2193" s="26"/>
      <c r="F2193" s="26"/>
      <c r="G2193" s="26"/>
      <c r="H2193" s="26"/>
      <c r="I2193" s="26"/>
      <c r="J2193" s="26"/>
      <c r="K2193" s="26"/>
      <c r="L2193" s="26"/>
      <c r="M2193" s="26"/>
      <c r="N2193" s="26"/>
      <c r="O2193" s="26"/>
      <c r="P2193" s="26"/>
      <c r="Q2193" s="26"/>
      <c r="R2193" s="26"/>
      <c r="S2193" s="26"/>
      <c r="T2193" s="26"/>
      <c r="U2193" s="26"/>
      <c r="V2193" s="36">
        <f t="shared" si="34"/>
        <v>1096</v>
      </c>
      <c r="W219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93" t="str">
        <f>IF(Table1[[#This Row],[Days Past 3rd Birthday Calculated]]&lt;1,"OnTime",IF(Table1[[#This Row],[Days Past 3rd Birthday Calculated]]&lt;16,"1-15 Cal Days",IF(Table1[[#This Row],[Days Past 3rd Birthday Calculated]]&gt;29,"30+ Cal Days","16-29 Cal Days")))</f>
        <v>OnTime</v>
      </c>
      <c r="Y2193" s="37">
        <f>_xlfn.NUMBERVALUE(Table1[[#This Row],[School Days to Complete Initial Evaluation (U08)]])</f>
        <v>0</v>
      </c>
      <c r="Z2193" t="str">
        <f>IF(Table1[[#This Row],[School Days to Complete Initial Evaluation Converted]]&lt;36,"OnTime",IF(Table1[[#This Row],[School Days to Complete Initial Evaluation Converted]]&gt;50,"16+ Sch Days","1-15 Sch Days"))</f>
        <v>OnTime</v>
      </c>
    </row>
    <row r="2194" spans="1:26">
      <c r="A2194" s="26"/>
      <c r="B2194" s="26"/>
      <c r="C2194" s="26"/>
      <c r="D2194" s="26"/>
      <c r="E2194" s="26"/>
      <c r="F2194" s="26"/>
      <c r="G2194" s="26"/>
      <c r="H2194" s="26"/>
      <c r="I2194" s="26"/>
      <c r="J2194" s="26"/>
      <c r="K2194" s="26"/>
      <c r="L2194" s="26"/>
      <c r="M2194" s="26"/>
      <c r="N2194" s="26"/>
      <c r="O2194" s="26"/>
      <c r="P2194" s="26"/>
      <c r="Q2194" s="26"/>
      <c r="R2194" s="26"/>
      <c r="S2194" s="26"/>
      <c r="T2194" s="26"/>
      <c r="U2194" s="26"/>
      <c r="V2194" s="36">
        <f t="shared" si="34"/>
        <v>1096</v>
      </c>
      <c r="W219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94" t="str">
        <f>IF(Table1[[#This Row],[Days Past 3rd Birthday Calculated]]&lt;1,"OnTime",IF(Table1[[#This Row],[Days Past 3rd Birthday Calculated]]&lt;16,"1-15 Cal Days",IF(Table1[[#This Row],[Days Past 3rd Birthday Calculated]]&gt;29,"30+ Cal Days","16-29 Cal Days")))</f>
        <v>OnTime</v>
      </c>
      <c r="Y2194" s="37">
        <f>_xlfn.NUMBERVALUE(Table1[[#This Row],[School Days to Complete Initial Evaluation (U08)]])</f>
        <v>0</v>
      </c>
      <c r="Z2194" t="str">
        <f>IF(Table1[[#This Row],[School Days to Complete Initial Evaluation Converted]]&lt;36,"OnTime",IF(Table1[[#This Row],[School Days to Complete Initial Evaluation Converted]]&gt;50,"16+ Sch Days","1-15 Sch Days"))</f>
        <v>OnTime</v>
      </c>
    </row>
    <row r="2195" spans="1:26">
      <c r="A2195" s="26"/>
      <c r="B2195" s="26"/>
      <c r="C2195" s="26"/>
      <c r="D2195" s="26"/>
      <c r="E2195" s="26"/>
      <c r="F2195" s="26"/>
      <c r="G2195" s="26"/>
      <c r="H2195" s="26"/>
      <c r="I2195" s="26"/>
      <c r="J2195" s="26"/>
      <c r="K2195" s="26"/>
      <c r="L2195" s="26"/>
      <c r="M2195" s="26"/>
      <c r="N2195" s="26"/>
      <c r="O2195" s="26"/>
      <c r="P2195" s="26"/>
      <c r="Q2195" s="26"/>
      <c r="R2195" s="26"/>
      <c r="S2195" s="26"/>
      <c r="T2195" s="26"/>
      <c r="U2195" s="26"/>
      <c r="V2195" s="36">
        <f t="shared" si="34"/>
        <v>1096</v>
      </c>
      <c r="W219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95" t="str">
        <f>IF(Table1[[#This Row],[Days Past 3rd Birthday Calculated]]&lt;1,"OnTime",IF(Table1[[#This Row],[Days Past 3rd Birthday Calculated]]&lt;16,"1-15 Cal Days",IF(Table1[[#This Row],[Days Past 3rd Birthday Calculated]]&gt;29,"30+ Cal Days","16-29 Cal Days")))</f>
        <v>OnTime</v>
      </c>
      <c r="Y2195" s="37">
        <f>_xlfn.NUMBERVALUE(Table1[[#This Row],[School Days to Complete Initial Evaluation (U08)]])</f>
        <v>0</v>
      </c>
      <c r="Z2195" t="str">
        <f>IF(Table1[[#This Row],[School Days to Complete Initial Evaluation Converted]]&lt;36,"OnTime",IF(Table1[[#This Row],[School Days to Complete Initial Evaluation Converted]]&gt;50,"16+ Sch Days","1-15 Sch Days"))</f>
        <v>OnTime</v>
      </c>
    </row>
    <row r="2196" spans="1:26">
      <c r="A2196" s="26"/>
      <c r="B2196" s="26"/>
      <c r="C2196" s="26"/>
      <c r="D2196" s="26"/>
      <c r="E2196" s="26"/>
      <c r="F2196" s="26"/>
      <c r="G2196" s="26"/>
      <c r="H2196" s="26"/>
      <c r="I2196" s="26"/>
      <c r="J2196" s="26"/>
      <c r="K2196" s="26"/>
      <c r="L2196" s="26"/>
      <c r="M2196" s="26"/>
      <c r="N2196" s="26"/>
      <c r="O2196" s="26"/>
      <c r="P2196" s="26"/>
      <c r="Q2196" s="26"/>
      <c r="R2196" s="26"/>
      <c r="S2196" s="26"/>
      <c r="T2196" s="26"/>
      <c r="U2196" s="26"/>
      <c r="V2196" s="36">
        <f t="shared" si="34"/>
        <v>1096</v>
      </c>
      <c r="W219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96" t="str">
        <f>IF(Table1[[#This Row],[Days Past 3rd Birthday Calculated]]&lt;1,"OnTime",IF(Table1[[#This Row],[Days Past 3rd Birthday Calculated]]&lt;16,"1-15 Cal Days",IF(Table1[[#This Row],[Days Past 3rd Birthday Calculated]]&gt;29,"30+ Cal Days","16-29 Cal Days")))</f>
        <v>OnTime</v>
      </c>
      <c r="Y2196" s="37">
        <f>_xlfn.NUMBERVALUE(Table1[[#This Row],[School Days to Complete Initial Evaluation (U08)]])</f>
        <v>0</v>
      </c>
      <c r="Z2196" t="str">
        <f>IF(Table1[[#This Row],[School Days to Complete Initial Evaluation Converted]]&lt;36,"OnTime",IF(Table1[[#This Row],[School Days to Complete Initial Evaluation Converted]]&gt;50,"16+ Sch Days","1-15 Sch Days"))</f>
        <v>OnTime</v>
      </c>
    </row>
    <row r="2197" spans="1:26">
      <c r="A2197" s="26"/>
      <c r="B2197" s="26"/>
      <c r="C2197" s="26"/>
      <c r="D2197" s="26"/>
      <c r="E2197" s="26"/>
      <c r="F2197" s="26"/>
      <c r="G2197" s="26"/>
      <c r="H2197" s="26"/>
      <c r="I2197" s="26"/>
      <c r="J2197" s="26"/>
      <c r="K2197" s="26"/>
      <c r="L2197" s="26"/>
      <c r="M2197" s="26"/>
      <c r="N2197" s="26"/>
      <c r="O2197" s="26"/>
      <c r="P2197" s="26"/>
      <c r="Q2197" s="26"/>
      <c r="R2197" s="26"/>
      <c r="S2197" s="26"/>
      <c r="T2197" s="26"/>
      <c r="U2197" s="26"/>
      <c r="V2197" s="36">
        <f t="shared" si="34"/>
        <v>1096</v>
      </c>
      <c r="W219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97" t="str">
        <f>IF(Table1[[#This Row],[Days Past 3rd Birthday Calculated]]&lt;1,"OnTime",IF(Table1[[#This Row],[Days Past 3rd Birthday Calculated]]&lt;16,"1-15 Cal Days",IF(Table1[[#This Row],[Days Past 3rd Birthday Calculated]]&gt;29,"30+ Cal Days","16-29 Cal Days")))</f>
        <v>OnTime</v>
      </c>
      <c r="Y2197" s="37">
        <f>_xlfn.NUMBERVALUE(Table1[[#This Row],[School Days to Complete Initial Evaluation (U08)]])</f>
        <v>0</v>
      </c>
      <c r="Z2197" t="str">
        <f>IF(Table1[[#This Row],[School Days to Complete Initial Evaluation Converted]]&lt;36,"OnTime",IF(Table1[[#This Row],[School Days to Complete Initial Evaluation Converted]]&gt;50,"16+ Sch Days","1-15 Sch Days"))</f>
        <v>OnTime</v>
      </c>
    </row>
    <row r="2198" spans="1:26">
      <c r="A2198" s="26"/>
      <c r="B2198" s="26"/>
      <c r="C2198" s="26"/>
      <c r="D2198" s="26"/>
      <c r="E2198" s="26"/>
      <c r="F2198" s="26"/>
      <c r="G2198" s="26"/>
      <c r="H2198" s="26"/>
      <c r="I2198" s="26"/>
      <c r="J2198" s="26"/>
      <c r="K2198" s="26"/>
      <c r="L2198" s="26"/>
      <c r="M2198" s="26"/>
      <c r="N2198" s="26"/>
      <c r="O2198" s="26"/>
      <c r="P2198" s="26"/>
      <c r="Q2198" s="26"/>
      <c r="R2198" s="26"/>
      <c r="S2198" s="26"/>
      <c r="T2198" s="26"/>
      <c r="U2198" s="26"/>
      <c r="V2198" s="36">
        <f t="shared" si="34"/>
        <v>1096</v>
      </c>
      <c r="W219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98" t="str">
        <f>IF(Table1[[#This Row],[Days Past 3rd Birthday Calculated]]&lt;1,"OnTime",IF(Table1[[#This Row],[Days Past 3rd Birthday Calculated]]&lt;16,"1-15 Cal Days",IF(Table1[[#This Row],[Days Past 3rd Birthday Calculated]]&gt;29,"30+ Cal Days","16-29 Cal Days")))</f>
        <v>OnTime</v>
      </c>
      <c r="Y2198" s="37">
        <f>_xlfn.NUMBERVALUE(Table1[[#This Row],[School Days to Complete Initial Evaluation (U08)]])</f>
        <v>0</v>
      </c>
      <c r="Z2198" t="str">
        <f>IF(Table1[[#This Row],[School Days to Complete Initial Evaluation Converted]]&lt;36,"OnTime",IF(Table1[[#This Row],[School Days to Complete Initial Evaluation Converted]]&gt;50,"16+ Sch Days","1-15 Sch Days"))</f>
        <v>OnTime</v>
      </c>
    </row>
    <row r="2199" spans="1:26">
      <c r="A2199" s="26"/>
      <c r="B2199" s="26"/>
      <c r="C2199" s="26"/>
      <c r="D2199" s="26"/>
      <c r="E2199" s="26"/>
      <c r="F2199" s="26"/>
      <c r="G2199" s="26"/>
      <c r="H2199" s="26"/>
      <c r="I2199" s="26"/>
      <c r="J2199" s="26"/>
      <c r="K2199" s="26"/>
      <c r="L2199" s="26"/>
      <c r="M2199" s="26"/>
      <c r="N2199" s="26"/>
      <c r="O2199" s="26"/>
      <c r="P2199" s="26"/>
      <c r="Q2199" s="26"/>
      <c r="R2199" s="26"/>
      <c r="S2199" s="26"/>
      <c r="T2199" s="26"/>
      <c r="U2199" s="26"/>
      <c r="V2199" s="36">
        <f t="shared" si="34"/>
        <v>1096</v>
      </c>
      <c r="W219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199" t="str">
        <f>IF(Table1[[#This Row],[Days Past 3rd Birthday Calculated]]&lt;1,"OnTime",IF(Table1[[#This Row],[Days Past 3rd Birthday Calculated]]&lt;16,"1-15 Cal Days",IF(Table1[[#This Row],[Days Past 3rd Birthday Calculated]]&gt;29,"30+ Cal Days","16-29 Cal Days")))</f>
        <v>OnTime</v>
      </c>
      <c r="Y2199" s="37">
        <f>_xlfn.NUMBERVALUE(Table1[[#This Row],[School Days to Complete Initial Evaluation (U08)]])</f>
        <v>0</v>
      </c>
      <c r="Z2199" t="str">
        <f>IF(Table1[[#This Row],[School Days to Complete Initial Evaluation Converted]]&lt;36,"OnTime",IF(Table1[[#This Row],[School Days to Complete Initial Evaluation Converted]]&gt;50,"16+ Sch Days","1-15 Sch Days"))</f>
        <v>OnTime</v>
      </c>
    </row>
    <row r="2200" spans="1:26">
      <c r="A2200" s="26"/>
      <c r="B2200" s="26"/>
      <c r="C2200" s="26"/>
      <c r="D2200" s="26"/>
      <c r="E2200" s="26"/>
      <c r="F2200" s="26"/>
      <c r="G2200" s="26"/>
      <c r="H2200" s="26"/>
      <c r="I2200" s="26"/>
      <c r="J2200" s="26"/>
      <c r="K2200" s="26"/>
      <c r="L2200" s="26"/>
      <c r="M2200" s="26"/>
      <c r="N2200" s="26"/>
      <c r="O2200" s="26"/>
      <c r="P2200" s="26"/>
      <c r="Q2200" s="26"/>
      <c r="R2200" s="26"/>
      <c r="S2200" s="26"/>
      <c r="T2200" s="26"/>
      <c r="U2200" s="26"/>
      <c r="V2200" s="36">
        <f t="shared" si="34"/>
        <v>1096</v>
      </c>
      <c r="W220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00" t="str">
        <f>IF(Table1[[#This Row],[Days Past 3rd Birthday Calculated]]&lt;1,"OnTime",IF(Table1[[#This Row],[Days Past 3rd Birthday Calculated]]&lt;16,"1-15 Cal Days",IF(Table1[[#This Row],[Days Past 3rd Birthday Calculated]]&gt;29,"30+ Cal Days","16-29 Cal Days")))</f>
        <v>OnTime</v>
      </c>
      <c r="Y2200" s="37">
        <f>_xlfn.NUMBERVALUE(Table1[[#This Row],[School Days to Complete Initial Evaluation (U08)]])</f>
        <v>0</v>
      </c>
      <c r="Z2200" t="str">
        <f>IF(Table1[[#This Row],[School Days to Complete Initial Evaluation Converted]]&lt;36,"OnTime",IF(Table1[[#This Row],[School Days to Complete Initial Evaluation Converted]]&gt;50,"16+ Sch Days","1-15 Sch Days"))</f>
        <v>OnTime</v>
      </c>
    </row>
    <row r="2201" spans="1:26">
      <c r="A2201" s="26"/>
      <c r="B2201" s="26"/>
      <c r="C2201" s="26"/>
      <c r="D2201" s="26"/>
      <c r="E2201" s="26"/>
      <c r="F2201" s="26"/>
      <c r="G2201" s="26"/>
      <c r="H2201" s="26"/>
      <c r="I2201" s="26"/>
      <c r="J2201" s="26"/>
      <c r="K2201" s="26"/>
      <c r="L2201" s="26"/>
      <c r="M2201" s="26"/>
      <c r="N2201" s="26"/>
      <c r="O2201" s="26"/>
      <c r="P2201" s="26"/>
      <c r="Q2201" s="26"/>
      <c r="R2201" s="26"/>
      <c r="S2201" s="26"/>
      <c r="T2201" s="26"/>
      <c r="U2201" s="26"/>
      <c r="V2201" s="36">
        <f t="shared" si="34"/>
        <v>1096</v>
      </c>
      <c r="W220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01" t="str">
        <f>IF(Table1[[#This Row],[Days Past 3rd Birthday Calculated]]&lt;1,"OnTime",IF(Table1[[#This Row],[Days Past 3rd Birthday Calculated]]&lt;16,"1-15 Cal Days",IF(Table1[[#This Row],[Days Past 3rd Birthday Calculated]]&gt;29,"30+ Cal Days","16-29 Cal Days")))</f>
        <v>OnTime</v>
      </c>
      <c r="Y2201" s="37">
        <f>_xlfn.NUMBERVALUE(Table1[[#This Row],[School Days to Complete Initial Evaluation (U08)]])</f>
        <v>0</v>
      </c>
      <c r="Z2201" t="str">
        <f>IF(Table1[[#This Row],[School Days to Complete Initial Evaluation Converted]]&lt;36,"OnTime",IF(Table1[[#This Row],[School Days to Complete Initial Evaluation Converted]]&gt;50,"16+ Sch Days","1-15 Sch Days"))</f>
        <v>OnTime</v>
      </c>
    </row>
    <row r="2202" spans="1:26">
      <c r="A2202" s="26"/>
      <c r="B2202" s="26"/>
      <c r="C2202" s="26"/>
      <c r="D2202" s="26"/>
      <c r="E2202" s="26"/>
      <c r="F2202" s="26"/>
      <c r="G2202" s="26"/>
      <c r="H2202" s="26"/>
      <c r="I2202" s="26"/>
      <c r="J2202" s="26"/>
      <c r="K2202" s="26"/>
      <c r="L2202" s="26"/>
      <c r="M2202" s="26"/>
      <c r="N2202" s="26"/>
      <c r="O2202" s="26"/>
      <c r="P2202" s="26"/>
      <c r="Q2202" s="26"/>
      <c r="R2202" s="26"/>
      <c r="S2202" s="26"/>
      <c r="T2202" s="26"/>
      <c r="U2202" s="26"/>
      <c r="V2202" s="36">
        <f t="shared" si="34"/>
        <v>1096</v>
      </c>
      <c r="W220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02" t="str">
        <f>IF(Table1[[#This Row],[Days Past 3rd Birthday Calculated]]&lt;1,"OnTime",IF(Table1[[#This Row],[Days Past 3rd Birthday Calculated]]&lt;16,"1-15 Cal Days",IF(Table1[[#This Row],[Days Past 3rd Birthday Calculated]]&gt;29,"30+ Cal Days","16-29 Cal Days")))</f>
        <v>OnTime</v>
      </c>
      <c r="Y2202" s="37">
        <f>_xlfn.NUMBERVALUE(Table1[[#This Row],[School Days to Complete Initial Evaluation (U08)]])</f>
        <v>0</v>
      </c>
      <c r="Z2202" t="str">
        <f>IF(Table1[[#This Row],[School Days to Complete Initial Evaluation Converted]]&lt;36,"OnTime",IF(Table1[[#This Row],[School Days to Complete Initial Evaluation Converted]]&gt;50,"16+ Sch Days","1-15 Sch Days"))</f>
        <v>OnTime</v>
      </c>
    </row>
    <row r="2203" spans="1:26">
      <c r="A2203" s="26"/>
      <c r="B2203" s="26"/>
      <c r="C2203" s="26"/>
      <c r="D2203" s="26"/>
      <c r="E2203" s="26"/>
      <c r="F2203" s="26"/>
      <c r="G2203" s="26"/>
      <c r="H2203" s="26"/>
      <c r="I2203" s="26"/>
      <c r="J2203" s="26"/>
      <c r="K2203" s="26"/>
      <c r="L2203" s="26"/>
      <c r="M2203" s="26"/>
      <c r="N2203" s="26"/>
      <c r="O2203" s="26"/>
      <c r="P2203" s="26"/>
      <c r="Q2203" s="26"/>
      <c r="R2203" s="26"/>
      <c r="S2203" s="26"/>
      <c r="T2203" s="26"/>
      <c r="U2203" s="26"/>
      <c r="V2203" s="36">
        <f t="shared" si="34"/>
        <v>1096</v>
      </c>
      <c r="W220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03" t="str">
        <f>IF(Table1[[#This Row],[Days Past 3rd Birthday Calculated]]&lt;1,"OnTime",IF(Table1[[#This Row],[Days Past 3rd Birthday Calculated]]&lt;16,"1-15 Cal Days",IF(Table1[[#This Row],[Days Past 3rd Birthday Calculated]]&gt;29,"30+ Cal Days","16-29 Cal Days")))</f>
        <v>OnTime</v>
      </c>
      <c r="Y2203" s="37">
        <f>_xlfn.NUMBERVALUE(Table1[[#This Row],[School Days to Complete Initial Evaluation (U08)]])</f>
        <v>0</v>
      </c>
      <c r="Z2203" t="str">
        <f>IF(Table1[[#This Row],[School Days to Complete Initial Evaluation Converted]]&lt;36,"OnTime",IF(Table1[[#This Row],[School Days to Complete Initial Evaluation Converted]]&gt;50,"16+ Sch Days","1-15 Sch Days"))</f>
        <v>OnTime</v>
      </c>
    </row>
    <row r="2204" spans="1:26">
      <c r="A2204" s="26"/>
      <c r="B2204" s="26"/>
      <c r="C2204" s="26"/>
      <c r="D2204" s="26"/>
      <c r="E2204" s="26"/>
      <c r="F2204" s="26"/>
      <c r="G2204" s="26"/>
      <c r="H2204" s="26"/>
      <c r="I2204" s="26"/>
      <c r="J2204" s="26"/>
      <c r="K2204" s="26"/>
      <c r="L2204" s="26"/>
      <c r="M2204" s="26"/>
      <c r="N2204" s="26"/>
      <c r="O2204" s="26"/>
      <c r="P2204" s="26"/>
      <c r="Q2204" s="26"/>
      <c r="R2204" s="26"/>
      <c r="S2204" s="26"/>
      <c r="T2204" s="26"/>
      <c r="U2204" s="26"/>
      <c r="V2204" s="36">
        <f t="shared" si="34"/>
        <v>1096</v>
      </c>
      <c r="W220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04" t="str">
        <f>IF(Table1[[#This Row],[Days Past 3rd Birthday Calculated]]&lt;1,"OnTime",IF(Table1[[#This Row],[Days Past 3rd Birthday Calculated]]&lt;16,"1-15 Cal Days",IF(Table1[[#This Row],[Days Past 3rd Birthday Calculated]]&gt;29,"30+ Cal Days","16-29 Cal Days")))</f>
        <v>OnTime</v>
      </c>
      <c r="Y2204" s="37">
        <f>_xlfn.NUMBERVALUE(Table1[[#This Row],[School Days to Complete Initial Evaluation (U08)]])</f>
        <v>0</v>
      </c>
      <c r="Z2204" t="str">
        <f>IF(Table1[[#This Row],[School Days to Complete Initial Evaluation Converted]]&lt;36,"OnTime",IF(Table1[[#This Row],[School Days to Complete Initial Evaluation Converted]]&gt;50,"16+ Sch Days","1-15 Sch Days"))</f>
        <v>OnTime</v>
      </c>
    </row>
    <row r="2205" spans="1:26">
      <c r="A2205" s="26"/>
      <c r="B2205" s="26"/>
      <c r="C2205" s="26"/>
      <c r="D2205" s="26"/>
      <c r="E2205" s="26"/>
      <c r="F2205" s="26"/>
      <c r="G2205" s="26"/>
      <c r="H2205" s="26"/>
      <c r="I2205" s="26"/>
      <c r="J2205" s="26"/>
      <c r="K2205" s="26"/>
      <c r="L2205" s="26"/>
      <c r="M2205" s="26"/>
      <c r="N2205" s="26"/>
      <c r="O2205" s="26"/>
      <c r="P2205" s="26"/>
      <c r="Q2205" s="26"/>
      <c r="R2205" s="26"/>
      <c r="S2205" s="26"/>
      <c r="T2205" s="26"/>
      <c r="U2205" s="26"/>
      <c r="V2205" s="36">
        <f t="shared" si="34"/>
        <v>1096</v>
      </c>
      <c r="W220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05" t="str">
        <f>IF(Table1[[#This Row],[Days Past 3rd Birthday Calculated]]&lt;1,"OnTime",IF(Table1[[#This Row],[Days Past 3rd Birthday Calculated]]&lt;16,"1-15 Cal Days",IF(Table1[[#This Row],[Days Past 3rd Birthday Calculated]]&gt;29,"30+ Cal Days","16-29 Cal Days")))</f>
        <v>OnTime</v>
      </c>
      <c r="Y2205" s="37">
        <f>_xlfn.NUMBERVALUE(Table1[[#This Row],[School Days to Complete Initial Evaluation (U08)]])</f>
        <v>0</v>
      </c>
      <c r="Z2205" t="str">
        <f>IF(Table1[[#This Row],[School Days to Complete Initial Evaluation Converted]]&lt;36,"OnTime",IF(Table1[[#This Row],[School Days to Complete Initial Evaluation Converted]]&gt;50,"16+ Sch Days","1-15 Sch Days"))</f>
        <v>OnTime</v>
      </c>
    </row>
    <row r="2206" spans="1:26">
      <c r="A2206" s="26"/>
      <c r="B2206" s="26"/>
      <c r="C2206" s="26"/>
      <c r="D2206" s="26"/>
      <c r="E2206" s="26"/>
      <c r="F2206" s="26"/>
      <c r="G2206" s="26"/>
      <c r="H2206" s="26"/>
      <c r="I2206" s="26"/>
      <c r="J2206" s="26"/>
      <c r="K2206" s="26"/>
      <c r="L2206" s="26"/>
      <c r="M2206" s="26"/>
      <c r="N2206" s="26"/>
      <c r="O2206" s="26"/>
      <c r="P2206" s="26"/>
      <c r="Q2206" s="26"/>
      <c r="R2206" s="26"/>
      <c r="S2206" s="26"/>
      <c r="T2206" s="26"/>
      <c r="U2206" s="26"/>
      <c r="V2206" s="36">
        <f t="shared" si="34"/>
        <v>1096</v>
      </c>
      <c r="W220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06" t="str">
        <f>IF(Table1[[#This Row],[Days Past 3rd Birthday Calculated]]&lt;1,"OnTime",IF(Table1[[#This Row],[Days Past 3rd Birthday Calculated]]&lt;16,"1-15 Cal Days",IF(Table1[[#This Row],[Days Past 3rd Birthday Calculated]]&gt;29,"30+ Cal Days","16-29 Cal Days")))</f>
        <v>OnTime</v>
      </c>
      <c r="Y2206" s="37">
        <f>_xlfn.NUMBERVALUE(Table1[[#This Row],[School Days to Complete Initial Evaluation (U08)]])</f>
        <v>0</v>
      </c>
      <c r="Z2206" t="str">
        <f>IF(Table1[[#This Row],[School Days to Complete Initial Evaluation Converted]]&lt;36,"OnTime",IF(Table1[[#This Row],[School Days to Complete Initial Evaluation Converted]]&gt;50,"16+ Sch Days","1-15 Sch Days"))</f>
        <v>OnTime</v>
      </c>
    </row>
    <row r="2207" spans="1:26">
      <c r="A2207" s="26"/>
      <c r="B2207" s="26"/>
      <c r="C2207" s="26"/>
      <c r="D2207" s="26"/>
      <c r="E2207" s="26"/>
      <c r="F2207" s="26"/>
      <c r="G2207" s="26"/>
      <c r="H2207" s="26"/>
      <c r="I2207" s="26"/>
      <c r="J2207" s="26"/>
      <c r="K2207" s="26"/>
      <c r="L2207" s="26"/>
      <c r="M2207" s="26"/>
      <c r="N2207" s="26"/>
      <c r="O2207" s="26"/>
      <c r="P2207" s="26"/>
      <c r="Q2207" s="26"/>
      <c r="R2207" s="26"/>
      <c r="S2207" s="26"/>
      <c r="T2207" s="26"/>
      <c r="U2207" s="26"/>
      <c r="V2207" s="36">
        <f t="shared" si="34"/>
        <v>1096</v>
      </c>
      <c r="W220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07" t="str">
        <f>IF(Table1[[#This Row],[Days Past 3rd Birthday Calculated]]&lt;1,"OnTime",IF(Table1[[#This Row],[Days Past 3rd Birthday Calculated]]&lt;16,"1-15 Cal Days",IF(Table1[[#This Row],[Days Past 3rd Birthday Calculated]]&gt;29,"30+ Cal Days","16-29 Cal Days")))</f>
        <v>OnTime</v>
      </c>
      <c r="Y2207" s="37">
        <f>_xlfn.NUMBERVALUE(Table1[[#This Row],[School Days to Complete Initial Evaluation (U08)]])</f>
        <v>0</v>
      </c>
      <c r="Z2207" t="str">
        <f>IF(Table1[[#This Row],[School Days to Complete Initial Evaluation Converted]]&lt;36,"OnTime",IF(Table1[[#This Row],[School Days to Complete Initial Evaluation Converted]]&gt;50,"16+ Sch Days","1-15 Sch Days"))</f>
        <v>OnTime</v>
      </c>
    </row>
    <row r="2208" spans="1:26">
      <c r="A2208" s="26"/>
      <c r="B2208" s="26"/>
      <c r="C2208" s="26"/>
      <c r="D2208" s="26"/>
      <c r="E2208" s="26"/>
      <c r="F2208" s="26"/>
      <c r="G2208" s="26"/>
      <c r="H2208" s="26"/>
      <c r="I2208" s="26"/>
      <c r="J2208" s="26"/>
      <c r="K2208" s="26"/>
      <c r="L2208" s="26"/>
      <c r="M2208" s="26"/>
      <c r="N2208" s="26"/>
      <c r="O2208" s="26"/>
      <c r="P2208" s="26"/>
      <c r="Q2208" s="26"/>
      <c r="R2208" s="26"/>
      <c r="S2208" s="26"/>
      <c r="T2208" s="26"/>
      <c r="U2208" s="26"/>
      <c r="V2208" s="36">
        <f t="shared" si="34"/>
        <v>1096</v>
      </c>
      <c r="W220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08" t="str">
        <f>IF(Table1[[#This Row],[Days Past 3rd Birthday Calculated]]&lt;1,"OnTime",IF(Table1[[#This Row],[Days Past 3rd Birthday Calculated]]&lt;16,"1-15 Cal Days",IF(Table1[[#This Row],[Days Past 3rd Birthday Calculated]]&gt;29,"30+ Cal Days","16-29 Cal Days")))</f>
        <v>OnTime</v>
      </c>
      <c r="Y2208" s="37">
        <f>_xlfn.NUMBERVALUE(Table1[[#This Row],[School Days to Complete Initial Evaluation (U08)]])</f>
        <v>0</v>
      </c>
      <c r="Z2208" t="str">
        <f>IF(Table1[[#This Row],[School Days to Complete Initial Evaluation Converted]]&lt;36,"OnTime",IF(Table1[[#This Row],[School Days to Complete Initial Evaluation Converted]]&gt;50,"16+ Sch Days","1-15 Sch Days"))</f>
        <v>OnTime</v>
      </c>
    </row>
    <row r="2209" spans="1:26">
      <c r="A2209" s="26"/>
      <c r="B2209" s="26"/>
      <c r="C2209" s="26"/>
      <c r="D2209" s="26"/>
      <c r="E2209" s="26"/>
      <c r="F2209" s="26"/>
      <c r="G2209" s="26"/>
      <c r="H2209" s="26"/>
      <c r="I2209" s="26"/>
      <c r="J2209" s="26"/>
      <c r="K2209" s="26"/>
      <c r="L2209" s="26"/>
      <c r="M2209" s="26"/>
      <c r="N2209" s="26"/>
      <c r="O2209" s="26"/>
      <c r="P2209" s="26"/>
      <c r="Q2209" s="26"/>
      <c r="R2209" s="26"/>
      <c r="S2209" s="26"/>
      <c r="T2209" s="26"/>
      <c r="U2209" s="26"/>
      <c r="V2209" s="36">
        <f t="shared" si="34"/>
        <v>1096</v>
      </c>
      <c r="W220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09" t="str">
        <f>IF(Table1[[#This Row],[Days Past 3rd Birthday Calculated]]&lt;1,"OnTime",IF(Table1[[#This Row],[Days Past 3rd Birthday Calculated]]&lt;16,"1-15 Cal Days",IF(Table1[[#This Row],[Days Past 3rd Birthday Calculated]]&gt;29,"30+ Cal Days","16-29 Cal Days")))</f>
        <v>OnTime</v>
      </c>
      <c r="Y2209" s="37">
        <f>_xlfn.NUMBERVALUE(Table1[[#This Row],[School Days to Complete Initial Evaluation (U08)]])</f>
        <v>0</v>
      </c>
      <c r="Z2209" t="str">
        <f>IF(Table1[[#This Row],[School Days to Complete Initial Evaluation Converted]]&lt;36,"OnTime",IF(Table1[[#This Row],[School Days to Complete Initial Evaluation Converted]]&gt;50,"16+ Sch Days","1-15 Sch Days"))</f>
        <v>OnTime</v>
      </c>
    </row>
    <row r="2210" spans="1:26">
      <c r="A2210" s="26"/>
      <c r="B2210" s="26"/>
      <c r="C2210" s="26"/>
      <c r="D2210" s="26"/>
      <c r="E2210" s="26"/>
      <c r="F2210" s="26"/>
      <c r="G2210" s="26"/>
      <c r="H2210" s="26"/>
      <c r="I2210" s="26"/>
      <c r="J2210" s="26"/>
      <c r="K2210" s="26"/>
      <c r="L2210" s="26"/>
      <c r="M2210" s="26"/>
      <c r="N2210" s="26"/>
      <c r="O2210" s="26"/>
      <c r="P2210" s="26"/>
      <c r="Q2210" s="26"/>
      <c r="R2210" s="26"/>
      <c r="S2210" s="26"/>
      <c r="T2210" s="26"/>
      <c r="U2210" s="26"/>
      <c r="V2210" s="36">
        <f t="shared" si="34"/>
        <v>1096</v>
      </c>
      <c r="W221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10" t="str">
        <f>IF(Table1[[#This Row],[Days Past 3rd Birthday Calculated]]&lt;1,"OnTime",IF(Table1[[#This Row],[Days Past 3rd Birthday Calculated]]&lt;16,"1-15 Cal Days",IF(Table1[[#This Row],[Days Past 3rd Birthday Calculated]]&gt;29,"30+ Cal Days","16-29 Cal Days")))</f>
        <v>OnTime</v>
      </c>
      <c r="Y2210" s="37">
        <f>_xlfn.NUMBERVALUE(Table1[[#This Row],[School Days to Complete Initial Evaluation (U08)]])</f>
        <v>0</v>
      </c>
      <c r="Z2210" t="str">
        <f>IF(Table1[[#This Row],[School Days to Complete Initial Evaluation Converted]]&lt;36,"OnTime",IF(Table1[[#This Row],[School Days to Complete Initial Evaluation Converted]]&gt;50,"16+ Sch Days","1-15 Sch Days"))</f>
        <v>OnTime</v>
      </c>
    </row>
    <row r="2211" spans="1:26">
      <c r="A2211" s="26"/>
      <c r="B2211" s="26"/>
      <c r="C2211" s="26"/>
      <c r="D2211" s="26"/>
      <c r="E2211" s="26"/>
      <c r="F2211" s="26"/>
      <c r="G2211" s="26"/>
      <c r="H2211" s="26"/>
      <c r="I2211" s="26"/>
      <c r="J2211" s="26"/>
      <c r="K2211" s="26"/>
      <c r="L2211" s="26"/>
      <c r="M2211" s="26"/>
      <c r="N2211" s="26"/>
      <c r="O2211" s="26"/>
      <c r="P2211" s="26"/>
      <c r="Q2211" s="26"/>
      <c r="R2211" s="26"/>
      <c r="S2211" s="26"/>
      <c r="T2211" s="26"/>
      <c r="U2211" s="26"/>
      <c r="V2211" s="36">
        <f t="shared" si="34"/>
        <v>1096</v>
      </c>
      <c r="W221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11" t="str">
        <f>IF(Table1[[#This Row],[Days Past 3rd Birthday Calculated]]&lt;1,"OnTime",IF(Table1[[#This Row],[Days Past 3rd Birthday Calculated]]&lt;16,"1-15 Cal Days",IF(Table1[[#This Row],[Days Past 3rd Birthday Calculated]]&gt;29,"30+ Cal Days","16-29 Cal Days")))</f>
        <v>OnTime</v>
      </c>
      <c r="Y2211" s="37">
        <f>_xlfn.NUMBERVALUE(Table1[[#This Row],[School Days to Complete Initial Evaluation (U08)]])</f>
        <v>0</v>
      </c>
      <c r="Z2211" t="str">
        <f>IF(Table1[[#This Row],[School Days to Complete Initial Evaluation Converted]]&lt;36,"OnTime",IF(Table1[[#This Row],[School Days to Complete Initial Evaluation Converted]]&gt;50,"16+ Sch Days","1-15 Sch Days"))</f>
        <v>OnTime</v>
      </c>
    </row>
    <row r="2212" spans="1:26">
      <c r="A2212" s="26"/>
      <c r="B2212" s="26"/>
      <c r="C2212" s="26"/>
      <c r="D2212" s="26"/>
      <c r="E2212" s="26"/>
      <c r="F2212" s="26"/>
      <c r="G2212" s="26"/>
      <c r="H2212" s="26"/>
      <c r="I2212" s="26"/>
      <c r="J2212" s="26"/>
      <c r="K2212" s="26"/>
      <c r="L2212" s="26"/>
      <c r="M2212" s="26"/>
      <c r="N2212" s="26"/>
      <c r="O2212" s="26"/>
      <c r="P2212" s="26"/>
      <c r="Q2212" s="26"/>
      <c r="R2212" s="26"/>
      <c r="S2212" s="26"/>
      <c r="T2212" s="26"/>
      <c r="U2212" s="26"/>
      <c r="V2212" s="36">
        <f t="shared" si="34"/>
        <v>1096</v>
      </c>
      <c r="W221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12" t="str">
        <f>IF(Table1[[#This Row],[Days Past 3rd Birthday Calculated]]&lt;1,"OnTime",IF(Table1[[#This Row],[Days Past 3rd Birthday Calculated]]&lt;16,"1-15 Cal Days",IF(Table1[[#This Row],[Days Past 3rd Birthday Calculated]]&gt;29,"30+ Cal Days","16-29 Cal Days")))</f>
        <v>OnTime</v>
      </c>
      <c r="Y2212" s="37">
        <f>_xlfn.NUMBERVALUE(Table1[[#This Row],[School Days to Complete Initial Evaluation (U08)]])</f>
        <v>0</v>
      </c>
      <c r="Z2212" t="str">
        <f>IF(Table1[[#This Row],[School Days to Complete Initial Evaluation Converted]]&lt;36,"OnTime",IF(Table1[[#This Row],[School Days to Complete Initial Evaluation Converted]]&gt;50,"16+ Sch Days","1-15 Sch Days"))</f>
        <v>OnTime</v>
      </c>
    </row>
    <row r="2213" spans="1:26">
      <c r="A2213" s="26"/>
      <c r="B2213" s="26"/>
      <c r="C2213" s="26"/>
      <c r="D2213" s="26"/>
      <c r="E2213" s="26"/>
      <c r="F2213" s="26"/>
      <c r="G2213" s="26"/>
      <c r="H2213" s="26"/>
      <c r="I2213" s="26"/>
      <c r="J2213" s="26"/>
      <c r="K2213" s="26"/>
      <c r="L2213" s="26"/>
      <c r="M2213" s="26"/>
      <c r="N2213" s="26"/>
      <c r="O2213" s="26"/>
      <c r="P2213" s="26"/>
      <c r="Q2213" s="26"/>
      <c r="R2213" s="26"/>
      <c r="S2213" s="26"/>
      <c r="T2213" s="26"/>
      <c r="U2213" s="26"/>
      <c r="V2213" s="36">
        <f t="shared" si="34"/>
        <v>1096</v>
      </c>
      <c r="W221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13" t="str">
        <f>IF(Table1[[#This Row],[Days Past 3rd Birthday Calculated]]&lt;1,"OnTime",IF(Table1[[#This Row],[Days Past 3rd Birthday Calculated]]&lt;16,"1-15 Cal Days",IF(Table1[[#This Row],[Days Past 3rd Birthday Calculated]]&gt;29,"30+ Cal Days","16-29 Cal Days")))</f>
        <v>OnTime</v>
      </c>
      <c r="Y2213" s="37">
        <f>_xlfn.NUMBERVALUE(Table1[[#This Row],[School Days to Complete Initial Evaluation (U08)]])</f>
        <v>0</v>
      </c>
      <c r="Z2213" t="str">
        <f>IF(Table1[[#This Row],[School Days to Complete Initial Evaluation Converted]]&lt;36,"OnTime",IF(Table1[[#This Row],[School Days to Complete Initial Evaluation Converted]]&gt;50,"16+ Sch Days","1-15 Sch Days"))</f>
        <v>OnTime</v>
      </c>
    </row>
    <row r="2214" spans="1:26">
      <c r="A2214" s="26"/>
      <c r="B2214" s="26"/>
      <c r="C2214" s="26"/>
      <c r="D2214" s="26"/>
      <c r="E2214" s="26"/>
      <c r="F2214" s="26"/>
      <c r="G2214" s="26"/>
      <c r="H2214" s="26"/>
      <c r="I2214" s="26"/>
      <c r="J2214" s="26"/>
      <c r="K2214" s="26"/>
      <c r="L2214" s="26"/>
      <c r="M2214" s="26"/>
      <c r="N2214" s="26"/>
      <c r="O2214" s="26"/>
      <c r="P2214" s="26"/>
      <c r="Q2214" s="26"/>
      <c r="R2214" s="26"/>
      <c r="S2214" s="26"/>
      <c r="T2214" s="26"/>
      <c r="U2214" s="26"/>
      <c r="V2214" s="36">
        <f t="shared" si="34"/>
        <v>1096</v>
      </c>
      <c r="W221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14" t="str">
        <f>IF(Table1[[#This Row],[Days Past 3rd Birthday Calculated]]&lt;1,"OnTime",IF(Table1[[#This Row],[Days Past 3rd Birthday Calculated]]&lt;16,"1-15 Cal Days",IF(Table1[[#This Row],[Days Past 3rd Birthday Calculated]]&gt;29,"30+ Cal Days","16-29 Cal Days")))</f>
        <v>OnTime</v>
      </c>
      <c r="Y2214" s="37">
        <f>_xlfn.NUMBERVALUE(Table1[[#This Row],[School Days to Complete Initial Evaluation (U08)]])</f>
        <v>0</v>
      </c>
      <c r="Z2214" t="str">
        <f>IF(Table1[[#This Row],[School Days to Complete Initial Evaluation Converted]]&lt;36,"OnTime",IF(Table1[[#This Row],[School Days to Complete Initial Evaluation Converted]]&gt;50,"16+ Sch Days","1-15 Sch Days"))</f>
        <v>OnTime</v>
      </c>
    </row>
    <row r="2215" spans="1:26">
      <c r="A2215" s="26"/>
      <c r="B2215" s="26"/>
      <c r="C2215" s="26"/>
      <c r="D2215" s="26"/>
      <c r="E2215" s="26"/>
      <c r="F2215" s="26"/>
      <c r="G2215" s="26"/>
      <c r="H2215" s="26"/>
      <c r="I2215" s="26"/>
      <c r="J2215" s="26"/>
      <c r="K2215" s="26"/>
      <c r="L2215" s="26"/>
      <c r="M2215" s="26"/>
      <c r="N2215" s="26"/>
      <c r="O2215" s="26"/>
      <c r="P2215" s="26"/>
      <c r="Q2215" s="26"/>
      <c r="R2215" s="26"/>
      <c r="S2215" s="26"/>
      <c r="T2215" s="26"/>
      <c r="U2215" s="26"/>
      <c r="V2215" s="36">
        <f t="shared" si="34"/>
        <v>1096</v>
      </c>
      <c r="W221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15" t="str">
        <f>IF(Table1[[#This Row],[Days Past 3rd Birthday Calculated]]&lt;1,"OnTime",IF(Table1[[#This Row],[Days Past 3rd Birthday Calculated]]&lt;16,"1-15 Cal Days",IF(Table1[[#This Row],[Days Past 3rd Birthday Calculated]]&gt;29,"30+ Cal Days","16-29 Cal Days")))</f>
        <v>OnTime</v>
      </c>
      <c r="Y2215" s="37">
        <f>_xlfn.NUMBERVALUE(Table1[[#This Row],[School Days to Complete Initial Evaluation (U08)]])</f>
        <v>0</v>
      </c>
      <c r="Z2215" t="str">
        <f>IF(Table1[[#This Row],[School Days to Complete Initial Evaluation Converted]]&lt;36,"OnTime",IF(Table1[[#This Row],[School Days to Complete Initial Evaluation Converted]]&gt;50,"16+ Sch Days","1-15 Sch Days"))</f>
        <v>OnTime</v>
      </c>
    </row>
    <row r="2216" spans="1:26">
      <c r="A2216" s="26"/>
      <c r="B2216" s="26"/>
      <c r="C2216" s="26"/>
      <c r="D2216" s="26"/>
      <c r="E2216" s="26"/>
      <c r="F2216" s="26"/>
      <c r="G2216" s="26"/>
      <c r="H2216" s="26"/>
      <c r="I2216" s="26"/>
      <c r="J2216" s="26"/>
      <c r="K2216" s="26"/>
      <c r="L2216" s="26"/>
      <c r="M2216" s="26"/>
      <c r="N2216" s="26"/>
      <c r="O2216" s="26"/>
      <c r="P2216" s="26"/>
      <c r="Q2216" s="26"/>
      <c r="R2216" s="26"/>
      <c r="S2216" s="26"/>
      <c r="T2216" s="26"/>
      <c r="U2216" s="26"/>
      <c r="V2216" s="36">
        <f t="shared" si="34"/>
        <v>1096</v>
      </c>
      <c r="W221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16" t="str">
        <f>IF(Table1[[#This Row],[Days Past 3rd Birthday Calculated]]&lt;1,"OnTime",IF(Table1[[#This Row],[Days Past 3rd Birthday Calculated]]&lt;16,"1-15 Cal Days",IF(Table1[[#This Row],[Days Past 3rd Birthday Calculated]]&gt;29,"30+ Cal Days","16-29 Cal Days")))</f>
        <v>OnTime</v>
      </c>
      <c r="Y2216" s="37">
        <f>_xlfn.NUMBERVALUE(Table1[[#This Row],[School Days to Complete Initial Evaluation (U08)]])</f>
        <v>0</v>
      </c>
      <c r="Z2216" t="str">
        <f>IF(Table1[[#This Row],[School Days to Complete Initial Evaluation Converted]]&lt;36,"OnTime",IF(Table1[[#This Row],[School Days to Complete Initial Evaluation Converted]]&gt;50,"16+ Sch Days","1-15 Sch Days"))</f>
        <v>OnTime</v>
      </c>
    </row>
    <row r="2217" spans="1:26">
      <c r="A2217" s="26"/>
      <c r="B2217" s="26"/>
      <c r="C2217" s="26"/>
      <c r="D2217" s="26"/>
      <c r="E2217" s="26"/>
      <c r="F2217" s="26"/>
      <c r="G2217" s="26"/>
      <c r="H2217" s="26"/>
      <c r="I2217" s="26"/>
      <c r="J2217" s="26"/>
      <c r="K2217" s="26"/>
      <c r="L2217" s="26"/>
      <c r="M2217" s="26"/>
      <c r="N2217" s="26"/>
      <c r="O2217" s="26"/>
      <c r="P2217" s="26"/>
      <c r="Q2217" s="26"/>
      <c r="R2217" s="26"/>
      <c r="S2217" s="26"/>
      <c r="T2217" s="26"/>
      <c r="U2217" s="26"/>
      <c r="V2217" s="36">
        <f t="shared" si="34"/>
        <v>1096</v>
      </c>
      <c r="W221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17" t="str">
        <f>IF(Table1[[#This Row],[Days Past 3rd Birthday Calculated]]&lt;1,"OnTime",IF(Table1[[#This Row],[Days Past 3rd Birthday Calculated]]&lt;16,"1-15 Cal Days",IF(Table1[[#This Row],[Days Past 3rd Birthday Calculated]]&gt;29,"30+ Cal Days","16-29 Cal Days")))</f>
        <v>OnTime</v>
      </c>
      <c r="Y2217" s="37">
        <f>_xlfn.NUMBERVALUE(Table1[[#This Row],[School Days to Complete Initial Evaluation (U08)]])</f>
        <v>0</v>
      </c>
      <c r="Z2217" t="str">
        <f>IF(Table1[[#This Row],[School Days to Complete Initial Evaluation Converted]]&lt;36,"OnTime",IF(Table1[[#This Row],[School Days to Complete Initial Evaluation Converted]]&gt;50,"16+ Sch Days","1-15 Sch Days"))</f>
        <v>OnTime</v>
      </c>
    </row>
    <row r="2218" spans="1:26">
      <c r="A2218" s="26"/>
      <c r="B2218" s="26"/>
      <c r="C2218" s="26"/>
      <c r="D2218" s="26"/>
      <c r="E2218" s="26"/>
      <c r="F2218" s="26"/>
      <c r="G2218" s="26"/>
      <c r="H2218" s="26"/>
      <c r="I2218" s="26"/>
      <c r="J2218" s="26"/>
      <c r="K2218" s="26"/>
      <c r="L2218" s="26"/>
      <c r="M2218" s="26"/>
      <c r="N2218" s="26"/>
      <c r="O2218" s="26"/>
      <c r="P2218" s="26"/>
      <c r="Q2218" s="26"/>
      <c r="R2218" s="26"/>
      <c r="S2218" s="26"/>
      <c r="T2218" s="26"/>
      <c r="U2218" s="26"/>
      <c r="V2218" s="36">
        <f t="shared" si="34"/>
        <v>1096</v>
      </c>
      <c r="W221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18" t="str">
        <f>IF(Table1[[#This Row],[Days Past 3rd Birthday Calculated]]&lt;1,"OnTime",IF(Table1[[#This Row],[Days Past 3rd Birthday Calculated]]&lt;16,"1-15 Cal Days",IF(Table1[[#This Row],[Days Past 3rd Birthday Calculated]]&gt;29,"30+ Cal Days","16-29 Cal Days")))</f>
        <v>OnTime</v>
      </c>
      <c r="Y2218" s="37">
        <f>_xlfn.NUMBERVALUE(Table1[[#This Row],[School Days to Complete Initial Evaluation (U08)]])</f>
        <v>0</v>
      </c>
      <c r="Z2218" t="str">
        <f>IF(Table1[[#This Row],[School Days to Complete Initial Evaluation Converted]]&lt;36,"OnTime",IF(Table1[[#This Row],[School Days to Complete Initial Evaluation Converted]]&gt;50,"16+ Sch Days","1-15 Sch Days"))</f>
        <v>OnTime</v>
      </c>
    </row>
    <row r="2219" spans="1:26">
      <c r="A2219" s="26"/>
      <c r="B2219" s="26"/>
      <c r="C2219" s="26"/>
      <c r="D2219" s="26"/>
      <c r="E2219" s="26"/>
      <c r="F2219" s="26"/>
      <c r="G2219" s="26"/>
      <c r="H2219" s="26"/>
      <c r="I2219" s="26"/>
      <c r="J2219" s="26"/>
      <c r="K2219" s="26"/>
      <c r="L2219" s="26"/>
      <c r="M2219" s="26"/>
      <c r="N2219" s="26"/>
      <c r="O2219" s="26"/>
      <c r="P2219" s="26"/>
      <c r="Q2219" s="26"/>
      <c r="R2219" s="26"/>
      <c r="S2219" s="26"/>
      <c r="T2219" s="26"/>
      <c r="U2219" s="26"/>
      <c r="V2219" s="36">
        <f t="shared" si="34"/>
        <v>1096</v>
      </c>
      <c r="W221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19" t="str">
        <f>IF(Table1[[#This Row],[Days Past 3rd Birthday Calculated]]&lt;1,"OnTime",IF(Table1[[#This Row],[Days Past 3rd Birthday Calculated]]&lt;16,"1-15 Cal Days",IF(Table1[[#This Row],[Days Past 3rd Birthday Calculated]]&gt;29,"30+ Cal Days","16-29 Cal Days")))</f>
        <v>OnTime</v>
      </c>
      <c r="Y2219" s="37">
        <f>_xlfn.NUMBERVALUE(Table1[[#This Row],[School Days to Complete Initial Evaluation (U08)]])</f>
        <v>0</v>
      </c>
      <c r="Z2219" t="str">
        <f>IF(Table1[[#This Row],[School Days to Complete Initial Evaluation Converted]]&lt;36,"OnTime",IF(Table1[[#This Row],[School Days to Complete Initial Evaluation Converted]]&gt;50,"16+ Sch Days","1-15 Sch Days"))</f>
        <v>OnTime</v>
      </c>
    </row>
    <row r="2220" spans="1:26">
      <c r="A2220" s="26"/>
      <c r="B2220" s="26"/>
      <c r="C2220" s="26"/>
      <c r="D2220" s="26"/>
      <c r="E2220" s="26"/>
      <c r="F2220" s="26"/>
      <c r="G2220" s="26"/>
      <c r="H2220" s="26"/>
      <c r="I2220" s="26"/>
      <c r="J2220" s="26"/>
      <c r="K2220" s="26"/>
      <c r="L2220" s="26"/>
      <c r="M2220" s="26"/>
      <c r="N2220" s="26"/>
      <c r="O2220" s="26"/>
      <c r="P2220" s="26"/>
      <c r="Q2220" s="26"/>
      <c r="R2220" s="26"/>
      <c r="S2220" s="26"/>
      <c r="T2220" s="26"/>
      <c r="U2220" s="26"/>
      <c r="V2220" s="36">
        <f t="shared" si="34"/>
        <v>1096</v>
      </c>
      <c r="W222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20" t="str">
        <f>IF(Table1[[#This Row],[Days Past 3rd Birthday Calculated]]&lt;1,"OnTime",IF(Table1[[#This Row],[Days Past 3rd Birthday Calculated]]&lt;16,"1-15 Cal Days",IF(Table1[[#This Row],[Days Past 3rd Birthday Calculated]]&gt;29,"30+ Cal Days","16-29 Cal Days")))</f>
        <v>OnTime</v>
      </c>
      <c r="Y2220" s="37">
        <f>_xlfn.NUMBERVALUE(Table1[[#This Row],[School Days to Complete Initial Evaluation (U08)]])</f>
        <v>0</v>
      </c>
      <c r="Z2220" t="str">
        <f>IF(Table1[[#This Row],[School Days to Complete Initial Evaluation Converted]]&lt;36,"OnTime",IF(Table1[[#This Row],[School Days to Complete Initial Evaluation Converted]]&gt;50,"16+ Sch Days","1-15 Sch Days"))</f>
        <v>OnTime</v>
      </c>
    </row>
    <row r="2221" spans="1:26">
      <c r="A2221" s="26"/>
      <c r="B2221" s="26"/>
      <c r="C2221" s="26"/>
      <c r="D2221" s="26"/>
      <c r="E2221" s="26"/>
      <c r="F2221" s="26"/>
      <c r="G2221" s="26"/>
      <c r="H2221" s="26"/>
      <c r="I2221" s="26"/>
      <c r="J2221" s="26"/>
      <c r="K2221" s="26"/>
      <c r="L2221" s="26"/>
      <c r="M2221" s="26"/>
      <c r="N2221" s="26"/>
      <c r="O2221" s="26"/>
      <c r="P2221" s="26"/>
      <c r="Q2221" s="26"/>
      <c r="R2221" s="26"/>
      <c r="S2221" s="26"/>
      <c r="T2221" s="26"/>
      <c r="U2221" s="26"/>
      <c r="V2221" s="36">
        <f t="shared" si="34"/>
        <v>1096</v>
      </c>
      <c r="W222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21" t="str">
        <f>IF(Table1[[#This Row],[Days Past 3rd Birthday Calculated]]&lt;1,"OnTime",IF(Table1[[#This Row],[Days Past 3rd Birthday Calculated]]&lt;16,"1-15 Cal Days",IF(Table1[[#This Row],[Days Past 3rd Birthday Calculated]]&gt;29,"30+ Cal Days","16-29 Cal Days")))</f>
        <v>OnTime</v>
      </c>
      <c r="Y2221" s="37">
        <f>_xlfn.NUMBERVALUE(Table1[[#This Row],[School Days to Complete Initial Evaluation (U08)]])</f>
        <v>0</v>
      </c>
      <c r="Z2221" t="str">
        <f>IF(Table1[[#This Row],[School Days to Complete Initial Evaluation Converted]]&lt;36,"OnTime",IF(Table1[[#This Row],[School Days to Complete Initial Evaluation Converted]]&gt;50,"16+ Sch Days","1-15 Sch Days"))</f>
        <v>OnTime</v>
      </c>
    </row>
    <row r="2222" spans="1:26">
      <c r="A2222" s="26"/>
      <c r="B2222" s="26"/>
      <c r="C2222" s="26"/>
      <c r="D2222" s="26"/>
      <c r="E2222" s="26"/>
      <c r="F2222" s="26"/>
      <c r="G2222" s="26"/>
      <c r="H2222" s="26"/>
      <c r="I2222" s="26"/>
      <c r="J2222" s="26"/>
      <c r="K2222" s="26"/>
      <c r="L2222" s="26"/>
      <c r="M2222" s="26"/>
      <c r="N2222" s="26"/>
      <c r="O2222" s="26"/>
      <c r="P2222" s="26"/>
      <c r="Q2222" s="26"/>
      <c r="R2222" s="26"/>
      <c r="S2222" s="26"/>
      <c r="T2222" s="26"/>
      <c r="U2222" s="26"/>
      <c r="V2222" s="36">
        <f t="shared" si="34"/>
        <v>1096</v>
      </c>
      <c r="W222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22" t="str">
        <f>IF(Table1[[#This Row],[Days Past 3rd Birthday Calculated]]&lt;1,"OnTime",IF(Table1[[#This Row],[Days Past 3rd Birthday Calculated]]&lt;16,"1-15 Cal Days",IF(Table1[[#This Row],[Days Past 3rd Birthday Calculated]]&gt;29,"30+ Cal Days","16-29 Cal Days")))</f>
        <v>OnTime</v>
      </c>
      <c r="Y2222" s="37">
        <f>_xlfn.NUMBERVALUE(Table1[[#This Row],[School Days to Complete Initial Evaluation (U08)]])</f>
        <v>0</v>
      </c>
      <c r="Z2222" t="str">
        <f>IF(Table1[[#This Row],[School Days to Complete Initial Evaluation Converted]]&lt;36,"OnTime",IF(Table1[[#This Row],[School Days to Complete Initial Evaluation Converted]]&gt;50,"16+ Sch Days","1-15 Sch Days"))</f>
        <v>OnTime</v>
      </c>
    </row>
    <row r="2223" spans="1:26">
      <c r="A2223" s="26"/>
      <c r="B2223" s="26"/>
      <c r="C2223" s="26"/>
      <c r="D2223" s="26"/>
      <c r="E2223" s="26"/>
      <c r="F2223" s="26"/>
      <c r="G2223" s="26"/>
      <c r="H2223" s="26"/>
      <c r="I2223" s="26"/>
      <c r="J2223" s="26"/>
      <c r="K2223" s="26"/>
      <c r="L2223" s="26"/>
      <c r="M2223" s="26"/>
      <c r="N2223" s="26"/>
      <c r="O2223" s="26"/>
      <c r="P2223" s="26"/>
      <c r="Q2223" s="26"/>
      <c r="R2223" s="26"/>
      <c r="S2223" s="26"/>
      <c r="T2223" s="26"/>
      <c r="U2223" s="26"/>
      <c r="V2223" s="36">
        <f t="shared" si="34"/>
        <v>1096</v>
      </c>
      <c r="W222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23" t="str">
        <f>IF(Table1[[#This Row],[Days Past 3rd Birthday Calculated]]&lt;1,"OnTime",IF(Table1[[#This Row],[Days Past 3rd Birthday Calculated]]&lt;16,"1-15 Cal Days",IF(Table1[[#This Row],[Days Past 3rd Birthday Calculated]]&gt;29,"30+ Cal Days","16-29 Cal Days")))</f>
        <v>OnTime</v>
      </c>
      <c r="Y2223" s="37">
        <f>_xlfn.NUMBERVALUE(Table1[[#This Row],[School Days to Complete Initial Evaluation (U08)]])</f>
        <v>0</v>
      </c>
      <c r="Z2223" t="str">
        <f>IF(Table1[[#This Row],[School Days to Complete Initial Evaluation Converted]]&lt;36,"OnTime",IF(Table1[[#This Row],[School Days to Complete Initial Evaluation Converted]]&gt;50,"16+ Sch Days","1-15 Sch Days"))</f>
        <v>OnTime</v>
      </c>
    </row>
    <row r="2224" spans="1:26">
      <c r="A2224" s="26"/>
      <c r="B2224" s="26"/>
      <c r="C2224" s="26"/>
      <c r="D2224" s="26"/>
      <c r="E2224" s="26"/>
      <c r="F2224" s="26"/>
      <c r="G2224" s="26"/>
      <c r="H2224" s="26"/>
      <c r="I2224" s="26"/>
      <c r="J2224" s="26"/>
      <c r="K2224" s="26"/>
      <c r="L2224" s="26"/>
      <c r="M2224" s="26"/>
      <c r="N2224" s="26"/>
      <c r="O2224" s="26"/>
      <c r="P2224" s="26"/>
      <c r="Q2224" s="26"/>
      <c r="R2224" s="26"/>
      <c r="S2224" s="26"/>
      <c r="T2224" s="26"/>
      <c r="U2224" s="26"/>
      <c r="V2224" s="36">
        <f t="shared" si="34"/>
        <v>1096</v>
      </c>
      <c r="W222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24" t="str">
        <f>IF(Table1[[#This Row],[Days Past 3rd Birthday Calculated]]&lt;1,"OnTime",IF(Table1[[#This Row],[Days Past 3rd Birthday Calculated]]&lt;16,"1-15 Cal Days",IF(Table1[[#This Row],[Days Past 3rd Birthday Calculated]]&gt;29,"30+ Cal Days","16-29 Cal Days")))</f>
        <v>OnTime</v>
      </c>
      <c r="Y2224" s="37">
        <f>_xlfn.NUMBERVALUE(Table1[[#This Row],[School Days to Complete Initial Evaluation (U08)]])</f>
        <v>0</v>
      </c>
      <c r="Z2224" t="str">
        <f>IF(Table1[[#This Row],[School Days to Complete Initial Evaluation Converted]]&lt;36,"OnTime",IF(Table1[[#This Row],[School Days to Complete Initial Evaluation Converted]]&gt;50,"16+ Sch Days","1-15 Sch Days"))</f>
        <v>OnTime</v>
      </c>
    </row>
    <row r="2225" spans="1:26">
      <c r="A2225" s="26"/>
      <c r="B2225" s="26"/>
      <c r="C2225" s="26"/>
      <c r="D2225" s="26"/>
      <c r="E2225" s="26"/>
      <c r="F2225" s="26"/>
      <c r="G2225" s="26"/>
      <c r="H2225" s="26"/>
      <c r="I2225" s="26"/>
      <c r="J2225" s="26"/>
      <c r="K2225" s="26"/>
      <c r="L2225" s="26"/>
      <c r="M2225" s="26"/>
      <c r="N2225" s="26"/>
      <c r="O2225" s="26"/>
      <c r="P2225" s="26"/>
      <c r="Q2225" s="26"/>
      <c r="R2225" s="26"/>
      <c r="S2225" s="26"/>
      <c r="T2225" s="26"/>
      <c r="U2225" s="26"/>
      <c r="V2225" s="36">
        <f t="shared" si="34"/>
        <v>1096</v>
      </c>
      <c r="W222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25" t="str">
        <f>IF(Table1[[#This Row],[Days Past 3rd Birthday Calculated]]&lt;1,"OnTime",IF(Table1[[#This Row],[Days Past 3rd Birthday Calculated]]&lt;16,"1-15 Cal Days",IF(Table1[[#This Row],[Days Past 3rd Birthday Calculated]]&gt;29,"30+ Cal Days","16-29 Cal Days")))</f>
        <v>OnTime</v>
      </c>
      <c r="Y2225" s="37">
        <f>_xlfn.NUMBERVALUE(Table1[[#This Row],[School Days to Complete Initial Evaluation (U08)]])</f>
        <v>0</v>
      </c>
      <c r="Z2225" t="str">
        <f>IF(Table1[[#This Row],[School Days to Complete Initial Evaluation Converted]]&lt;36,"OnTime",IF(Table1[[#This Row],[School Days to Complete Initial Evaluation Converted]]&gt;50,"16+ Sch Days","1-15 Sch Days"))</f>
        <v>OnTime</v>
      </c>
    </row>
    <row r="2226" spans="1:26">
      <c r="A2226" s="26"/>
      <c r="B2226" s="26"/>
      <c r="C2226" s="26"/>
      <c r="D2226" s="26"/>
      <c r="E2226" s="26"/>
      <c r="F2226" s="26"/>
      <c r="G2226" s="26"/>
      <c r="H2226" s="26"/>
      <c r="I2226" s="26"/>
      <c r="J2226" s="26"/>
      <c r="K2226" s="26"/>
      <c r="L2226" s="26"/>
      <c r="M2226" s="26"/>
      <c r="N2226" s="26"/>
      <c r="O2226" s="26"/>
      <c r="P2226" s="26"/>
      <c r="Q2226" s="26"/>
      <c r="R2226" s="26"/>
      <c r="S2226" s="26"/>
      <c r="T2226" s="26"/>
      <c r="U2226" s="26"/>
      <c r="V2226" s="36">
        <f t="shared" si="34"/>
        <v>1096</v>
      </c>
      <c r="W222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26" t="str">
        <f>IF(Table1[[#This Row],[Days Past 3rd Birthday Calculated]]&lt;1,"OnTime",IF(Table1[[#This Row],[Days Past 3rd Birthday Calculated]]&lt;16,"1-15 Cal Days",IF(Table1[[#This Row],[Days Past 3rd Birthday Calculated]]&gt;29,"30+ Cal Days","16-29 Cal Days")))</f>
        <v>OnTime</v>
      </c>
      <c r="Y2226" s="37">
        <f>_xlfn.NUMBERVALUE(Table1[[#This Row],[School Days to Complete Initial Evaluation (U08)]])</f>
        <v>0</v>
      </c>
      <c r="Z2226" t="str">
        <f>IF(Table1[[#This Row],[School Days to Complete Initial Evaluation Converted]]&lt;36,"OnTime",IF(Table1[[#This Row],[School Days to Complete Initial Evaluation Converted]]&gt;50,"16+ Sch Days","1-15 Sch Days"))</f>
        <v>OnTime</v>
      </c>
    </row>
    <row r="2227" spans="1:26">
      <c r="A2227" s="26"/>
      <c r="B2227" s="26"/>
      <c r="C2227" s="26"/>
      <c r="D2227" s="26"/>
      <c r="E2227" s="26"/>
      <c r="F2227" s="26"/>
      <c r="G2227" s="26"/>
      <c r="H2227" s="26"/>
      <c r="I2227" s="26"/>
      <c r="J2227" s="26"/>
      <c r="K2227" s="26"/>
      <c r="L2227" s="26"/>
      <c r="M2227" s="26"/>
      <c r="N2227" s="26"/>
      <c r="O2227" s="26"/>
      <c r="P2227" s="26"/>
      <c r="Q2227" s="26"/>
      <c r="R2227" s="26"/>
      <c r="S2227" s="26"/>
      <c r="T2227" s="26"/>
      <c r="U2227" s="26"/>
      <c r="V2227" s="36">
        <f t="shared" si="34"/>
        <v>1096</v>
      </c>
      <c r="W222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27" t="str">
        <f>IF(Table1[[#This Row],[Days Past 3rd Birthday Calculated]]&lt;1,"OnTime",IF(Table1[[#This Row],[Days Past 3rd Birthday Calculated]]&lt;16,"1-15 Cal Days",IF(Table1[[#This Row],[Days Past 3rd Birthday Calculated]]&gt;29,"30+ Cal Days","16-29 Cal Days")))</f>
        <v>OnTime</v>
      </c>
      <c r="Y2227" s="37">
        <f>_xlfn.NUMBERVALUE(Table1[[#This Row],[School Days to Complete Initial Evaluation (U08)]])</f>
        <v>0</v>
      </c>
      <c r="Z2227" t="str">
        <f>IF(Table1[[#This Row],[School Days to Complete Initial Evaluation Converted]]&lt;36,"OnTime",IF(Table1[[#This Row],[School Days to Complete Initial Evaluation Converted]]&gt;50,"16+ Sch Days","1-15 Sch Days"))</f>
        <v>OnTime</v>
      </c>
    </row>
    <row r="2228" spans="1:26">
      <c r="A2228" s="26"/>
      <c r="B2228" s="26"/>
      <c r="C2228" s="26"/>
      <c r="D2228" s="26"/>
      <c r="E2228" s="26"/>
      <c r="F2228" s="26"/>
      <c r="G2228" s="26"/>
      <c r="H2228" s="26"/>
      <c r="I2228" s="26"/>
      <c r="J2228" s="26"/>
      <c r="K2228" s="26"/>
      <c r="L2228" s="26"/>
      <c r="M2228" s="26"/>
      <c r="N2228" s="26"/>
      <c r="O2228" s="26"/>
      <c r="P2228" s="26"/>
      <c r="Q2228" s="26"/>
      <c r="R2228" s="26"/>
      <c r="S2228" s="26"/>
      <c r="T2228" s="26"/>
      <c r="U2228" s="26"/>
      <c r="V2228" s="36">
        <f t="shared" si="34"/>
        <v>1096</v>
      </c>
      <c r="W222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28" t="str">
        <f>IF(Table1[[#This Row],[Days Past 3rd Birthday Calculated]]&lt;1,"OnTime",IF(Table1[[#This Row],[Days Past 3rd Birthday Calculated]]&lt;16,"1-15 Cal Days",IF(Table1[[#This Row],[Days Past 3rd Birthday Calculated]]&gt;29,"30+ Cal Days","16-29 Cal Days")))</f>
        <v>OnTime</v>
      </c>
      <c r="Y2228" s="37">
        <f>_xlfn.NUMBERVALUE(Table1[[#This Row],[School Days to Complete Initial Evaluation (U08)]])</f>
        <v>0</v>
      </c>
      <c r="Z2228" t="str">
        <f>IF(Table1[[#This Row],[School Days to Complete Initial Evaluation Converted]]&lt;36,"OnTime",IF(Table1[[#This Row],[School Days to Complete Initial Evaluation Converted]]&gt;50,"16+ Sch Days","1-15 Sch Days"))</f>
        <v>OnTime</v>
      </c>
    </row>
    <row r="2229" spans="1:26">
      <c r="A2229" s="26"/>
      <c r="B2229" s="26"/>
      <c r="C2229" s="26"/>
      <c r="D2229" s="26"/>
      <c r="E2229" s="26"/>
      <c r="F2229" s="26"/>
      <c r="G2229" s="26"/>
      <c r="H2229" s="26"/>
      <c r="I2229" s="26"/>
      <c r="J2229" s="26"/>
      <c r="K2229" s="26"/>
      <c r="L2229" s="26"/>
      <c r="M2229" s="26"/>
      <c r="N2229" s="26"/>
      <c r="O2229" s="26"/>
      <c r="P2229" s="26"/>
      <c r="Q2229" s="26"/>
      <c r="R2229" s="26"/>
      <c r="S2229" s="26"/>
      <c r="T2229" s="26"/>
      <c r="U2229" s="26"/>
      <c r="V2229" s="36">
        <f t="shared" si="34"/>
        <v>1096</v>
      </c>
      <c r="W222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29" t="str">
        <f>IF(Table1[[#This Row],[Days Past 3rd Birthday Calculated]]&lt;1,"OnTime",IF(Table1[[#This Row],[Days Past 3rd Birthday Calculated]]&lt;16,"1-15 Cal Days",IF(Table1[[#This Row],[Days Past 3rd Birthday Calculated]]&gt;29,"30+ Cal Days","16-29 Cal Days")))</f>
        <v>OnTime</v>
      </c>
      <c r="Y2229" s="37">
        <f>_xlfn.NUMBERVALUE(Table1[[#This Row],[School Days to Complete Initial Evaluation (U08)]])</f>
        <v>0</v>
      </c>
      <c r="Z2229" t="str">
        <f>IF(Table1[[#This Row],[School Days to Complete Initial Evaluation Converted]]&lt;36,"OnTime",IF(Table1[[#This Row],[School Days to Complete Initial Evaluation Converted]]&gt;50,"16+ Sch Days","1-15 Sch Days"))</f>
        <v>OnTime</v>
      </c>
    </row>
    <row r="2230" spans="1:26">
      <c r="A2230" s="26"/>
      <c r="B2230" s="26"/>
      <c r="C2230" s="26"/>
      <c r="D2230" s="26"/>
      <c r="E2230" s="26"/>
      <c r="F2230" s="26"/>
      <c r="G2230" s="26"/>
      <c r="H2230" s="26"/>
      <c r="I2230" s="26"/>
      <c r="J2230" s="26"/>
      <c r="K2230" s="26"/>
      <c r="L2230" s="26"/>
      <c r="M2230" s="26"/>
      <c r="N2230" s="26"/>
      <c r="O2230" s="26"/>
      <c r="P2230" s="26"/>
      <c r="Q2230" s="26"/>
      <c r="R2230" s="26"/>
      <c r="S2230" s="26"/>
      <c r="T2230" s="26"/>
      <c r="U2230" s="26"/>
      <c r="V2230" s="36">
        <f t="shared" si="34"/>
        <v>1096</v>
      </c>
      <c r="W223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30" t="str">
        <f>IF(Table1[[#This Row],[Days Past 3rd Birthday Calculated]]&lt;1,"OnTime",IF(Table1[[#This Row],[Days Past 3rd Birthday Calculated]]&lt;16,"1-15 Cal Days",IF(Table1[[#This Row],[Days Past 3rd Birthday Calculated]]&gt;29,"30+ Cal Days","16-29 Cal Days")))</f>
        <v>OnTime</v>
      </c>
      <c r="Y2230" s="37">
        <f>_xlfn.NUMBERVALUE(Table1[[#This Row],[School Days to Complete Initial Evaluation (U08)]])</f>
        <v>0</v>
      </c>
      <c r="Z2230" t="str">
        <f>IF(Table1[[#This Row],[School Days to Complete Initial Evaluation Converted]]&lt;36,"OnTime",IF(Table1[[#This Row],[School Days to Complete Initial Evaluation Converted]]&gt;50,"16+ Sch Days","1-15 Sch Days"))</f>
        <v>OnTime</v>
      </c>
    </row>
    <row r="2231" spans="1:26">
      <c r="A2231" s="26"/>
      <c r="B2231" s="26"/>
      <c r="C2231" s="26"/>
      <c r="D2231" s="26"/>
      <c r="E2231" s="26"/>
      <c r="F2231" s="26"/>
      <c r="G2231" s="26"/>
      <c r="H2231" s="26"/>
      <c r="I2231" s="26"/>
      <c r="J2231" s="26"/>
      <c r="K2231" s="26"/>
      <c r="L2231" s="26"/>
      <c r="M2231" s="26"/>
      <c r="N2231" s="26"/>
      <c r="O2231" s="26"/>
      <c r="P2231" s="26"/>
      <c r="Q2231" s="26"/>
      <c r="R2231" s="26"/>
      <c r="S2231" s="26"/>
      <c r="T2231" s="26"/>
      <c r="U2231" s="26"/>
      <c r="V2231" s="36">
        <f t="shared" si="34"/>
        <v>1096</v>
      </c>
      <c r="W223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31" t="str">
        <f>IF(Table1[[#This Row],[Days Past 3rd Birthday Calculated]]&lt;1,"OnTime",IF(Table1[[#This Row],[Days Past 3rd Birthday Calculated]]&lt;16,"1-15 Cal Days",IF(Table1[[#This Row],[Days Past 3rd Birthday Calculated]]&gt;29,"30+ Cal Days","16-29 Cal Days")))</f>
        <v>OnTime</v>
      </c>
      <c r="Y2231" s="37">
        <f>_xlfn.NUMBERVALUE(Table1[[#This Row],[School Days to Complete Initial Evaluation (U08)]])</f>
        <v>0</v>
      </c>
      <c r="Z2231" t="str">
        <f>IF(Table1[[#This Row],[School Days to Complete Initial Evaluation Converted]]&lt;36,"OnTime",IF(Table1[[#This Row],[School Days to Complete Initial Evaluation Converted]]&gt;50,"16+ Sch Days","1-15 Sch Days"))</f>
        <v>OnTime</v>
      </c>
    </row>
    <row r="2232" spans="1:26">
      <c r="A2232" s="26"/>
      <c r="B2232" s="26"/>
      <c r="C2232" s="26"/>
      <c r="D2232" s="26"/>
      <c r="E2232" s="26"/>
      <c r="F2232" s="26"/>
      <c r="G2232" s="26"/>
      <c r="H2232" s="26"/>
      <c r="I2232" s="26"/>
      <c r="J2232" s="26"/>
      <c r="K2232" s="26"/>
      <c r="L2232" s="26"/>
      <c r="M2232" s="26"/>
      <c r="N2232" s="26"/>
      <c r="O2232" s="26"/>
      <c r="P2232" s="26"/>
      <c r="Q2232" s="26"/>
      <c r="R2232" s="26"/>
      <c r="S2232" s="26"/>
      <c r="T2232" s="26"/>
      <c r="U2232" s="26"/>
      <c r="V2232" s="36">
        <f t="shared" si="34"/>
        <v>1096</v>
      </c>
      <c r="W223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32" t="str">
        <f>IF(Table1[[#This Row],[Days Past 3rd Birthday Calculated]]&lt;1,"OnTime",IF(Table1[[#This Row],[Days Past 3rd Birthday Calculated]]&lt;16,"1-15 Cal Days",IF(Table1[[#This Row],[Days Past 3rd Birthday Calculated]]&gt;29,"30+ Cal Days","16-29 Cal Days")))</f>
        <v>OnTime</v>
      </c>
      <c r="Y2232" s="37">
        <f>_xlfn.NUMBERVALUE(Table1[[#This Row],[School Days to Complete Initial Evaluation (U08)]])</f>
        <v>0</v>
      </c>
      <c r="Z2232" t="str">
        <f>IF(Table1[[#This Row],[School Days to Complete Initial Evaluation Converted]]&lt;36,"OnTime",IF(Table1[[#This Row],[School Days to Complete Initial Evaluation Converted]]&gt;50,"16+ Sch Days","1-15 Sch Days"))</f>
        <v>OnTime</v>
      </c>
    </row>
    <row r="2233" spans="1:26">
      <c r="A2233" s="26"/>
      <c r="B2233" s="26"/>
      <c r="C2233" s="26"/>
      <c r="D2233" s="26"/>
      <c r="E2233" s="26"/>
      <c r="F2233" s="26"/>
      <c r="G2233" s="26"/>
      <c r="H2233" s="26"/>
      <c r="I2233" s="26"/>
      <c r="J2233" s="26"/>
      <c r="K2233" s="26"/>
      <c r="L2233" s="26"/>
      <c r="M2233" s="26"/>
      <c r="N2233" s="26"/>
      <c r="O2233" s="26"/>
      <c r="P2233" s="26"/>
      <c r="Q2233" s="26"/>
      <c r="R2233" s="26"/>
      <c r="S2233" s="26"/>
      <c r="T2233" s="26"/>
      <c r="U2233" s="26"/>
      <c r="V2233" s="36">
        <f t="shared" si="34"/>
        <v>1096</v>
      </c>
      <c r="W223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33" t="str">
        <f>IF(Table1[[#This Row],[Days Past 3rd Birthday Calculated]]&lt;1,"OnTime",IF(Table1[[#This Row],[Days Past 3rd Birthday Calculated]]&lt;16,"1-15 Cal Days",IF(Table1[[#This Row],[Days Past 3rd Birthday Calculated]]&gt;29,"30+ Cal Days","16-29 Cal Days")))</f>
        <v>OnTime</v>
      </c>
      <c r="Y2233" s="37">
        <f>_xlfn.NUMBERVALUE(Table1[[#This Row],[School Days to Complete Initial Evaluation (U08)]])</f>
        <v>0</v>
      </c>
      <c r="Z2233" t="str">
        <f>IF(Table1[[#This Row],[School Days to Complete Initial Evaluation Converted]]&lt;36,"OnTime",IF(Table1[[#This Row],[School Days to Complete Initial Evaluation Converted]]&gt;50,"16+ Sch Days","1-15 Sch Days"))</f>
        <v>OnTime</v>
      </c>
    </row>
    <row r="2234" spans="1:26">
      <c r="A2234" s="26"/>
      <c r="B2234" s="26"/>
      <c r="C2234" s="26"/>
      <c r="D2234" s="26"/>
      <c r="E2234" s="26"/>
      <c r="F2234" s="26"/>
      <c r="G2234" s="26"/>
      <c r="H2234" s="26"/>
      <c r="I2234" s="26"/>
      <c r="J2234" s="26"/>
      <c r="K2234" s="26"/>
      <c r="L2234" s="26"/>
      <c r="M2234" s="26"/>
      <c r="N2234" s="26"/>
      <c r="O2234" s="26"/>
      <c r="P2234" s="26"/>
      <c r="Q2234" s="26"/>
      <c r="R2234" s="26"/>
      <c r="S2234" s="26"/>
      <c r="T2234" s="26"/>
      <c r="U2234" s="26"/>
      <c r="V2234" s="36">
        <f t="shared" si="34"/>
        <v>1096</v>
      </c>
      <c r="W223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34" t="str">
        <f>IF(Table1[[#This Row],[Days Past 3rd Birthday Calculated]]&lt;1,"OnTime",IF(Table1[[#This Row],[Days Past 3rd Birthday Calculated]]&lt;16,"1-15 Cal Days",IF(Table1[[#This Row],[Days Past 3rd Birthday Calculated]]&gt;29,"30+ Cal Days","16-29 Cal Days")))</f>
        <v>OnTime</v>
      </c>
      <c r="Y2234" s="37">
        <f>_xlfn.NUMBERVALUE(Table1[[#This Row],[School Days to Complete Initial Evaluation (U08)]])</f>
        <v>0</v>
      </c>
      <c r="Z2234" t="str">
        <f>IF(Table1[[#This Row],[School Days to Complete Initial Evaluation Converted]]&lt;36,"OnTime",IF(Table1[[#This Row],[School Days to Complete Initial Evaluation Converted]]&gt;50,"16+ Sch Days","1-15 Sch Days"))</f>
        <v>OnTime</v>
      </c>
    </row>
    <row r="2235" spans="1:26">
      <c r="A2235" s="26"/>
      <c r="B2235" s="26"/>
      <c r="C2235" s="26"/>
      <c r="D2235" s="26"/>
      <c r="E2235" s="26"/>
      <c r="F2235" s="26"/>
      <c r="G2235" s="26"/>
      <c r="H2235" s="26"/>
      <c r="I2235" s="26"/>
      <c r="J2235" s="26"/>
      <c r="K2235" s="26"/>
      <c r="L2235" s="26"/>
      <c r="M2235" s="26"/>
      <c r="N2235" s="26"/>
      <c r="O2235" s="26"/>
      <c r="P2235" s="26"/>
      <c r="Q2235" s="26"/>
      <c r="R2235" s="26"/>
      <c r="S2235" s="26"/>
      <c r="T2235" s="26"/>
      <c r="U2235" s="26"/>
      <c r="V2235" s="36">
        <f t="shared" si="34"/>
        <v>1096</v>
      </c>
      <c r="W223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35" t="str">
        <f>IF(Table1[[#This Row],[Days Past 3rd Birthday Calculated]]&lt;1,"OnTime",IF(Table1[[#This Row],[Days Past 3rd Birthday Calculated]]&lt;16,"1-15 Cal Days",IF(Table1[[#This Row],[Days Past 3rd Birthday Calculated]]&gt;29,"30+ Cal Days","16-29 Cal Days")))</f>
        <v>OnTime</v>
      </c>
      <c r="Y2235" s="37">
        <f>_xlfn.NUMBERVALUE(Table1[[#This Row],[School Days to Complete Initial Evaluation (U08)]])</f>
        <v>0</v>
      </c>
      <c r="Z2235" t="str">
        <f>IF(Table1[[#This Row],[School Days to Complete Initial Evaluation Converted]]&lt;36,"OnTime",IF(Table1[[#This Row],[School Days to Complete Initial Evaluation Converted]]&gt;50,"16+ Sch Days","1-15 Sch Days"))</f>
        <v>OnTime</v>
      </c>
    </row>
    <row r="2236" spans="1:26">
      <c r="A2236" s="26"/>
      <c r="B2236" s="26"/>
      <c r="C2236" s="26"/>
      <c r="D2236" s="26"/>
      <c r="E2236" s="26"/>
      <c r="F2236" s="26"/>
      <c r="G2236" s="26"/>
      <c r="H2236" s="26"/>
      <c r="I2236" s="26"/>
      <c r="J2236" s="26"/>
      <c r="K2236" s="26"/>
      <c r="L2236" s="26"/>
      <c r="M2236" s="26"/>
      <c r="N2236" s="26"/>
      <c r="O2236" s="26"/>
      <c r="P2236" s="26"/>
      <c r="Q2236" s="26"/>
      <c r="R2236" s="26"/>
      <c r="S2236" s="26"/>
      <c r="T2236" s="26"/>
      <c r="U2236" s="26"/>
      <c r="V2236" s="36">
        <f t="shared" si="34"/>
        <v>1096</v>
      </c>
      <c r="W223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36" t="str">
        <f>IF(Table1[[#This Row],[Days Past 3rd Birthday Calculated]]&lt;1,"OnTime",IF(Table1[[#This Row],[Days Past 3rd Birthday Calculated]]&lt;16,"1-15 Cal Days",IF(Table1[[#This Row],[Days Past 3rd Birthday Calculated]]&gt;29,"30+ Cal Days","16-29 Cal Days")))</f>
        <v>OnTime</v>
      </c>
      <c r="Y2236" s="37">
        <f>_xlfn.NUMBERVALUE(Table1[[#This Row],[School Days to Complete Initial Evaluation (U08)]])</f>
        <v>0</v>
      </c>
      <c r="Z2236" t="str">
        <f>IF(Table1[[#This Row],[School Days to Complete Initial Evaluation Converted]]&lt;36,"OnTime",IF(Table1[[#This Row],[School Days to Complete Initial Evaluation Converted]]&gt;50,"16+ Sch Days","1-15 Sch Days"))</f>
        <v>OnTime</v>
      </c>
    </row>
    <row r="2237" spans="1:26">
      <c r="A2237" s="26"/>
      <c r="B2237" s="26"/>
      <c r="C2237" s="26"/>
      <c r="D2237" s="26"/>
      <c r="E2237" s="26"/>
      <c r="F2237" s="26"/>
      <c r="G2237" s="26"/>
      <c r="H2237" s="26"/>
      <c r="I2237" s="26"/>
      <c r="J2237" s="26"/>
      <c r="K2237" s="26"/>
      <c r="L2237" s="26"/>
      <c r="M2237" s="26"/>
      <c r="N2237" s="26"/>
      <c r="O2237" s="26"/>
      <c r="P2237" s="26"/>
      <c r="Q2237" s="26"/>
      <c r="R2237" s="26"/>
      <c r="S2237" s="26"/>
      <c r="T2237" s="26"/>
      <c r="U2237" s="26"/>
      <c r="V2237" s="36">
        <f t="shared" si="34"/>
        <v>1096</v>
      </c>
      <c r="W223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37" t="str">
        <f>IF(Table1[[#This Row],[Days Past 3rd Birthday Calculated]]&lt;1,"OnTime",IF(Table1[[#This Row],[Days Past 3rd Birthday Calculated]]&lt;16,"1-15 Cal Days",IF(Table1[[#This Row],[Days Past 3rd Birthday Calculated]]&gt;29,"30+ Cal Days","16-29 Cal Days")))</f>
        <v>OnTime</v>
      </c>
      <c r="Y2237" s="37">
        <f>_xlfn.NUMBERVALUE(Table1[[#This Row],[School Days to Complete Initial Evaluation (U08)]])</f>
        <v>0</v>
      </c>
      <c r="Z2237" t="str">
        <f>IF(Table1[[#This Row],[School Days to Complete Initial Evaluation Converted]]&lt;36,"OnTime",IF(Table1[[#This Row],[School Days to Complete Initial Evaluation Converted]]&gt;50,"16+ Sch Days","1-15 Sch Days"))</f>
        <v>OnTime</v>
      </c>
    </row>
    <row r="2238" spans="1:26">
      <c r="A2238" s="26"/>
      <c r="B2238" s="26"/>
      <c r="C2238" s="26"/>
      <c r="D2238" s="26"/>
      <c r="E2238" s="26"/>
      <c r="F2238" s="26"/>
      <c r="G2238" s="26"/>
      <c r="H2238" s="26"/>
      <c r="I2238" s="26"/>
      <c r="J2238" s="26"/>
      <c r="K2238" s="26"/>
      <c r="L2238" s="26"/>
      <c r="M2238" s="26"/>
      <c r="N2238" s="26"/>
      <c r="O2238" s="26"/>
      <c r="P2238" s="26"/>
      <c r="Q2238" s="26"/>
      <c r="R2238" s="26"/>
      <c r="S2238" s="26"/>
      <c r="T2238" s="26"/>
      <c r="U2238" s="26"/>
      <c r="V2238" s="36">
        <f t="shared" si="34"/>
        <v>1096</v>
      </c>
      <c r="W223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38" t="str">
        <f>IF(Table1[[#This Row],[Days Past 3rd Birthday Calculated]]&lt;1,"OnTime",IF(Table1[[#This Row],[Days Past 3rd Birthday Calculated]]&lt;16,"1-15 Cal Days",IF(Table1[[#This Row],[Days Past 3rd Birthday Calculated]]&gt;29,"30+ Cal Days","16-29 Cal Days")))</f>
        <v>OnTime</v>
      </c>
      <c r="Y2238" s="37">
        <f>_xlfn.NUMBERVALUE(Table1[[#This Row],[School Days to Complete Initial Evaluation (U08)]])</f>
        <v>0</v>
      </c>
      <c r="Z2238" t="str">
        <f>IF(Table1[[#This Row],[School Days to Complete Initial Evaluation Converted]]&lt;36,"OnTime",IF(Table1[[#This Row],[School Days to Complete Initial Evaluation Converted]]&gt;50,"16+ Sch Days","1-15 Sch Days"))</f>
        <v>OnTime</v>
      </c>
    </row>
    <row r="2239" spans="1:26">
      <c r="A2239" s="26"/>
      <c r="B2239" s="26"/>
      <c r="C2239" s="26"/>
      <c r="D2239" s="26"/>
      <c r="E2239" s="26"/>
      <c r="F2239" s="26"/>
      <c r="G2239" s="26"/>
      <c r="H2239" s="26"/>
      <c r="I2239" s="26"/>
      <c r="J2239" s="26"/>
      <c r="K2239" s="26"/>
      <c r="L2239" s="26"/>
      <c r="M2239" s="26"/>
      <c r="N2239" s="26"/>
      <c r="O2239" s="26"/>
      <c r="P2239" s="26"/>
      <c r="Q2239" s="26"/>
      <c r="R2239" s="26"/>
      <c r="S2239" s="26"/>
      <c r="T2239" s="26"/>
      <c r="U2239" s="26"/>
      <c r="V2239" s="36">
        <f t="shared" si="34"/>
        <v>1096</v>
      </c>
      <c r="W223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39" t="str">
        <f>IF(Table1[[#This Row],[Days Past 3rd Birthday Calculated]]&lt;1,"OnTime",IF(Table1[[#This Row],[Days Past 3rd Birthday Calculated]]&lt;16,"1-15 Cal Days",IF(Table1[[#This Row],[Days Past 3rd Birthday Calculated]]&gt;29,"30+ Cal Days","16-29 Cal Days")))</f>
        <v>OnTime</v>
      </c>
      <c r="Y2239" s="37">
        <f>_xlfn.NUMBERVALUE(Table1[[#This Row],[School Days to Complete Initial Evaluation (U08)]])</f>
        <v>0</v>
      </c>
      <c r="Z2239" t="str">
        <f>IF(Table1[[#This Row],[School Days to Complete Initial Evaluation Converted]]&lt;36,"OnTime",IF(Table1[[#This Row],[School Days to Complete Initial Evaluation Converted]]&gt;50,"16+ Sch Days","1-15 Sch Days"))</f>
        <v>OnTime</v>
      </c>
    </row>
    <row r="2240" spans="1:26">
      <c r="A2240" s="26"/>
      <c r="B2240" s="26"/>
      <c r="C2240" s="26"/>
      <c r="D2240" s="26"/>
      <c r="E2240" s="26"/>
      <c r="F2240" s="26"/>
      <c r="G2240" s="26"/>
      <c r="H2240" s="26"/>
      <c r="I2240" s="26"/>
      <c r="J2240" s="26"/>
      <c r="K2240" s="26"/>
      <c r="L2240" s="26"/>
      <c r="M2240" s="26"/>
      <c r="N2240" s="26"/>
      <c r="O2240" s="26"/>
      <c r="P2240" s="26"/>
      <c r="Q2240" s="26"/>
      <c r="R2240" s="26"/>
      <c r="S2240" s="26"/>
      <c r="T2240" s="26"/>
      <c r="U2240" s="26"/>
      <c r="V2240" s="36">
        <f t="shared" si="34"/>
        <v>1096</v>
      </c>
      <c r="W224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40" t="str">
        <f>IF(Table1[[#This Row],[Days Past 3rd Birthday Calculated]]&lt;1,"OnTime",IF(Table1[[#This Row],[Days Past 3rd Birthday Calculated]]&lt;16,"1-15 Cal Days",IF(Table1[[#This Row],[Days Past 3rd Birthday Calculated]]&gt;29,"30+ Cal Days","16-29 Cal Days")))</f>
        <v>OnTime</v>
      </c>
      <c r="Y2240" s="37">
        <f>_xlfn.NUMBERVALUE(Table1[[#This Row],[School Days to Complete Initial Evaluation (U08)]])</f>
        <v>0</v>
      </c>
      <c r="Z2240" t="str">
        <f>IF(Table1[[#This Row],[School Days to Complete Initial Evaluation Converted]]&lt;36,"OnTime",IF(Table1[[#This Row],[School Days to Complete Initial Evaluation Converted]]&gt;50,"16+ Sch Days","1-15 Sch Days"))</f>
        <v>OnTime</v>
      </c>
    </row>
    <row r="2241" spans="1:26">
      <c r="A2241" s="26"/>
      <c r="B2241" s="26"/>
      <c r="C2241" s="26"/>
      <c r="D2241" s="26"/>
      <c r="E2241" s="26"/>
      <c r="F2241" s="26"/>
      <c r="G2241" s="26"/>
      <c r="H2241" s="26"/>
      <c r="I2241" s="26"/>
      <c r="J2241" s="26"/>
      <c r="K2241" s="26"/>
      <c r="L2241" s="26"/>
      <c r="M2241" s="26"/>
      <c r="N2241" s="26"/>
      <c r="O2241" s="26"/>
      <c r="P2241" s="26"/>
      <c r="Q2241" s="26"/>
      <c r="R2241" s="26"/>
      <c r="S2241" s="26"/>
      <c r="T2241" s="26"/>
      <c r="U2241" s="26"/>
      <c r="V2241" s="36">
        <f t="shared" si="34"/>
        <v>1096</v>
      </c>
      <c r="W224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41" t="str">
        <f>IF(Table1[[#This Row],[Days Past 3rd Birthday Calculated]]&lt;1,"OnTime",IF(Table1[[#This Row],[Days Past 3rd Birthday Calculated]]&lt;16,"1-15 Cal Days",IF(Table1[[#This Row],[Days Past 3rd Birthday Calculated]]&gt;29,"30+ Cal Days","16-29 Cal Days")))</f>
        <v>OnTime</v>
      </c>
      <c r="Y2241" s="37">
        <f>_xlfn.NUMBERVALUE(Table1[[#This Row],[School Days to Complete Initial Evaluation (U08)]])</f>
        <v>0</v>
      </c>
      <c r="Z2241" t="str">
        <f>IF(Table1[[#This Row],[School Days to Complete Initial Evaluation Converted]]&lt;36,"OnTime",IF(Table1[[#This Row],[School Days to Complete Initial Evaluation Converted]]&gt;50,"16+ Sch Days","1-15 Sch Days"))</f>
        <v>OnTime</v>
      </c>
    </row>
    <row r="2242" spans="1:26">
      <c r="A2242" s="26"/>
      <c r="B2242" s="26"/>
      <c r="C2242" s="26"/>
      <c r="D2242" s="26"/>
      <c r="E2242" s="26"/>
      <c r="F2242" s="26"/>
      <c r="G2242" s="26"/>
      <c r="H2242" s="26"/>
      <c r="I2242" s="26"/>
      <c r="J2242" s="26"/>
      <c r="K2242" s="26"/>
      <c r="L2242" s="26"/>
      <c r="M2242" s="26"/>
      <c r="N2242" s="26"/>
      <c r="O2242" s="26"/>
      <c r="P2242" s="26"/>
      <c r="Q2242" s="26"/>
      <c r="R2242" s="26"/>
      <c r="S2242" s="26"/>
      <c r="T2242" s="26"/>
      <c r="U2242" s="26"/>
      <c r="V2242" s="36">
        <f t="shared" ref="V2242:V2305" si="35">EDATE(Q2242,36)</f>
        <v>1096</v>
      </c>
      <c r="W224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42" t="str">
        <f>IF(Table1[[#This Row],[Days Past 3rd Birthday Calculated]]&lt;1,"OnTime",IF(Table1[[#This Row],[Days Past 3rd Birthday Calculated]]&lt;16,"1-15 Cal Days",IF(Table1[[#This Row],[Days Past 3rd Birthday Calculated]]&gt;29,"30+ Cal Days","16-29 Cal Days")))</f>
        <v>OnTime</v>
      </c>
      <c r="Y2242" s="37">
        <f>_xlfn.NUMBERVALUE(Table1[[#This Row],[School Days to Complete Initial Evaluation (U08)]])</f>
        <v>0</v>
      </c>
      <c r="Z2242" t="str">
        <f>IF(Table1[[#This Row],[School Days to Complete Initial Evaluation Converted]]&lt;36,"OnTime",IF(Table1[[#This Row],[School Days to Complete Initial Evaluation Converted]]&gt;50,"16+ Sch Days","1-15 Sch Days"))</f>
        <v>OnTime</v>
      </c>
    </row>
    <row r="2243" spans="1:26">
      <c r="A2243" s="26"/>
      <c r="B2243" s="26"/>
      <c r="C2243" s="26"/>
      <c r="D2243" s="26"/>
      <c r="E2243" s="26"/>
      <c r="F2243" s="26"/>
      <c r="G2243" s="26"/>
      <c r="H2243" s="26"/>
      <c r="I2243" s="26"/>
      <c r="J2243" s="26"/>
      <c r="K2243" s="26"/>
      <c r="L2243" s="26"/>
      <c r="M2243" s="26"/>
      <c r="N2243" s="26"/>
      <c r="O2243" s="26"/>
      <c r="P2243" s="26"/>
      <c r="Q2243" s="26"/>
      <c r="R2243" s="26"/>
      <c r="S2243" s="26"/>
      <c r="T2243" s="26"/>
      <c r="U2243" s="26"/>
      <c r="V2243" s="36">
        <f t="shared" si="35"/>
        <v>1096</v>
      </c>
      <c r="W224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43" t="str">
        <f>IF(Table1[[#This Row],[Days Past 3rd Birthday Calculated]]&lt;1,"OnTime",IF(Table1[[#This Row],[Days Past 3rd Birthday Calculated]]&lt;16,"1-15 Cal Days",IF(Table1[[#This Row],[Days Past 3rd Birthday Calculated]]&gt;29,"30+ Cal Days","16-29 Cal Days")))</f>
        <v>OnTime</v>
      </c>
      <c r="Y2243" s="37">
        <f>_xlfn.NUMBERVALUE(Table1[[#This Row],[School Days to Complete Initial Evaluation (U08)]])</f>
        <v>0</v>
      </c>
      <c r="Z2243" t="str">
        <f>IF(Table1[[#This Row],[School Days to Complete Initial Evaluation Converted]]&lt;36,"OnTime",IF(Table1[[#This Row],[School Days to Complete Initial Evaluation Converted]]&gt;50,"16+ Sch Days","1-15 Sch Days"))</f>
        <v>OnTime</v>
      </c>
    </row>
    <row r="2244" spans="1:26">
      <c r="A2244" s="26"/>
      <c r="B2244" s="26"/>
      <c r="C2244" s="26"/>
      <c r="D2244" s="26"/>
      <c r="E2244" s="26"/>
      <c r="F2244" s="26"/>
      <c r="G2244" s="26"/>
      <c r="H2244" s="26"/>
      <c r="I2244" s="26"/>
      <c r="J2244" s="26"/>
      <c r="K2244" s="26"/>
      <c r="L2244" s="26"/>
      <c r="M2244" s="26"/>
      <c r="N2244" s="26"/>
      <c r="O2244" s="26"/>
      <c r="P2244" s="26"/>
      <c r="Q2244" s="26"/>
      <c r="R2244" s="26"/>
      <c r="S2244" s="26"/>
      <c r="T2244" s="26"/>
      <c r="U2244" s="26"/>
      <c r="V2244" s="36">
        <f t="shared" si="35"/>
        <v>1096</v>
      </c>
      <c r="W224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44" t="str">
        <f>IF(Table1[[#This Row],[Days Past 3rd Birthday Calculated]]&lt;1,"OnTime",IF(Table1[[#This Row],[Days Past 3rd Birthday Calculated]]&lt;16,"1-15 Cal Days",IF(Table1[[#This Row],[Days Past 3rd Birthday Calculated]]&gt;29,"30+ Cal Days","16-29 Cal Days")))</f>
        <v>OnTime</v>
      </c>
      <c r="Y2244" s="37">
        <f>_xlfn.NUMBERVALUE(Table1[[#This Row],[School Days to Complete Initial Evaluation (U08)]])</f>
        <v>0</v>
      </c>
      <c r="Z2244" t="str">
        <f>IF(Table1[[#This Row],[School Days to Complete Initial Evaluation Converted]]&lt;36,"OnTime",IF(Table1[[#This Row],[School Days to Complete Initial Evaluation Converted]]&gt;50,"16+ Sch Days","1-15 Sch Days"))</f>
        <v>OnTime</v>
      </c>
    </row>
    <row r="2245" spans="1:26">
      <c r="A2245" s="26"/>
      <c r="B2245" s="26"/>
      <c r="C2245" s="26"/>
      <c r="D2245" s="26"/>
      <c r="E2245" s="26"/>
      <c r="F2245" s="26"/>
      <c r="G2245" s="26"/>
      <c r="H2245" s="26"/>
      <c r="I2245" s="26"/>
      <c r="J2245" s="26"/>
      <c r="K2245" s="26"/>
      <c r="L2245" s="26"/>
      <c r="M2245" s="26"/>
      <c r="N2245" s="26"/>
      <c r="O2245" s="26"/>
      <c r="P2245" s="26"/>
      <c r="Q2245" s="26"/>
      <c r="R2245" s="26"/>
      <c r="S2245" s="26"/>
      <c r="T2245" s="26"/>
      <c r="U2245" s="26"/>
      <c r="V2245" s="36">
        <f t="shared" si="35"/>
        <v>1096</v>
      </c>
      <c r="W224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45" t="str">
        <f>IF(Table1[[#This Row],[Days Past 3rd Birthday Calculated]]&lt;1,"OnTime",IF(Table1[[#This Row],[Days Past 3rd Birthday Calculated]]&lt;16,"1-15 Cal Days",IF(Table1[[#This Row],[Days Past 3rd Birthday Calculated]]&gt;29,"30+ Cal Days","16-29 Cal Days")))</f>
        <v>OnTime</v>
      </c>
      <c r="Y2245" s="37">
        <f>_xlfn.NUMBERVALUE(Table1[[#This Row],[School Days to Complete Initial Evaluation (U08)]])</f>
        <v>0</v>
      </c>
      <c r="Z2245" t="str">
        <f>IF(Table1[[#This Row],[School Days to Complete Initial Evaluation Converted]]&lt;36,"OnTime",IF(Table1[[#This Row],[School Days to Complete Initial Evaluation Converted]]&gt;50,"16+ Sch Days","1-15 Sch Days"))</f>
        <v>OnTime</v>
      </c>
    </row>
    <row r="2246" spans="1:26">
      <c r="A2246" s="26"/>
      <c r="B2246" s="26"/>
      <c r="C2246" s="26"/>
      <c r="D2246" s="26"/>
      <c r="E2246" s="26"/>
      <c r="F2246" s="26"/>
      <c r="G2246" s="26"/>
      <c r="H2246" s="26"/>
      <c r="I2246" s="26"/>
      <c r="J2246" s="26"/>
      <c r="K2246" s="26"/>
      <c r="L2246" s="26"/>
      <c r="M2246" s="26"/>
      <c r="N2246" s="26"/>
      <c r="O2246" s="26"/>
      <c r="P2246" s="26"/>
      <c r="Q2246" s="26"/>
      <c r="R2246" s="26"/>
      <c r="S2246" s="26"/>
      <c r="T2246" s="26"/>
      <c r="U2246" s="26"/>
      <c r="V2246" s="36">
        <f t="shared" si="35"/>
        <v>1096</v>
      </c>
      <c r="W224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46" t="str">
        <f>IF(Table1[[#This Row],[Days Past 3rd Birthday Calculated]]&lt;1,"OnTime",IF(Table1[[#This Row],[Days Past 3rd Birthday Calculated]]&lt;16,"1-15 Cal Days",IF(Table1[[#This Row],[Days Past 3rd Birthday Calculated]]&gt;29,"30+ Cal Days","16-29 Cal Days")))</f>
        <v>OnTime</v>
      </c>
      <c r="Y2246" s="37">
        <f>_xlfn.NUMBERVALUE(Table1[[#This Row],[School Days to Complete Initial Evaluation (U08)]])</f>
        <v>0</v>
      </c>
      <c r="Z2246" t="str">
        <f>IF(Table1[[#This Row],[School Days to Complete Initial Evaluation Converted]]&lt;36,"OnTime",IF(Table1[[#This Row],[School Days to Complete Initial Evaluation Converted]]&gt;50,"16+ Sch Days","1-15 Sch Days"))</f>
        <v>OnTime</v>
      </c>
    </row>
    <row r="2247" spans="1:26">
      <c r="A2247" s="26"/>
      <c r="B2247" s="26"/>
      <c r="C2247" s="26"/>
      <c r="D2247" s="26"/>
      <c r="E2247" s="26"/>
      <c r="F2247" s="26"/>
      <c r="G2247" s="26"/>
      <c r="H2247" s="26"/>
      <c r="I2247" s="26"/>
      <c r="J2247" s="26"/>
      <c r="K2247" s="26"/>
      <c r="L2247" s="26"/>
      <c r="M2247" s="26"/>
      <c r="N2247" s="26"/>
      <c r="O2247" s="26"/>
      <c r="P2247" s="26"/>
      <c r="Q2247" s="26"/>
      <c r="R2247" s="26"/>
      <c r="S2247" s="26"/>
      <c r="T2247" s="26"/>
      <c r="U2247" s="26"/>
      <c r="V2247" s="36">
        <f t="shared" si="35"/>
        <v>1096</v>
      </c>
      <c r="W224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47" t="str">
        <f>IF(Table1[[#This Row],[Days Past 3rd Birthday Calculated]]&lt;1,"OnTime",IF(Table1[[#This Row],[Days Past 3rd Birthday Calculated]]&lt;16,"1-15 Cal Days",IF(Table1[[#This Row],[Days Past 3rd Birthday Calculated]]&gt;29,"30+ Cal Days","16-29 Cal Days")))</f>
        <v>OnTime</v>
      </c>
      <c r="Y2247" s="37">
        <f>_xlfn.NUMBERVALUE(Table1[[#This Row],[School Days to Complete Initial Evaluation (U08)]])</f>
        <v>0</v>
      </c>
      <c r="Z2247" t="str">
        <f>IF(Table1[[#This Row],[School Days to Complete Initial Evaluation Converted]]&lt;36,"OnTime",IF(Table1[[#This Row],[School Days to Complete Initial Evaluation Converted]]&gt;50,"16+ Sch Days","1-15 Sch Days"))</f>
        <v>OnTime</v>
      </c>
    </row>
    <row r="2248" spans="1:26">
      <c r="A2248" s="26"/>
      <c r="B2248" s="26"/>
      <c r="C2248" s="26"/>
      <c r="D2248" s="26"/>
      <c r="E2248" s="26"/>
      <c r="F2248" s="26"/>
      <c r="G2248" s="26"/>
      <c r="H2248" s="26"/>
      <c r="I2248" s="26"/>
      <c r="J2248" s="26"/>
      <c r="K2248" s="26"/>
      <c r="L2248" s="26"/>
      <c r="M2248" s="26"/>
      <c r="N2248" s="26"/>
      <c r="O2248" s="26"/>
      <c r="P2248" s="26"/>
      <c r="Q2248" s="26"/>
      <c r="R2248" s="26"/>
      <c r="S2248" s="26"/>
      <c r="T2248" s="26"/>
      <c r="U2248" s="26"/>
      <c r="V2248" s="36">
        <f t="shared" si="35"/>
        <v>1096</v>
      </c>
      <c r="W224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48" t="str">
        <f>IF(Table1[[#This Row],[Days Past 3rd Birthday Calculated]]&lt;1,"OnTime",IF(Table1[[#This Row],[Days Past 3rd Birthday Calculated]]&lt;16,"1-15 Cal Days",IF(Table1[[#This Row],[Days Past 3rd Birthday Calculated]]&gt;29,"30+ Cal Days","16-29 Cal Days")))</f>
        <v>OnTime</v>
      </c>
      <c r="Y2248" s="37">
        <f>_xlfn.NUMBERVALUE(Table1[[#This Row],[School Days to Complete Initial Evaluation (U08)]])</f>
        <v>0</v>
      </c>
      <c r="Z2248" t="str">
        <f>IF(Table1[[#This Row],[School Days to Complete Initial Evaluation Converted]]&lt;36,"OnTime",IF(Table1[[#This Row],[School Days to Complete Initial Evaluation Converted]]&gt;50,"16+ Sch Days","1-15 Sch Days"))</f>
        <v>OnTime</v>
      </c>
    </row>
    <row r="2249" spans="1:26">
      <c r="A2249" s="26"/>
      <c r="B2249" s="26"/>
      <c r="C2249" s="26"/>
      <c r="D2249" s="26"/>
      <c r="E2249" s="26"/>
      <c r="F2249" s="26"/>
      <c r="G2249" s="26"/>
      <c r="H2249" s="26"/>
      <c r="I2249" s="26"/>
      <c r="J2249" s="26"/>
      <c r="K2249" s="26"/>
      <c r="L2249" s="26"/>
      <c r="M2249" s="26"/>
      <c r="N2249" s="26"/>
      <c r="O2249" s="26"/>
      <c r="P2249" s="26"/>
      <c r="Q2249" s="26"/>
      <c r="R2249" s="26"/>
      <c r="S2249" s="26"/>
      <c r="T2249" s="26"/>
      <c r="U2249" s="26"/>
      <c r="V2249" s="36">
        <f t="shared" si="35"/>
        <v>1096</v>
      </c>
      <c r="W224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49" t="str">
        <f>IF(Table1[[#This Row],[Days Past 3rd Birthday Calculated]]&lt;1,"OnTime",IF(Table1[[#This Row],[Days Past 3rd Birthday Calculated]]&lt;16,"1-15 Cal Days",IF(Table1[[#This Row],[Days Past 3rd Birthday Calculated]]&gt;29,"30+ Cal Days","16-29 Cal Days")))</f>
        <v>OnTime</v>
      </c>
      <c r="Y2249" s="37">
        <f>_xlfn.NUMBERVALUE(Table1[[#This Row],[School Days to Complete Initial Evaluation (U08)]])</f>
        <v>0</v>
      </c>
      <c r="Z2249" t="str">
        <f>IF(Table1[[#This Row],[School Days to Complete Initial Evaluation Converted]]&lt;36,"OnTime",IF(Table1[[#This Row],[School Days to Complete Initial Evaluation Converted]]&gt;50,"16+ Sch Days","1-15 Sch Days"))</f>
        <v>OnTime</v>
      </c>
    </row>
    <row r="2250" spans="1:26">
      <c r="A2250" s="26"/>
      <c r="B2250" s="26"/>
      <c r="C2250" s="26"/>
      <c r="D2250" s="26"/>
      <c r="E2250" s="26"/>
      <c r="F2250" s="26"/>
      <c r="G2250" s="26"/>
      <c r="H2250" s="26"/>
      <c r="I2250" s="26"/>
      <c r="J2250" s="26"/>
      <c r="K2250" s="26"/>
      <c r="L2250" s="26"/>
      <c r="M2250" s="26"/>
      <c r="N2250" s="26"/>
      <c r="O2250" s="26"/>
      <c r="P2250" s="26"/>
      <c r="Q2250" s="26"/>
      <c r="R2250" s="26"/>
      <c r="S2250" s="26"/>
      <c r="T2250" s="26"/>
      <c r="U2250" s="26"/>
      <c r="V2250" s="36">
        <f t="shared" si="35"/>
        <v>1096</v>
      </c>
      <c r="W225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50" t="str">
        <f>IF(Table1[[#This Row],[Days Past 3rd Birthday Calculated]]&lt;1,"OnTime",IF(Table1[[#This Row],[Days Past 3rd Birthday Calculated]]&lt;16,"1-15 Cal Days",IF(Table1[[#This Row],[Days Past 3rd Birthday Calculated]]&gt;29,"30+ Cal Days","16-29 Cal Days")))</f>
        <v>OnTime</v>
      </c>
      <c r="Y2250" s="37">
        <f>_xlfn.NUMBERVALUE(Table1[[#This Row],[School Days to Complete Initial Evaluation (U08)]])</f>
        <v>0</v>
      </c>
      <c r="Z2250" t="str">
        <f>IF(Table1[[#This Row],[School Days to Complete Initial Evaluation Converted]]&lt;36,"OnTime",IF(Table1[[#This Row],[School Days to Complete Initial Evaluation Converted]]&gt;50,"16+ Sch Days","1-15 Sch Days"))</f>
        <v>OnTime</v>
      </c>
    </row>
    <row r="2251" spans="1:26">
      <c r="A2251" s="26"/>
      <c r="B2251" s="26"/>
      <c r="C2251" s="26"/>
      <c r="D2251" s="26"/>
      <c r="E2251" s="26"/>
      <c r="F2251" s="26"/>
      <c r="G2251" s="26"/>
      <c r="H2251" s="26"/>
      <c r="I2251" s="26"/>
      <c r="J2251" s="26"/>
      <c r="K2251" s="26"/>
      <c r="L2251" s="26"/>
      <c r="M2251" s="26"/>
      <c r="N2251" s="26"/>
      <c r="O2251" s="26"/>
      <c r="P2251" s="26"/>
      <c r="Q2251" s="26"/>
      <c r="R2251" s="26"/>
      <c r="S2251" s="26"/>
      <c r="T2251" s="26"/>
      <c r="U2251" s="26"/>
      <c r="V2251" s="36">
        <f t="shared" si="35"/>
        <v>1096</v>
      </c>
      <c r="W225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51" t="str">
        <f>IF(Table1[[#This Row],[Days Past 3rd Birthday Calculated]]&lt;1,"OnTime",IF(Table1[[#This Row],[Days Past 3rd Birthday Calculated]]&lt;16,"1-15 Cal Days",IF(Table1[[#This Row],[Days Past 3rd Birthday Calculated]]&gt;29,"30+ Cal Days","16-29 Cal Days")))</f>
        <v>OnTime</v>
      </c>
      <c r="Y2251" s="37">
        <f>_xlfn.NUMBERVALUE(Table1[[#This Row],[School Days to Complete Initial Evaluation (U08)]])</f>
        <v>0</v>
      </c>
      <c r="Z2251" t="str">
        <f>IF(Table1[[#This Row],[School Days to Complete Initial Evaluation Converted]]&lt;36,"OnTime",IF(Table1[[#This Row],[School Days to Complete Initial Evaluation Converted]]&gt;50,"16+ Sch Days","1-15 Sch Days"))</f>
        <v>OnTime</v>
      </c>
    </row>
    <row r="2252" spans="1:26">
      <c r="A2252" s="26"/>
      <c r="B2252" s="26"/>
      <c r="C2252" s="26"/>
      <c r="D2252" s="26"/>
      <c r="E2252" s="26"/>
      <c r="F2252" s="26"/>
      <c r="G2252" s="26"/>
      <c r="H2252" s="26"/>
      <c r="I2252" s="26"/>
      <c r="J2252" s="26"/>
      <c r="K2252" s="26"/>
      <c r="L2252" s="26"/>
      <c r="M2252" s="26"/>
      <c r="N2252" s="26"/>
      <c r="O2252" s="26"/>
      <c r="P2252" s="26"/>
      <c r="Q2252" s="26"/>
      <c r="R2252" s="26"/>
      <c r="S2252" s="26"/>
      <c r="T2252" s="26"/>
      <c r="U2252" s="26"/>
      <c r="V2252" s="36">
        <f t="shared" si="35"/>
        <v>1096</v>
      </c>
      <c r="W225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52" t="str">
        <f>IF(Table1[[#This Row],[Days Past 3rd Birthday Calculated]]&lt;1,"OnTime",IF(Table1[[#This Row],[Days Past 3rd Birthday Calculated]]&lt;16,"1-15 Cal Days",IF(Table1[[#This Row],[Days Past 3rd Birthday Calculated]]&gt;29,"30+ Cal Days","16-29 Cal Days")))</f>
        <v>OnTime</v>
      </c>
      <c r="Y2252" s="37">
        <f>_xlfn.NUMBERVALUE(Table1[[#This Row],[School Days to Complete Initial Evaluation (U08)]])</f>
        <v>0</v>
      </c>
      <c r="Z2252" t="str">
        <f>IF(Table1[[#This Row],[School Days to Complete Initial Evaluation Converted]]&lt;36,"OnTime",IF(Table1[[#This Row],[School Days to Complete Initial Evaluation Converted]]&gt;50,"16+ Sch Days","1-15 Sch Days"))</f>
        <v>OnTime</v>
      </c>
    </row>
    <row r="2253" spans="1:26">
      <c r="A2253" s="26"/>
      <c r="B2253" s="26"/>
      <c r="C2253" s="26"/>
      <c r="D2253" s="26"/>
      <c r="E2253" s="26"/>
      <c r="F2253" s="26"/>
      <c r="G2253" s="26"/>
      <c r="H2253" s="26"/>
      <c r="I2253" s="26"/>
      <c r="J2253" s="26"/>
      <c r="K2253" s="26"/>
      <c r="L2253" s="26"/>
      <c r="M2253" s="26"/>
      <c r="N2253" s="26"/>
      <c r="O2253" s="26"/>
      <c r="P2253" s="26"/>
      <c r="Q2253" s="26"/>
      <c r="R2253" s="26"/>
      <c r="S2253" s="26"/>
      <c r="T2253" s="26"/>
      <c r="U2253" s="26"/>
      <c r="V2253" s="36">
        <f t="shared" si="35"/>
        <v>1096</v>
      </c>
      <c r="W225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53" t="str">
        <f>IF(Table1[[#This Row],[Days Past 3rd Birthday Calculated]]&lt;1,"OnTime",IF(Table1[[#This Row],[Days Past 3rd Birthday Calculated]]&lt;16,"1-15 Cal Days",IF(Table1[[#This Row],[Days Past 3rd Birthday Calculated]]&gt;29,"30+ Cal Days","16-29 Cal Days")))</f>
        <v>OnTime</v>
      </c>
      <c r="Y2253" s="37">
        <f>_xlfn.NUMBERVALUE(Table1[[#This Row],[School Days to Complete Initial Evaluation (U08)]])</f>
        <v>0</v>
      </c>
      <c r="Z2253" t="str">
        <f>IF(Table1[[#This Row],[School Days to Complete Initial Evaluation Converted]]&lt;36,"OnTime",IF(Table1[[#This Row],[School Days to Complete Initial Evaluation Converted]]&gt;50,"16+ Sch Days","1-15 Sch Days"))</f>
        <v>OnTime</v>
      </c>
    </row>
    <row r="2254" spans="1:26">
      <c r="A2254" s="26"/>
      <c r="B2254" s="26"/>
      <c r="C2254" s="26"/>
      <c r="D2254" s="26"/>
      <c r="E2254" s="26"/>
      <c r="F2254" s="26"/>
      <c r="G2254" s="26"/>
      <c r="H2254" s="26"/>
      <c r="I2254" s="26"/>
      <c r="J2254" s="26"/>
      <c r="K2254" s="26"/>
      <c r="L2254" s="26"/>
      <c r="M2254" s="26"/>
      <c r="N2254" s="26"/>
      <c r="O2254" s="26"/>
      <c r="P2254" s="26"/>
      <c r="Q2254" s="26"/>
      <c r="R2254" s="26"/>
      <c r="S2254" s="26"/>
      <c r="T2254" s="26"/>
      <c r="U2254" s="26"/>
      <c r="V2254" s="36">
        <f t="shared" si="35"/>
        <v>1096</v>
      </c>
      <c r="W225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54" t="str">
        <f>IF(Table1[[#This Row],[Days Past 3rd Birthday Calculated]]&lt;1,"OnTime",IF(Table1[[#This Row],[Days Past 3rd Birthday Calculated]]&lt;16,"1-15 Cal Days",IF(Table1[[#This Row],[Days Past 3rd Birthday Calculated]]&gt;29,"30+ Cal Days","16-29 Cal Days")))</f>
        <v>OnTime</v>
      </c>
      <c r="Y2254" s="37">
        <f>_xlfn.NUMBERVALUE(Table1[[#This Row],[School Days to Complete Initial Evaluation (U08)]])</f>
        <v>0</v>
      </c>
      <c r="Z2254" t="str">
        <f>IF(Table1[[#This Row],[School Days to Complete Initial Evaluation Converted]]&lt;36,"OnTime",IF(Table1[[#This Row],[School Days to Complete Initial Evaluation Converted]]&gt;50,"16+ Sch Days","1-15 Sch Days"))</f>
        <v>OnTime</v>
      </c>
    </row>
    <row r="2255" spans="1:26">
      <c r="A2255" s="26"/>
      <c r="B2255" s="26"/>
      <c r="C2255" s="26"/>
      <c r="D2255" s="26"/>
      <c r="E2255" s="26"/>
      <c r="F2255" s="26"/>
      <c r="G2255" s="26"/>
      <c r="H2255" s="26"/>
      <c r="I2255" s="26"/>
      <c r="J2255" s="26"/>
      <c r="K2255" s="26"/>
      <c r="L2255" s="26"/>
      <c r="M2255" s="26"/>
      <c r="N2255" s="26"/>
      <c r="O2255" s="26"/>
      <c r="P2255" s="26"/>
      <c r="Q2255" s="26"/>
      <c r="R2255" s="26"/>
      <c r="S2255" s="26"/>
      <c r="T2255" s="26"/>
      <c r="U2255" s="26"/>
      <c r="V2255" s="36">
        <f t="shared" si="35"/>
        <v>1096</v>
      </c>
      <c r="W225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55" t="str">
        <f>IF(Table1[[#This Row],[Days Past 3rd Birthday Calculated]]&lt;1,"OnTime",IF(Table1[[#This Row],[Days Past 3rd Birthday Calculated]]&lt;16,"1-15 Cal Days",IF(Table1[[#This Row],[Days Past 3rd Birthday Calculated]]&gt;29,"30+ Cal Days","16-29 Cal Days")))</f>
        <v>OnTime</v>
      </c>
      <c r="Y2255" s="37">
        <f>_xlfn.NUMBERVALUE(Table1[[#This Row],[School Days to Complete Initial Evaluation (U08)]])</f>
        <v>0</v>
      </c>
      <c r="Z2255" t="str">
        <f>IF(Table1[[#This Row],[School Days to Complete Initial Evaluation Converted]]&lt;36,"OnTime",IF(Table1[[#This Row],[School Days to Complete Initial Evaluation Converted]]&gt;50,"16+ Sch Days","1-15 Sch Days"))</f>
        <v>OnTime</v>
      </c>
    </row>
    <row r="2256" spans="1:26">
      <c r="A2256" s="26"/>
      <c r="B2256" s="26"/>
      <c r="C2256" s="26"/>
      <c r="D2256" s="26"/>
      <c r="E2256" s="26"/>
      <c r="F2256" s="26"/>
      <c r="G2256" s="26"/>
      <c r="H2256" s="26"/>
      <c r="I2256" s="26"/>
      <c r="J2256" s="26"/>
      <c r="K2256" s="26"/>
      <c r="L2256" s="26"/>
      <c r="M2256" s="26"/>
      <c r="N2256" s="26"/>
      <c r="O2256" s="26"/>
      <c r="P2256" s="26"/>
      <c r="Q2256" s="26"/>
      <c r="R2256" s="26"/>
      <c r="S2256" s="26"/>
      <c r="T2256" s="26"/>
      <c r="U2256" s="26"/>
      <c r="V2256" s="36">
        <f t="shared" si="35"/>
        <v>1096</v>
      </c>
      <c r="W225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56" t="str">
        <f>IF(Table1[[#This Row],[Days Past 3rd Birthday Calculated]]&lt;1,"OnTime",IF(Table1[[#This Row],[Days Past 3rd Birthday Calculated]]&lt;16,"1-15 Cal Days",IF(Table1[[#This Row],[Days Past 3rd Birthday Calculated]]&gt;29,"30+ Cal Days","16-29 Cal Days")))</f>
        <v>OnTime</v>
      </c>
      <c r="Y2256" s="37">
        <f>_xlfn.NUMBERVALUE(Table1[[#This Row],[School Days to Complete Initial Evaluation (U08)]])</f>
        <v>0</v>
      </c>
      <c r="Z2256" t="str">
        <f>IF(Table1[[#This Row],[School Days to Complete Initial Evaluation Converted]]&lt;36,"OnTime",IF(Table1[[#This Row],[School Days to Complete Initial Evaluation Converted]]&gt;50,"16+ Sch Days","1-15 Sch Days"))</f>
        <v>OnTime</v>
      </c>
    </row>
    <row r="2257" spans="1:26">
      <c r="A2257" s="26"/>
      <c r="B2257" s="26"/>
      <c r="C2257" s="26"/>
      <c r="D2257" s="26"/>
      <c r="E2257" s="26"/>
      <c r="F2257" s="26"/>
      <c r="G2257" s="26"/>
      <c r="H2257" s="26"/>
      <c r="I2257" s="26"/>
      <c r="J2257" s="26"/>
      <c r="K2257" s="26"/>
      <c r="L2257" s="26"/>
      <c r="M2257" s="26"/>
      <c r="N2257" s="26"/>
      <c r="O2257" s="26"/>
      <c r="P2257" s="26"/>
      <c r="Q2257" s="26"/>
      <c r="R2257" s="26"/>
      <c r="S2257" s="26"/>
      <c r="T2257" s="26"/>
      <c r="U2257" s="26"/>
      <c r="V2257" s="36">
        <f t="shared" si="35"/>
        <v>1096</v>
      </c>
      <c r="W225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57" t="str">
        <f>IF(Table1[[#This Row],[Days Past 3rd Birthday Calculated]]&lt;1,"OnTime",IF(Table1[[#This Row],[Days Past 3rd Birthday Calculated]]&lt;16,"1-15 Cal Days",IF(Table1[[#This Row],[Days Past 3rd Birthday Calculated]]&gt;29,"30+ Cal Days","16-29 Cal Days")))</f>
        <v>OnTime</v>
      </c>
      <c r="Y2257" s="37">
        <f>_xlfn.NUMBERVALUE(Table1[[#This Row],[School Days to Complete Initial Evaluation (U08)]])</f>
        <v>0</v>
      </c>
      <c r="Z2257" t="str">
        <f>IF(Table1[[#This Row],[School Days to Complete Initial Evaluation Converted]]&lt;36,"OnTime",IF(Table1[[#This Row],[School Days to Complete Initial Evaluation Converted]]&gt;50,"16+ Sch Days","1-15 Sch Days"))</f>
        <v>OnTime</v>
      </c>
    </row>
    <row r="2258" spans="1:26">
      <c r="A2258" s="26"/>
      <c r="B2258" s="26"/>
      <c r="C2258" s="26"/>
      <c r="D2258" s="26"/>
      <c r="E2258" s="26"/>
      <c r="F2258" s="26"/>
      <c r="G2258" s="26"/>
      <c r="H2258" s="26"/>
      <c r="I2258" s="26"/>
      <c r="J2258" s="26"/>
      <c r="K2258" s="26"/>
      <c r="L2258" s="26"/>
      <c r="M2258" s="26"/>
      <c r="N2258" s="26"/>
      <c r="O2258" s="26"/>
      <c r="P2258" s="26"/>
      <c r="Q2258" s="26"/>
      <c r="R2258" s="26"/>
      <c r="S2258" s="26"/>
      <c r="T2258" s="26"/>
      <c r="U2258" s="26"/>
      <c r="V2258" s="36">
        <f t="shared" si="35"/>
        <v>1096</v>
      </c>
      <c r="W225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58" t="str">
        <f>IF(Table1[[#This Row],[Days Past 3rd Birthday Calculated]]&lt;1,"OnTime",IF(Table1[[#This Row],[Days Past 3rd Birthday Calculated]]&lt;16,"1-15 Cal Days",IF(Table1[[#This Row],[Days Past 3rd Birthday Calculated]]&gt;29,"30+ Cal Days","16-29 Cal Days")))</f>
        <v>OnTime</v>
      </c>
      <c r="Y2258" s="37">
        <f>_xlfn.NUMBERVALUE(Table1[[#This Row],[School Days to Complete Initial Evaluation (U08)]])</f>
        <v>0</v>
      </c>
      <c r="Z2258" t="str">
        <f>IF(Table1[[#This Row],[School Days to Complete Initial Evaluation Converted]]&lt;36,"OnTime",IF(Table1[[#This Row],[School Days to Complete Initial Evaluation Converted]]&gt;50,"16+ Sch Days","1-15 Sch Days"))</f>
        <v>OnTime</v>
      </c>
    </row>
    <row r="2259" spans="1:26">
      <c r="A2259" s="26"/>
      <c r="B2259" s="26"/>
      <c r="C2259" s="26"/>
      <c r="D2259" s="26"/>
      <c r="E2259" s="26"/>
      <c r="F2259" s="26"/>
      <c r="G2259" s="26"/>
      <c r="H2259" s="26"/>
      <c r="I2259" s="26"/>
      <c r="J2259" s="26"/>
      <c r="K2259" s="26"/>
      <c r="L2259" s="26"/>
      <c r="M2259" s="26"/>
      <c r="N2259" s="26"/>
      <c r="O2259" s="26"/>
      <c r="P2259" s="26"/>
      <c r="Q2259" s="26"/>
      <c r="R2259" s="26"/>
      <c r="S2259" s="26"/>
      <c r="T2259" s="26"/>
      <c r="U2259" s="26"/>
      <c r="V2259" s="36">
        <f t="shared" si="35"/>
        <v>1096</v>
      </c>
      <c r="W225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59" t="str">
        <f>IF(Table1[[#This Row],[Days Past 3rd Birthday Calculated]]&lt;1,"OnTime",IF(Table1[[#This Row],[Days Past 3rd Birthday Calculated]]&lt;16,"1-15 Cal Days",IF(Table1[[#This Row],[Days Past 3rd Birthday Calculated]]&gt;29,"30+ Cal Days","16-29 Cal Days")))</f>
        <v>OnTime</v>
      </c>
      <c r="Y2259" s="37">
        <f>_xlfn.NUMBERVALUE(Table1[[#This Row],[School Days to Complete Initial Evaluation (U08)]])</f>
        <v>0</v>
      </c>
      <c r="Z2259" t="str">
        <f>IF(Table1[[#This Row],[School Days to Complete Initial Evaluation Converted]]&lt;36,"OnTime",IF(Table1[[#This Row],[School Days to Complete Initial Evaluation Converted]]&gt;50,"16+ Sch Days","1-15 Sch Days"))</f>
        <v>OnTime</v>
      </c>
    </row>
    <row r="2260" spans="1:26">
      <c r="A2260" s="26"/>
      <c r="B2260" s="26"/>
      <c r="C2260" s="26"/>
      <c r="D2260" s="26"/>
      <c r="E2260" s="26"/>
      <c r="F2260" s="26"/>
      <c r="G2260" s="26"/>
      <c r="H2260" s="26"/>
      <c r="I2260" s="26"/>
      <c r="J2260" s="26"/>
      <c r="K2260" s="26"/>
      <c r="L2260" s="26"/>
      <c r="M2260" s="26"/>
      <c r="N2260" s="26"/>
      <c r="O2260" s="26"/>
      <c r="P2260" s="26"/>
      <c r="Q2260" s="26"/>
      <c r="R2260" s="26"/>
      <c r="S2260" s="26"/>
      <c r="T2260" s="26"/>
      <c r="U2260" s="26"/>
      <c r="V2260" s="36">
        <f t="shared" si="35"/>
        <v>1096</v>
      </c>
      <c r="W226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60" t="str">
        <f>IF(Table1[[#This Row],[Days Past 3rd Birthday Calculated]]&lt;1,"OnTime",IF(Table1[[#This Row],[Days Past 3rd Birthday Calculated]]&lt;16,"1-15 Cal Days",IF(Table1[[#This Row],[Days Past 3rd Birthday Calculated]]&gt;29,"30+ Cal Days","16-29 Cal Days")))</f>
        <v>OnTime</v>
      </c>
      <c r="Y2260" s="37">
        <f>_xlfn.NUMBERVALUE(Table1[[#This Row],[School Days to Complete Initial Evaluation (U08)]])</f>
        <v>0</v>
      </c>
      <c r="Z2260" t="str">
        <f>IF(Table1[[#This Row],[School Days to Complete Initial Evaluation Converted]]&lt;36,"OnTime",IF(Table1[[#This Row],[School Days to Complete Initial Evaluation Converted]]&gt;50,"16+ Sch Days","1-15 Sch Days"))</f>
        <v>OnTime</v>
      </c>
    </row>
    <row r="2261" spans="1:26">
      <c r="A2261" s="26"/>
      <c r="B2261" s="26"/>
      <c r="C2261" s="26"/>
      <c r="D2261" s="26"/>
      <c r="E2261" s="26"/>
      <c r="F2261" s="26"/>
      <c r="G2261" s="26"/>
      <c r="H2261" s="26"/>
      <c r="I2261" s="26"/>
      <c r="J2261" s="26"/>
      <c r="K2261" s="26"/>
      <c r="L2261" s="26"/>
      <c r="M2261" s="26"/>
      <c r="N2261" s="26"/>
      <c r="O2261" s="26"/>
      <c r="P2261" s="26"/>
      <c r="Q2261" s="26"/>
      <c r="R2261" s="26"/>
      <c r="S2261" s="26"/>
      <c r="T2261" s="26"/>
      <c r="U2261" s="26"/>
      <c r="V2261" s="36">
        <f t="shared" si="35"/>
        <v>1096</v>
      </c>
      <c r="W226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61" t="str">
        <f>IF(Table1[[#This Row],[Days Past 3rd Birthday Calculated]]&lt;1,"OnTime",IF(Table1[[#This Row],[Days Past 3rd Birthday Calculated]]&lt;16,"1-15 Cal Days",IF(Table1[[#This Row],[Days Past 3rd Birthday Calculated]]&gt;29,"30+ Cal Days","16-29 Cal Days")))</f>
        <v>OnTime</v>
      </c>
      <c r="Y2261" s="37">
        <f>_xlfn.NUMBERVALUE(Table1[[#This Row],[School Days to Complete Initial Evaluation (U08)]])</f>
        <v>0</v>
      </c>
      <c r="Z2261" t="str">
        <f>IF(Table1[[#This Row],[School Days to Complete Initial Evaluation Converted]]&lt;36,"OnTime",IF(Table1[[#This Row],[School Days to Complete Initial Evaluation Converted]]&gt;50,"16+ Sch Days","1-15 Sch Days"))</f>
        <v>OnTime</v>
      </c>
    </row>
    <row r="2262" spans="1:26">
      <c r="A2262" s="26"/>
      <c r="B2262" s="26"/>
      <c r="C2262" s="26"/>
      <c r="D2262" s="26"/>
      <c r="E2262" s="26"/>
      <c r="F2262" s="26"/>
      <c r="G2262" s="26"/>
      <c r="H2262" s="26"/>
      <c r="I2262" s="26"/>
      <c r="J2262" s="26"/>
      <c r="K2262" s="26"/>
      <c r="L2262" s="26"/>
      <c r="M2262" s="26"/>
      <c r="N2262" s="26"/>
      <c r="O2262" s="26"/>
      <c r="P2262" s="26"/>
      <c r="Q2262" s="26"/>
      <c r="R2262" s="26"/>
      <c r="S2262" s="26"/>
      <c r="T2262" s="26"/>
      <c r="U2262" s="26"/>
      <c r="V2262" s="36">
        <f t="shared" si="35"/>
        <v>1096</v>
      </c>
      <c r="W226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62" t="str">
        <f>IF(Table1[[#This Row],[Days Past 3rd Birthday Calculated]]&lt;1,"OnTime",IF(Table1[[#This Row],[Days Past 3rd Birthday Calculated]]&lt;16,"1-15 Cal Days",IF(Table1[[#This Row],[Days Past 3rd Birthday Calculated]]&gt;29,"30+ Cal Days","16-29 Cal Days")))</f>
        <v>OnTime</v>
      </c>
      <c r="Y2262" s="37">
        <f>_xlfn.NUMBERVALUE(Table1[[#This Row],[School Days to Complete Initial Evaluation (U08)]])</f>
        <v>0</v>
      </c>
      <c r="Z2262" t="str">
        <f>IF(Table1[[#This Row],[School Days to Complete Initial Evaluation Converted]]&lt;36,"OnTime",IF(Table1[[#This Row],[School Days to Complete Initial Evaluation Converted]]&gt;50,"16+ Sch Days","1-15 Sch Days"))</f>
        <v>OnTime</v>
      </c>
    </row>
    <row r="2263" spans="1:26">
      <c r="A2263" s="26"/>
      <c r="B2263" s="26"/>
      <c r="C2263" s="26"/>
      <c r="D2263" s="26"/>
      <c r="E2263" s="26"/>
      <c r="F2263" s="26"/>
      <c r="G2263" s="26"/>
      <c r="H2263" s="26"/>
      <c r="I2263" s="26"/>
      <c r="J2263" s="26"/>
      <c r="K2263" s="26"/>
      <c r="L2263" s="26"/>
      <c r="M2263" s="26"/>
      <c r="N2263" s="26"/>
      <c r="O2263" s="26"/>
      <c r="P2263" s="26"/>
      <c r="Q2263" s="26"/>
      <c r="R2263" s="26"/>
      <c r="S2263" s="26"/>
      <c r="T2263" s="26"/>
      <c r="U2263" s="26"/>
      <c r="V2263" s="36">
        <f t="shared" si="35"/>
        <v>1096</v>
      </c>
      <c r="W226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63" t="str">
        <f>IF(Table1[[#This Row],[Days Past 3rd Birthday Calculated]]&lt;1,"OnTime",IF(Table1[[#This Row],[Days Past 3rd Birthday Calculated]]&lt;16,"1-15 Cal Days",IF(Table1[[#This Row],[Days Past 3rd Birthday Calculated]]&gt;29,"30+ Cal Days","16-29 Cal Days")))</f>
        <v>OnTime</v>
      </c>
      <c r="Y2263" s="37">
        <f>_xlfn.NUMBERVALUE(Table1[[#This Row],[School Days to Complete Initial Evaluation (U08)]])</f>
        <v>0</v>
      </c>
      <c r="Z2263" t="str">
        <f>IF(Table1[[#This Row],[School Days to Complete Initial Evaluation Converted]]&lt;36,"OnTime",IF(Table1[[#This Row],[School Days to Complete Initial Evaluation Converted]]&gt;50,"16+ Sch Days","1-15 Sch Days"))</f>
        <v>OnTime</v>
      </c>
    </row>
    <row r="2264" spans="1:26">
      <c r="A2264" s="26"/>
      <c r="B2264" s="26"/>
      <c r="C2264" s="26"/>
      <c r="D2264" s="26"/>
      <c r="E2264" s="26"/>
      <c r="F2264" s="26"/>
      <c r="G2264" s="26"/>
      <c r="H2264" s="26"/>
      <c r="I2264" s="26"/>
      <c r="J2264" s="26"/>
      <c r="K2264" s="26"/>
      <c r="L2264" s="26"/>
      <c r="M2264" s="26"/>
      <c r="N2264" s="26"/>
      <c r="O2264" s="26"/>
      <c r="P2264" s="26"/>
      <c r="Q2264" s="26"/>
      <c r="R2264" s="26"/>
      <c r="S2264" s="26"/>
      <c r="T2264" s="26"/>
      <c r="U2264" s="26"/>
      <c r="V2264" s="36">
        <f t="shared" si="35"/>
        <v>1096</v>
      </c>
      <c r="W226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64" t="str">
        <f>IF(Table1[[#This Row],[Days Past 3rd Birthday Calculated]]&lt;1,"OnTime",IF(Table1[[#This Row],[Days Past 3rd Birthday Calculated]]&lt;16,"1-15 Cal Days",IF(Table1[[#This Row],[Days Past 3rd Birthday Calculated]]&gt;29,"30+ Cal Days","16-29 Cal Days")))</f>
        <v>OnTime</v>
      </c>
      <c r="Y2264" s="37">
        <f>_xlfn.NUMBERVALUE(Table1[[#This Row],[School Days to Complete Initial Evaluation (U08)]])</f>
        <v>0</v>
      </c>
      <c r="Z2264" t="str">
        <f>IF(Table1[[#This Row],[School Days to Complete Initial Evaluation Converted]]&lt;36,"OnTime",IF(Table1[[#This Row],[School Days to Complete Initial Evaluation Converted]]&gt;50,"16+ Sch Days","1-15 Sch Days"))</f>
        <v>OnTime</v>
      </c>
    </row>
    <row r="2265" spans="1:26">
      <c r="A2265" s="26"/>
      <c r="B2265" s="26"/>
      <c r="C2265" s="26"/>
      <c r="D2265" s="26"/>
      <c r="E2265" s="26"/>
      <c r="F2265" s="26"/>
      <c r="G2265" s="26"/>
      <c r="H2265" s="26"/>
      <c r="I2265" s="26"/>
      <c r="J2265" s="26"/>
      <c r="K2265" s="26"/>
      <c r="L2265" s="26"/>
      <c r="M2265" s="26"/>
      <c r="N2265" s="26"/>
      <c r="O2265" s="26"/>
      <c r="P2265" s="26"/>
      <c r="Q2265" s="26"/>
      <c r="R2265" s="26"/>
      <c r="S2265" s="26"/>
      <c r="T2265" s="26"/>
      <c r="U2265" s="26"/>
      <c r="V2265" s="36">
        <f t="shared" si="35"/>
        <v>1096</v>
      </c>
      <c r="W226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65" t="str">
        <f>IF(Table1[[#This Row],[Days Past 3rd Birthday Calculated]]&lt;1,"OnTime",IF(Table1[[#This Row],[Days Past 3rd Birthday Calculated]]&lt;16,"1-15 Cal Days",IF(Table1[[#This Row],[Days Past 3rd Birthday Calculated]]&gt;29,"30+ Cal Days","16-29 Cal Days")))</f>
        <v>OnTime</v>
      </c>
      <c r="Y2265" s="37">
        <f>_xlfn.NUMBERVALUE(Table1[[#This Row],[School Days to Complete Initial Evaluation (U08)]])</f>
        <v>0</v>
      </c>
      <c r="Z2265" t="str">
        <f>IF(Table1[[#This Row],[School Days to Complete Initial Evaluation Converted]]&lt;36,"OnTime",IF(Table1[[#This Row],[School Days to Complete Initial Evaluation Converted]]&gt;50,"16+ Sch Days","1-15 Sch Days"))</f>
        <v>OnTime</v>
      </c>
    </row>
    <row r="2266" spans="1:26">
      <c r="A2266" s="26"/>
      <c r="B2266" s="26"/>
      <c r="C2266" s="26"/>
      <c r="D2266" s="26"/>
      <c r="E2266" s="26"/>
      <c r="F2266" s="26"/>
      <c r="G2266" s="26"/>
      <c r="H2266" s="26"/>
      <c r="I2266" s="26"/>
      <c r="J2266" s="26"/>
      <c r="K2266" s="26"/>
      <c r="L2266" s="26"/>
      <c r="M2266" s="26"/>
      <c r="N2266" s="26"/>
      <c r="O2266" s="26"/>
      <c r="P2266" s="26"/>
      <c r="Q2266" s="26"/>
      <c r="R2266" s="26"/>
      <c r="S2266" s="26"/>
      <c r="T2266" s="26"/>
      <c r="U2266" s="26"/>
      <c r="V2266" s="36">
        <f t="shared" si="35"/>
        <v>1096</v>
      </c>
      <c r="W226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66" t="str">
        <f>IF(Table1[[#This Row],[Days Past 3rd Birthday Calculated]]&lt;1,"OnTime",IF(Table1[[#This Row],[Days Past 3rd Birthday Calculated]]&lt;16,"1-15 Cal Days",IF(Table1[[#This Row],[Days Past 3rd Birthday Calculated]]&gt;29,"30+ Cal Days","16-29 Cal Days")))</f>
        <v>OnTime</v>
      </c>
      <c r="Y2266" s="37">
        <f>_xlfn.NUMBERVALUE(Table1[[#This Row],[School Days to Complete Initial Evaluation (U08)]])</f>
        <v>0</v>
      </c>
      <c r="Z2266" t="str">
        <f>IF(Table1[[#This Row],[School Days to Complete Initial Evaluation Converted]]&lt;36,"OnTime",IF(Table1[[#This Row],[School Days to Complete Initial Evaluation Converted]]&gt;50,"16+ Sch Days","1-15 Sch Days"))</f>
        <v>OnTime</v>
      </c>
    </row>
    <row r="2267" spans="1:26">
      <c r="A2267" s="26"/>
      <c r="B2267" s="26"/>
      <c r="C2267" s="26"/>
      <c r="D2267" s="26"/>
      <c r="E2267" s="26"/>
      <c r="F2267" s="26"/>
      <c r="G2267" s="26"/>
      <c r="H2267" s="26"/>
      <c r="I2267" s="26"/>
      <c r="J2267" s="26"/>
      <c r="K2267" s="26"/>
      <c r="L2267" s="26"/>
      <c r="M2267" s="26"/>
      <c r="N2267" s="26"/>
      <c r="O2267" s="26"/>
      <c r="P2267" s="26"/>
      <c r="Q2267" s="26"/>
      <c r="R2267" s="26"/>
      <c r="S2267" s="26"/>
      <c r="T2267" s="26"/>
      <c r="U2267" s="26"/>
      <c r="V2267" s="36">
        <f t="shared" si="35"/>
        <v>1096</v>
      </c>
      <c r="W226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67" t="str">
        <f>IF(Table1[[#This Row],[Days Past 3rd Birthday Calculated]]&lt;1,"OnTime",IF(Table1[[#This Row],[Days Past 3rd Birthday Calculated]]&lt;16,"1-15 Cal Days",IF(Table1[[#This Row],[Days Past 3rd Birthday Calculated]]&gt;29,"30+ Cal Days","16-29 Cal Days")))</f>
        <v>OnTime</v>
      </c>
      <c r="Y2267" s="37">
        <f>_xlfn.NUMBERVALUE(Table1[[#This Row],[School Days to Complete Initial Evaluation (U08)]])</f>
        <v>0</v>
      </c>
      <c r="Z2267" t="str">
        <f>IF(Table1[[#This Row],[School Days to Complete Initial Evaluation Converted]]&lt;36,"OnTime",IF(Table1[[#This Row],[School Days to Complete Initial Evaluation Converted]]&gt;50,"16+ Sch Days","1-15 Sch Days"))</f>
        <v>OnTime</v>
      </c>
    </row>
    <row r="2268" spans="1:26">
      <c r="A2268" s="26"/>
      <c r="B2268" s="26"/>
      <c r="C2268" s="26"/>
      <c r="D2268" s="26"/>
      <c r="E2268" s="26"/>
      <c r="F2268" s="26"/>
      <c r="G2268" s="26"/>
      <c r="H2268" s="26"/>
      <c r="I2268" s="26"/>
      <c r="J2268" s="26"/>
      <c r="K2268" s="26"/>
      <c r="L2268" s="26"/>
      <c r="M2268" s="26"/>
      <c r="N2268" s="26"/>
      <c r="O2268" s="26"/>
      <c r="P2268" s="26"/>
      <c r="Q2268" s="26"/>
      <c r="R2268" s="26"/>
      <c r="S2268" s="26"/>
      <c r="T2268" s="26"/>
      <c r="U2268" s="26"/>
      <c r="V2268" s="36">
        <f t="shared" si="35"/>
        <v>1096</v>
      </c>
      <c r="W226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68" t="str">
        <f>IF(Table1[[#This Row],[Days Past 3rd Birthday Calculated]]&lt;1,"OnTime",IF(Table1[[#This Row],[Days Past 3rd Birthday Calculated]]&lt;16,"1-15 Cal Days",IF(Table1[[#This Row],[Days Past 3rd Birthday Calculated]]&gt;29,"30+ Cal Days","16-29 Cal Days")))</f>
        <v>OnTime</v>
      </c>
      <c r="Y2268" s="37">
        <f>_xlfn.NUMBERVALUE(Table1[[#This Row],[School Days to Complete Initial Evaluation (U08)]])</f>
        <v>0</v>
      </c>
      <c r="Z2268" t="str">
        <f>IF(Table1[[#This Row],[School Days to Complete Initial Evaluation Converted]]&lt;36,"OnTime",IF(Table1[[#This Row],[School Days to Complete Initial Evaluation Converted]]&gt;50,"16+ Sch Days","1-15 Sch Days"))</f>
        <v>OnTime</v>
      </c>
    </row>
    <row r="2269" spans="1:26">
      <c r="A2269" s="26"/>
      <c r="B2269" s="26"/>
      <c r="C2269" s="26"/>
      <c r="D2269" s="26"/>
      <c r="E2269" s="26"/>
      <c r="F2269" s="26"/>
      <c r="G2269" s="26"/>
      <c r="H2269" s="26"/>
      <c r="I2269" s="26"/>
      <c r="J2269" s="26"/>
      <c r="K2269" s="26"/>
      <c r="L2269" s="26"/>
      <c r="M2269" s="26"/>
      <c r="N2269" s="26"/>
      <c r="O2269" s="26"/>
      <c r="P2269" s="26"/>
      <c r="Q2269" s="26"/>
      <c r="R2269" s="26"/>
      <c r="S2269" s="26"/>
      <c r="T2269" s="26"/>
      <c r="U2269" s="26"/>
      <c r="V2269" s="36">
        <f t="shared" si="35"/>
        <v>1096</v>
      </c>
      <c r="W226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69" t="str">
        <f>IF(Table1[[#This Row],[Days Past 3rd Birthday Calculated]]&lt;1,"OnTime",IF(Table1[[#This Row],[Days Past 3rd Birthday Calculated]]&lt;16,"1-15 Cal Days",IF(Table1[[#This Row],[Days Past 3rd Birthday Calculated]]&gt;29,"30+ Cal Days","16-29 Cal Days")))</f>
        <v>OnTime</v>
      </c>
      <c r="Y2269" s="37">
        <f>_xlfn.NUMBERVALUE(Table1[[#This Row],[School Days to Complete Initial Evaluation (U08)]])</f>
        <v>0</v>
      </c>
      <c r="Z2269" t="str">
        <f>IF(Table1[[#This Row],[School Days to Complete Initial Evaluation Converted]]&lt;36,"OnTime",IF(Table1[[#This Row],[School Days to Complete Initial Evaluation Converted]]&gt;50,"16+ Sch Days","1-15 Sch Days"))</f>
        <v>OnTime</v>
      </c>
    </row>
    <row r="2270" spans="1:26">
      <c r="A2270" s="26"/>
      <c r="B2270" s="26"/>
      <c r="C2270" s="26"/>
      <c r="D2270" s="26"/>
      <c r="E2270" s="26"/>
      <c r="F2270" s="26"/>
      <c r="G2270" s="26"/>
      <c r="H2270" s="26"/>
      <c r="I2270" s="26"/>
      <c r="J2270" s="26"/>
      <c r="K2270" s="26"/>
      <c r="L2270" s="26"/>
      <c r="M2270" s="26"/>
      <c r="N2270" s="26"/>
      <c r="O2270" s="26"/>
      <c r="P2270" s="26"/>
      <c r="Q2270" s="26"/>
      <c r="R2270" s="26"/>
      <c r="S2270" s="26"/>
      <c r="T2270" s="26"/>
      <c r="U2270" s="26"/>
      <c r="V2270" s="36">
        <f t="shared" si="35"/>
        <v>1096</v>
      </c>
      <c r="W227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70" t="str">
        <f>IF(Table1[[#This Row],[Days Past 3rd Birthday Calculated]]&lt;1,"OnTime",IF(Table1[[#This Row],[Days Past 3rd Birthday Calculated]]&lt;16,"1-15 Cal Days",IF(Table1[[#This Row],[Days Past 3rd Birthday Calculated]]&gt;29,"30+ Cal Days","16-29 Cal Days")))</f>
        <v>OnTime</v>
      </c>
      <c r="Y2270" s="37">
        <f>_xlfn.NUMBERVALUE(Table1[[#This Row],[School Days to Complete Initial Evaluation (U08)]])</f>
        <v>0</v>
      </c>
      <c r="Z2270" t="str">
        <f>IF(Table1[[#This Row],[School Days to Complete Initial Evaluation Converted]]&lt;36,"OnTime",IF(Table1[[#This Row],[School Days to Complete Initial Evaluation Converted]]&gt;50,"16+ Sch Days","1-15 Sch Days"))</f>
        <v>OnTime</v>
      </c>
    </row>
    <row r="2271" spans="1:26">
      <c r="A2271" s="26"/>
      <c r="B2271" s="26"/>
      <c r="C2271" s="26"/>
      <c r="D2271" s="26"/>
      <c r="E2271" s="26"/>
      <c r="F2271" s="26"/>
      <c r="G2271" s="26"/>
      <c r="H2271" s="26"/>
      <c r="I2271" s="26"/>
      <c r="J2271" s="26"/>
      <c r="K2271" s="26"/>
      <c r="L2271" s="26"/>
      <c r="M2271" s="26"/>
      <c r="N2271" s="26"/>
      <c r="O2271" s="26"/>
      <c r="P2271" s="26"/>
      <c r="Q2271" s="26"/>
      <c r="R2271" s="26"/>
      <c r="S2271" s="26"/>
      <c r="T2271" s="26"/>
      <c r="U2271" s="26"/>
      <c r="V2271" s="36">
        <f t="shared" si="35"/>
        <v>1096</v>
      </c>
      <c r="W227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71" t="str">
        <f>IF(Table1[[#This Row],[Days Past 3rd Birthday Calculated]]&lt;1,"OnTime",IF(Table1[[#This Row],[Days Past 3rd Birthday Calculated]]&lt;16,"1-15 Cal Days",IF(Table1[[#This Row],[Days Past 3rd Birthday Calculated]]&gt;29,"30+ Cal Days","16-29 Cal Days")))</f>
        <v>OnTime</v>
      </c>
      <c r="Y2271" s="37">
        <f>_xlfn.NUMBERVALUE(Table1[[#This Row],[School Days to Complete Initial Evaluation (U08)]])</f>
        <v>0</v>
      </c>
      <c r="Z2271" t="str">
        <f>IF(Table1[[#This Row],[School Days to Complete Initial Evaluation Converted]]&lt;36,"OnTime",IF(Table1[[#This Row],[School Days to Complete Initial Evaluation Converted]]&gt;50,"16+ Sch Days","1-15 Sch Days"))</f>
        <v>OnTime</v>
      </c>
    </row>
    <row r="2272" spans="1:26">
      <c r="A2272" s="26"/>
      <c r="B2272" s="26"/>
      <c r="C2272" s="26"/>
      <c r="D2272" s="26"/>
      <c r="E2272" s="26"/>
      <c r="F2272" s="26"/>
      <c r="G2272" s="26"/>
      <c r="H2272" s="26"/>
      <c r="I2272" s="26"/>
      <c r="J2272" s="26"/>
      <c r="K2272" s="26"/>
      <c r="L2272" s="26"/>
      <c r="M2272" s="26"/>
      <c r="N2272" s="26"/>
      <c r="O2272" s="26"/>
      <c r="P2272" s="26"/>
      <c r="Q2272" s="26"/>
      <c r="R2272" s="26"/>
      <c r="S2272" s="26"/>
      <c r="T2272" s="26"/>
      <c r="U2272" s="26"/>
      <c r="V2272" s="36">
        <f t="shared" si="35"/>
        <v>1096</v>
      </c>
      <c r="W227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72" t="str">
        <f>IF(Table1[[#This Row],[Days Past 3rd Birthday Calculated]]&lt;1,"OnTime",IF(Table1[[#This Row],[Days Past 3rd Birthday Calculated]]&lt;16,"1-15 Cal Days",IF(Table1[[#This Row],[Days Past 3rd Birthday Calculated]]&gt;29,"30+ Cal Days","16-29 Cal Days")))</f>
        <v>OnTime</v>
      </c>
      <c r="Y2272" s="37">
        <f>_xlfn.NUMBERVALUE(Table1[[#This Row],[School Days to Complete Initial Evaluation (U08)]])</f>
        <v>0</v>
      </c>
      <c r="Z2272" t="str">
        <f>IF(Table1[[#This Row],[School Days to Complete Initial Evaluation Converted]]&lt;36,"OnTime",IF(Table1[[#This Row],[School Days to Complete Initial Evaluation Converted]]&gt;50,"16+ Sch Days","1-15 Sch Days"))</f>
        <v>OnTime</v>
      </c>
    </row>
    <row r="2273" spans="1:26">
      <c r="A2273" s="26"/>
      <c r="B2273" s="26"/>
      <c r="C2273" s="26"/>
      <c r="D2273" s="26"/>
      <c r="E2273" s="26"/>
      <c r="F2273" s="26"/>
      <c r="G2273" s="26"/>
      <c r="H2273" s="26"/>
      <c r="I2273" s="26"/>
      <c r="J2273" s="26"/>
      <c r="K2273" s="26"/>
      <c r="L2273" s="26"/>
      <c r="M2273" s="26"/>
      <c r="N2273" s="26"/>
      <c r="O2273" s="26"/>
      <c r="P2273" s="26"/>
      <c r="Q2273" s="26"/>
      <c r="R2273" s="26"/>
      <c r="S2273" s="26"/>
      <c r="T2273" s="26"/>
      <c r="U2273" s="26"/>
      <c r="V2273" s="36">
        <f t="shared" si="35"/>
        <v>1096</v>
      </c>
      <c r="W227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73" t="str">
        <f>IF(Table1[[#This Row],[Days Past 3rd Birthday Calculated]]&lt;1,"OnTime",IF(Table1[[#This Row],[Days Past 3rd Birthday Calculated]]&lt;16,"1-15 Cal Days",IF(Table1[[#This Row],[Days Past 3rd Birthday Calculated]]&gt;29,"30+ Cal Days","16-29 Cal Days")))</f>
        <v>OnTime</v>
      </c>
      <c r="Y2273" s="37">
        <f>_xlfn.NUMBERVALUE(Table1[[#This Row],[School Days to Complete Initial Evaluation (U08)]])</f>
        <v>0</v>
      </c>
      <c r="Z2273" t="str">
        <f>IF(Table1[[#This Row],[School Days to Complete Initial Evaluation Converted]]&lt;36,"OnTime",IF(Table1[[#This Row],[School Days to Complete Initial Evaluation Converted]]&gt;50,"16+ Sch Days","1-15 Sch Days"))</f>
        <v>OnTime</v>
      </c>
    </row>
    <row r="2274" spans="1:26">
      <c r="A2274" s="26"/>
      <c r="B2274" s="26"/>
      <c r="C2274" s="26"/>
      <c r="D2274" s="26"/>
      <c r="E2274" s="26"/>
      <c r="F2274" s="26"/>
      <c r="G2274" s="26"/>
      <c r="H2274" s="26"/>
      <c r="I2274" s="26"/>
      <c r="J2274" s="26"/>
      <c r="K2274" s="26"/>
      <c r="L2274" s="26"/>
      <c r="M2274" s="26"/>
      <c r="N2274" s="26"/>
      <c r="O2274" s="26"/>
      <c r="P2274" s="26"/>
      <c r="Q2274" s="26"/>
      <c r="R2274" s="26"/>
      <c r="S2274" s="26"/>
      <c r="T2274" s="26"/>
      <c r="U2274" s="26"/>
      <c r="V2274" s="36">
        <f t="shared" si="35"/>
        <v>1096</v>
      </c>
      <c r="W227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74" t="str">
        <f>IF(Table1[[#This Row],[Days Past 3rd Birthday Calculated]]&lt;1,"OnTime",IF(Table1[[#This Row],[Days Past 3rd Birthday Calculated]]&lt;16,"1-15 Cal Days",IF(Table1[[#This Row],[Days Past 3rd Birthday Calculated]]&gt;29,"30+ Cal Days","16-29 Cal Days")))</f>
        <v>OnTime</v>
      </c>
      <c r="Y2274" s="37">
        <f>_xlfn.NUMBERVALUE(Table1[[#This Row],[School Days to Complete Initial Evaluation (U08)]])</f>
        <v>0</v>
      </c>
      <c r="Z2274" t="str">
        <f>IF(Table1[[#This Row],[School Days to Complete Initial Evaluation Converted]]&lt;36,"OnTime",IF(Table1[[#This Row],[School Days to Complete Initial Evaluation Converted]]&gt;50,"16+ Sch Days","1-15 Sch Days"))</f>
        <v>OnTime</v>
      </c>
    </row>
    <row r="2275" spans="1:26">
      <c r="A2275" s="26"/>
      <c r="B2275" s="26"/>
      <c r="C2275" s="26"/>
      <c r="D2275" s="26"/>
      <c r="E2275" s="26"/>
      <c r="F2275" s="26"/>
      <c r="G2275" s="26"/>
      <c r="H2275" s="26"/>
      <c r="I2275" s="26"/>
      <c r="J2275" s="26"/>
      <c r="K2275" s="26"/>
      <c r="L2275" s="26"/>
      <c r="M2275" s="26"/>
      <c r="N2275" s="26"/>
      <c r="O2275" s="26"/>
      <c r="P2275" s="26"/>
      <c r="Q2275" s="26"/>
      <c r="R2275" s="26"/>
      <c r="S2275" s="26"/>
      <c r="T2275" s="26"/>
      <c r="U2275" s="26"/>
      <c r="V2275" s="36">
        <f t="shared" si="35"/>
        <v>1096</v>
      </c>
      <c r="W227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75" t="str">
        <f>IF(Table1[[#This Row],[Days Past 3rd Birthday Calculated]]&lt;1,"OnTime",IF(Table1[[#This Row],[Days Past 3rd Birthday Calculated]]&lt;16,"1-15 Cal Days",IF(Table1[[#This Row],[Days Past 3rd Birthday Calculated]]&gt;29,"30+ Cal Days","16-29 Cal Days")))</f>
        <v>OnTime</v>
      </c>
      <c r="Y2275" s="37">
        <f>_xlfn.NUMBERVALUE(Table1[[#This Row],[School Days to Complete Initial Evaluation (U08)]])</f>
        <v>0</v>
      </c>
      <c r="Z2275" t="str">
        <f>IF(Table1[[#This Row],[School Days to Complete Initial Evaluation Converted]]&lt;36,"OnTime",IF(Table1[[#This Row],[School Days to Complete Initial Evaluation Converted]]&gt;50,"16+ Sch Days","1-15 Sch Days"))</f>
        <v>OnTime</v>
      </c>
    </row>
    <row r="2276" spans="1:26">
      <c r="A2276" s="26"/>
      <c r="B2276" s="26"/>
      <c r="C2276" s="26"/>
      <c r="D2276" s="26"/>
      <c r="E2276" s="26"/>
      <c r="F2276" s="26"/>
      <c r="G2276" s="26"/>
      <c r="H2276" s="26"/>
      <c r="I2276" s="26"/>
      <c r="J2276" s="26"/>
      <c r="K2276" s="26"/>
      <c r="L2276" s="26"/>
      <c r="M2276" s="26"/>
      <c r="N2276" s="26"/>
      <c r="O2276" s="26"/>
      <c r="P2276" s="26"/>
      <c r="Q2276" s="26"/>
      <c r="R2276" s="26"/>
      <c r="S2276" s="26"/>
      <c r="T2276" s="26"/>
      <c r="U2276" s="26"/>
      <c r="V2276" s="36">
        <f t="shared" si="35"/>
        <v>1096</v>
      </c>
      <c r="W227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76" t="str">
        <f>IF(Table1[[#This Row],[Days Past 3rd Birthday Calculated]]&lt;1,"OnTime",IF(Table1[[#This Row],[Days Past 3rd Birthday Calculated]]&lt;16,"1-15 Cal Days",IF(Table1[[#This Row],[Days Past 3rd Birthday Calculated]]&gt;29,"30+ Cal Days","16-29 Cal Days")))</f>
        <v>OnTime</v>
      </c>
      <c r="Y2276" s="37">
        <f>_xlfn.NUMBERVALUE(Table1[[#This Row],[School Days to Complete Initial Evaluation (U08)]])</f>
        <v>0</v>
      </c>
      <c r="Z2276" t="str">
        <f>IF(Table1[[#This Row],[School Days to Complete Initial Evaluation Converted]]&lt;36,"OnTime",IF(Table1[[#This Row],[School Days to Complete Initial Evaluation Converted]]&gt;50,"16+ Sch Days","1-15 Sch Days"))</f>
        <v>OnTime</v>
      </c>
    </row>
    <row r="2277" spans="1:26">
      <c r="A2277" s="26"/>
      <c r="B2277" s="26"/>
      <c r="C2277" s="26"/>
      <c r="D2277" s="26"/>
      <c r="E2277" s="26"/>
      <c r="F2277" s="26"/>
      <c r="G2277" s="26"/>
      <c r="H2277" s="26"/>
      <c r="I2277" s="26"/>
      <c r="J2277" s="26"/>
      <c r="K2277" s="26"/>
      <c r="L2277" s="26"/>
      <c r="M2277" s="26"/>
      <c r="N2277" s="26"/>
      <c r="O2277" s="26"/>
      <c r="P2277" s="26"/>
      <c r="Q2277" s="26"/>
      <c r="R2277" s="26"/>
      <c r="S2277" s="26"/>
      <c r="T2277" s="26"/>
      <c r="U2277" s="26"/>
      <c r="V2277" s="36">
        <f t="shared" si="35"/>
        <v>1096</v>
      </c>
      <c r="W227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77" t="str">
        <f>IF(Table1[[#This Row],[Days Past 3rd Birthday Calculated]]&lt;1,"OnTime",IF(Table1[[#This Row],[Days Past 3rd Birthday Calculated]]&lt;16,"1-15 Cal Days",IF(Table1[[#This Row],[Days Past 3rd Birthday Calculated]]&gt;29,"30+ Cal Days","16-29 Cal Days")))</f>
        <v>OnTime</v>
      </c>
      <c r="Y2277" s="37">
        <f>_xlfn.NUMBERVALUE(Table1[[#This Row],[School Days to Complete Initial Evaluation (U08)]])</f>
        <v>0</v>
      </c>
      <c r="Z2277" t="str">
        <f>IF(Table1[[#This Row],[School Days to Complete Initial Evaluation Converted]]&lt;36,"OnTime",IF(Table1[[#This Row],[School Days to Complete Initial Evaluation Converted]]&gt;50,"16+ Sch Days","1-15 Sch Days"))</f>
        <v>OnTime</v>
      </c>
    </row>
    <row r="2278" spans="1:26">
      <c r="A2278" s="26"/>
      <c r="B2278" s="26"/>
      <c r="C2278" s="26"/>
      <c r="D2278" s="26"/>
      <c r="E2278" s="26"/>
      <c r="F2278" s="26"/>
      <c r="G2278" s="26"/>
      <c r="H2278" s="26"/>
      <c r="I2278" s="26"/>
      <c r="J2278" s="26"/>
      <c r="K2278" s="26"/>
      <c r="L2278" s="26"/>
      <c r="M2278" s="26"/>
      <c r="N2278" s="26"/>
      <c r="O2278" s="26"/>
      <c r="P2278" s="26"/>
      <c r="Q2278" s="26"/>
      <c r="R2278" s="26"/>
      <c r="S2278" s="26"/>
      <c r="T2278" s="26"/>
      <c r="U2278" s="26"/>
      <c r="V2278" s="36">
        <f t="shared" si="35"/>
        <v>1096</v>
      </c>
      <c r="W227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78" t="str">
        <f>IF(Table1[[#This Row],[Days Past 3rd Birthday Calculated]]&lt;1,"OnTime",IF(Table1[[#This Row],[Days Past 3rd Birthday Calculated]]&lt;16,"1-15 Cal Days",IF(Table1[[#This Row],[Days Past 3rd Birthday Calculated]]&gt;29,"30+ Cal Days","16-29 Cal Days")))</f>
        <v>OnTime</v>
      </c>
      <c r="Y2278" s="37">
        <f>_xlfn.NUMBERVALUE(Table1[[#This Row],[School Days to Complete Initial Evaluation (U08)]])</f>
        <v>0</v>
      </c>
      <c r="Z2278" t="str">
        <f>IF(Table1[[#This Row],[School Days to Complete Initial Evaluation Converted]]&lt;36,"OnTime",IF(Table1[[#This Row],[School Days to Complete Initial Evaluation Converted]]&gt;50,"16+ Sch Days","1-15 Sch Days"))</f>
        <v>OnTime</v>
      </c>
    </row>
    <row r="2279" spans="1:26">
      <c r="A2279" s="26"/>
      <c r="B2279" s="26"/>
      <c r="C2279" s="26"/>
      <c r="D2279" s="26"/>
      <c r="E2279" s="26"/>
      <c r="F2279" s="26"/>
      <c r="G2279" s="26"/>
      <c r="H2279" s="26"/>
      <c r="I2279" s="26"/>
      <c r="J2279" s="26"/>
      <c r="K2279" s="26"/>
      <c r="L2279" s="26"/>
      <c r="M2279" s="26"/>
      <c r="N2279" s="26"/>
      <c r="O2279" s="26"/>
      <c r="P2279" s="26"/>
      <c r="Q2279" s="26"/>
      <c r="R2279" s="26"/>
      <c r="S2279" s="26"/>
      <c r="T2279" s="26"/>
      <c r="U2279" s="26"/>
      <c r="V2279" s="36">
        <f t="shared" si="35"/>
        <v>1096</v>
      </c>
      <c r="W227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79" t="str">
        <f>IF(Table1[[#This Row],[Days Past 3rd Birthday Calculated]]&lt;1,"OnTime",IF(Table1[[#This Row],[Days Past 3rd Birthday Calculated]]&lt;16,"1-15 Cal Days",IF(Table1[[#This Row],[Days Past 3rd Birthday Calculated]]&gt;29,"30+ Cal Days","16-29 Cal Days")))</f>
        <v>OnTime</v>
      </c>
      <c r="Y2279" s="37">
        <f>_xlfn.NUMBERVALUE(Table1[[#This Row],[School Days to Complete Initial Evaluation (U08)]])</f>
        <v>0</v>
      </c>
      <c r="Z2279" t="str">
        <f>IF(Table1[[#This Row],[School Days to Complete Initial Evaluation Converted]]&lt;36,"OnTime",IF(Table1[[#This Row],[School Days to Complete Initial Evaluation Converted]]&gt;50,"16+ Sch Days","1-15 Sch Days"))</f>
        <v>OnTime</v>
      </c>
    </row>
    <row r="2280" spans="1:26">
      <c r="A2280" s="26"/>
      <c r="B2280" s="26"/>
      <c r="C2280" s="26"/>
      <c r="D2280" s="26"/>
      <c r="E2280" s="26"/>
      <c r="F2280" s="26"/>
      <c r="G2280" s="26"/>
      <c r="H2280" s="26"/>
      <c r="I2280" s="26"/>
      <c r="J2280" s="26"/>
      <c r="K2280" s="26"/>
      <c r="L2280" s="26"/>
      <c r="M2280" s="26"/>
      <c r="N2280" s="26"/>
      <c r="O2280" s="26"/>
      <c r="P2280" s="26"/>
      <c r="Q2280" s="26"/>
      <c r="R2280" s="26"/>
      <c r="S2280" s="26"/>
      <c r="T2280" s="26"/>
      <c r="U2280" s="26"/>
      <c r="V2280" s="36">
        <f t="shared" si="35"/>
        <v>1096</v>
      </c>
      <c r="W228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80" t="str">
        <f>IF(Table1[[#This Row],[Days Past 3rd Birthday Calculated]]&lt;1,"OnTime",IF(Table1[[#This Row],[Days Past 3rd Birthday Calculated]]&lt;16,"1-15 Cal Days",IF(Table1[[#This Row],[Days Past 3rd Birthday Calculated]]&gt;29,"30+ Cal Days","16-29 Cal Days")))</f>
        <v>OnTime</v>
      </c>
      <c r="Y2280" s="37">
        <f>_xlfn.NUMBERVALUE(Table1[[#This Row],[School Days to Complete Initial Evaluation (U08)]])</f>
        <v>0</v>
      </c>
      <c r="Z2280" t="str">
        <f>IF(Table1[[#This Row],[School Days to Complete Initial Evaluation Converted]]&lt;36,"OnTime",IF(Table1[[#This Row],[School Days to Complete Initial Evaluation Converted]]&gt;50,"16+ Sch Days","1-15 Sch Days"))</f>
        <v>OnTime</v>
      </c>
    </row>
    <row r="2281" spans="1:26">
      <c r="A2281" s="26"/>
      <c r="B2281" s="26"/>
      <c r="C2281" s="26"/>
      <c r="D2281" s="26"/>
      <c r="E2281" s="26"/>
      <c r="F2281" s="26"/>
      <c r="G2281" s="26"/>
      <c r="H2281" s="26"/>
      <c r="I2281" s="26"/>
      <c r="J2281" s="26"/>
      <c r="K2281" s="26"/>
      <c r="L2281" s="26"/>
      <c r="M2281" s="26"/>
      <c r="N2281" s="26"/>
      <c r="O2281" s="26"/>
      <c r="P2281" s="26"/>
      <c r="Q2281" s="26"/>
      <c r="R2281" s="26"/>
      <c r="S2281" s="26"/>
      <c r="T2281" s="26"/>
      <c r="U2281" s="26"/>
      <c r="V2281" s="36">
        <f t="shared" si="35"/>
        <v>1096</v>
      </c>
      <c r="W228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81" t="str">
        <f>IF(Table1[[#This Row],[Days Past 3rd Birthday Calculated]]&lt;1,"OnTime",IF(Table1[[#This Row],[Days Past 3rd Birthday Calculated]]&lt;16,"1-15 Cal Days",IF(Table1[[#This Row],[Days Past 3rd Birthday Calculated]]&gt;29,"30+ Cal Days","16-29 Cal Days")))</f>
        <v>OnTime</v>
      </c>
      <c r="Y2281" s="37">
        <f>_xlfn.NUMBERVALUE(Table1[[#This Row],[School Days to Complete Initial Evaluation (U08)]])</f>
        <v>0</v>
      </c>
      <c r="Z2281" t="str">
        <f>IF(Table1[[#This Row],[School Days to Complete Initial Evaluation Converted]]&lt;36,"OnTime",IF(Table1[[#This Row],[School Days to Complete Initial Evaluation Converted]]&gt;50,"16+ Sch Days","1-15 Sch Days"))</f>
        <v>OnTime</v>
      </c>
    </row>
    <row r="2282" spans="1:26">
      <c r="A2282" s="26"/>
      <c r="B2282" s="26"/>
      <c r="C2282" s="26"/>
      <c r="D2282" s="26"/>
      <c r="E2282" s="26"/>
      <c r="F2282" s="26"/>
      <c r="G2282" s="26"/>
      <c r="H2282" s="26"/>
      <c r="I2282" s="26"/>
      <c r="J2282" s="26"/>
      <c r="K2282" s="26"/>
      <c r="L2282" s="26"/>
      <c r="M2282" s="26"/>
      <c r="N2282" s="26"/>
      <c r="O2282" s="26"/>
      <c r="P2282" s="26"/>
      <c r="Q2282" s="26"/>
      <c r="R2282" s="26"/>
      <c r="S2282" s="26"/>
      <c r="T2282" s="26"/>
      <c r="U2282" s="26"/>
      <c r="V2282" s="36">
        <f t="shared" si="35"/>
        <v>1096</v>
      </c>
      <c r="W228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82" t="str">
        <f>IF(Table1[[#This Row],[Days Past 3rd Birthday Calculated]]&lt;1,"OnTime",IF(Table1[[#This Row],[Days Past 3rd Birthday Calculated]]&lt;16,"1-15 Cal Days",IF(Table1[[#This Row],[Days Past 3rd Birthday Calculated]]&gt;29,"30+ Cal Days","16-29 Cal Days")))</f>
        <v>OnTime</v>
      </c>
      <c r="Y2282" s="37">
        <f>_xlfn.NUMBERVALUE(Table1[[#This Row],[School Days to Complete Initial Evaluation (U08)]])</f>
        <v>0</v>
      </c>
      <c r="Z2282" t="str">
        <f>IF(Table1[[#This Row],[School Days to Complete Initial Evaluation Converted]]&lt;36,"OnTime",IF(Table1[[#This Row],[School Days to Complete Initial Evaluation Converted]]&gt;50,"16+ Sch Days","1-15 Sch Days"))</f>
        <v>OnTime</v>
      </c>
    </row>
    <row r="2283" spans="1:26">
      <c r="A2283" s="26"/>
      <c r="B2283" s="26"/>
      <c r="C2283" s="26"/>
      <c r="D2283" s="26"/>
      <c r="E2283" s="26"/>
      <c r="F2283" s="26"/>
      <c r="G2283" s="26"/>
      <c r="H2283" s="26"/>
      <c r="I2283" s="26"/>
      <c r="J2283" s="26"/>
      <c r="K2283" s="26"/>
      <c r="L2283" s="26"/>
      <c r="M2283" s="26"/>
      <c r="N2283" s="26"/>
      <c r="O2283" s="26"/>
      <c r="P2283" s="26"/>
      <c r="Q2283" s="26"/>
      <c r="R2283" s="26"/>
      <c r="S2283" s="26"/>
      <c r="T2283" s="26"/>
      <c r="U2283" s="26"/>
      <c r="V2283" s="36">
        <f t="shared" si="35"/>
        <v>1096</v>
      </c>
      <c r="W228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83" t="str">
        <f>IF(Table1[[#This Row],[Days Past 3rd Birthday Calculated]]&lt;1,"OnTime",IF(Table1[[#This Row],[Days Past 3rd Birthday Calculated]]&lt;16,"1-15 Cal Days",IF(Table1[[#This Row],[Days Past 3rd Birthday Calculated]]&gt;29,"30+ Cal Days","16-29 Cal Days")))</f>
        <v>OnTime</v>
      </c>
      <c r="Y2283" s="37">
        <f>_xlfn.NUMBERVALUE(Table1[[#This Row],[School Days to Complete Initial Evaluation (U08)]])</f>
        <v>0</v>
      </c>
      <c r="Z2283" t="str">
        <f>IF(Table1[[#This Row],[School Days to Complete Initial Evaluation Converted]]&lt;36,"OnTime",IF(Table1[[#This Row],[School Days to Complete Initial Evaluation Converted]]&gt;50,"16+ Sch Days","1-15 Sch Days"))</f>
        <v>OnTime</v>
      </c>
    </row>
    <row r="2284" spans="1:26">
      <c r="A2284" s="26"/>
      <c r="B2284" s="26"/>
      <c r="C2284" s="26"/>
      <c r="D2284" s="26"/>
      <c r="E2284" s="26"/>
      <c r="F2284" s="26"/>
      <c r="G2284" s="26"/>
      <c r="H2284" s="26"/>
      <c r="I2284" s="26"/>
      <c r="J2284" s="26"/>
      <c r="K2284" s="26"/>
      <c r="L2284" s="26"/>
      <c r="M2284" s="26"/>
      <c r="N2284" s="26"/>
      <c r="O2284" s="26"/>
      <c r="P2284" s="26"/>
      <c r="Q2284" s="26"/>
      <c r="R2284" s="26"/>
      <c r="S2284" s="26"/>
      <c r="T2284" s="26"/>
      <c r="U2284" s="26"/>
      <c r="V2284" s="36">
        <f t="shared" si="35"/>
        <v>1096</v>
      </c>
      <c r="W228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84" t="str">
        <f>IF(Table1[[#This Row],[Days Past 3rd Birthday Calculated]]&lt;1,"OnTime",IF(Table1[[#This Row],[Days Past 3rd Birthday Calculated]]&lt;16,"1-15 Cal Days",IF(Table1[[#This Row],[Days Past 3rd Birthday Calculated]]&gt;29,"30+ Cal Days","16-29 Cal Days")))</f>
        <v>OnTime</v>
      </c>
      <c r="Y2284" s="37">
        <f>_xlfn.NUMBERVALUE(Table1[[#This Row],[School Days to Complete Initial Evaluation (U08)]])</f>
        <v>0</v>
      </c>
      <c r="Z2284" t="str">
        <f>IF(Table1[[#This Row],[School Days to Complete Initial Evaluation Converted]]&lt;36,"OnTime",IF(Table1[[#This Row],[School Days to Complete Initial Evaluation Converted]]&gt;50,"16+ Sch Days","1-15 Sch Days"))</f>
        <v>OnTime</v>
      </c>
    </row>
    <row r="2285" spans="1:26">
      <c r="A2285" s="26"/>
      <c r="B2285" s="26"/>
      <c r="C2285" s="26"/>
      <c r="D2285" s="26"/>
      <c r="E2285" s="26"/>
      <c r="F2285" s="26"/>
      <c r="G2285" s="26"/>
      <c r="H2285" s="26"/>
      <c r="I2285" s="26"/>
      <c r="J2285" s="26"/>
      <c r="K2285" s="26"/>
      <c r="L2285" s="26"/>
      <c r="M2285" s="26"/>
      <c r="N2285" s="26"/>
      <c r="O2285" s="26"/>
      <c r="P2285" s="26"/>
      <c r="Q2285" s="26"/>
      <c r="R2285" s="26"/>
      <c r="S2285" s="26"/>
      <c r="T2285" s="26"/>
      <c r="U2285" s="26"/>
      <c r="V2285" s="36">
        <f t="shared" si="35"/>
        <v>1096</v>
      </c>
      <c r="W228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85" t="str">
        <f>IF(Table1[[#This Row],[Days Past 3rd Birthday Calculated]]&lt;1,"OnTime",IF(Table1[[#This Row],[Days Past 3rd Birthday Calculated]]&lt;16,"1-15 Cal Days",IF(Table1[[#This Row],[Days Past 3rd Birthday Calculated]]&gt;29,"30+ Cal Days","16-29 Cal Days")))</f>
        <v>OnTime</v>
      </c>
      <c r="Y2285" s="37">
        <f>_xlfn.NUMBERVALUE(Table1[[#This Row],[School Days to Complete Initial Evaluation (U08)]])</f>
        <v>0</v>
      </c>
      <c r="Z2285" t="str">
        <f>IF(Table1[[#This Row],[School Days to Complete Initial Evaluation Converted]]&lt;36,"OnTime",IF(Table1[[#This Row],[School Days to Complete Initial Evaluation Converted]]&gt;50,"16+ Sch Days","1-15 Sch Days"))</f>
        <v>OnTime</v>
      </c>
    </row>
    <row r="2286" spans="1:26">
      <c r="A2286" s="26"/>
      <c r="B2286" s="26"/>
      <c r="C2286" s="26"/>
      <c r="D2286" s="26"/>
      <c r="E2286" s="26"/>
      <c r="F2286" s="26"/>
      <c r="G2286" s="26"/>
      <c r="H2286" s="26"/>
      <c r="I2286" s="26"/>
      <c r="J2286" s="26"/>
      <c r="K2286" s="26"/>
      <c r="L2286" s="26"/>
      <c r="M2286" s="26"/>
      <c r="N2286" s="26"/>
      <c r="O2286" s="26"/>
      <c r="P2286" s="26"/>
      <c r="Q2286" s="26"/>
      <c r="R2286" s="26"/>
      <c r="S2286" s="26"/>
      <c r="T2286" s="26"/>
      <c r="U2286" s="26"/>
      <c r="V2286" s="36">
        <f t="shared" si="35"/>
        <v>1096</v>
      </c>
      <c r="W228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86" t="str">
        <f>IF(Table1[[#This Row],[Days Past 3rd Birthday Calculated]]&lt;1,"OnTime",IF(Table1[[#This Row],[Days Past 3rd Birthday Calculated]]&lt;16,"1-15 Cal Days",IF(Table1[[#This Row],[Days Past 3rd Birthday Calculated]]&gt;29,"30+ Cal Days","16-29 Cal Days")))</f>
        <v>OnTime</v>
      </c>
      <c r="Y2286" s="37">
        <f>_xlfn.NUMBERVALUE(Table1[[#This Row],[School Days to Complete Initial Evaluation (U08)]])</f>
        <v>0</v>
      </c>
      <c r="Z2286" t="str">
        <f>IF(Table1[[#This Row],[School Days to Complete Initial Evaluation Converted]]&lt;36,"OnTime",IF(Table1[[#This Row],[School Days to Complete Initial Evaluation Converted]]&gt;50,"16+ Sch Days","1-15 Sch Days"))</f>
        <v>OnTime</v>
      </c>
    </row>
    <row r="2287" spans="1:26">
      <c r="A2287" s="26"/>
      <c r="B2287" s="26"/>
      <c r="C2287" s="26"/>
      <c r="D2287" s="26"/>
      <c r="E2287" s="26"/>
      <c r="F2287" s="26"/>
      <c r="G2287" s="26"/>
      <c r="H2287" s="26"/>
      <c r="I2287" s="26"/>
      <c r="J2287" s="26"/>
      <c r="K2287" s="26"/>
      <c r="L2287" s="26"/>
      <c r="M2287" s="26"/>
      <c r="N2287" s="26"/>
      <c r="O2287" s="26"/>
      <c r="P2287" s="26"/>
      <c r="Q2287" s="26"/>
      <c r="R2287" s="26"/>
      <c r="S2287" s="26"/>
      <c r="T2287" s="26"/>
      <c r="U2287" s="26"/>
      <c r="V2287" s="36">
        <f t="shared" si="35"/>
        <v>1096</v>
      </c>
      <c r="W228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87" t="str">
        <f>IF(Table1[[#This Row],[Days Past 3rd Birthday Calculated]]&lt;1,"OnTime",IF(Table1[[#This Row],[Days Past 3rd Birthday Calculated]]&lt;16,"1-15 Cal Days",IF(Table1[[#This Row],[Days Past 3rd Birthday Calculated]]&gt;29,"30+ Cal Days","16-29 Cal Days")))</f>
        <v>OnTime</v>
      </c>
      <c r="Y2287" s="37">
        <f>_xlfn.NUMBERVALUE(Table1[[#This Row],[School Days to Complete Initial Evaluation (U08)]])</f>
        <v>0</v>
      </c>
      <c r="Z2287" t="str">
        <f>IF(Table1[[#This Row],[School Days to Complete Initial Evaluation Converted]]&lt;36,"OnTime",IF(Table1[[#This Row],[School Days to Complete Initial Evaluation Converted]]&gt;50,"16+ Sch Days","1-15 Sch Days"))</f>
        <v>OnTime</v>
      </c>
    </row>
    <row r="2288" spans="1:26">
      <c r="A2288" s="26"/>
      <c r="B2288" s="26"/>
      <c r="C2288" s="26"/>
      <c r="D2288" s="26"/>
      <c r="E2288" s="26"/>
      <c r="F2288" s="26"/>
      <c r="G2288" s="26"/>
      <c r="H2288" s="26"/>
      <c r="I2288" s="26"/>
      <c r="J2288" s="26"/>
      <c r="K2288" s="26"/>
      <c r="L2288" s="26"/>
      <c r="M2288" s="26"/>
      <c r="N2288" s="26"/>
      <c r="O2288" s="26"/>
      <c r="P2288" s="26"/>
      <c r="Q2288" s="26"/>
      <c r="R2288" s="26"/>
      <c r="S2288" s="26"/>
      <c r="T2288" s="26"/>
      <c r="U2288" s="26"/>
      <c r="V2288" s="36">
        <f t="shared" si="35"/>
        <v>1096</v>
      </c>
      <c r="W228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88" t="str">
        <f>IF(Table1[[#This Row],[Days Past 3rd Birthday Calculated]]&lt;1,"OnTime",IF(Table1[[#This Row],[Days Past 3rd Birthday Calculated]]&lt;16,"1-15 Cal Days",IF(Table1[[#This Row],[Days Past 3rd Birthday Calculated]]&gt;29,"30+ Cal Days","16-29 Cal Days")))</f>
        <v>OnTime</v>
      </c>
      <c r="Y2288" s="37">
        <f>_xlfn.NUMBERVALUE(Table1[[#This Row],[School Days to Complete Initial Evaluation (U08)]])</f>
        <v>0</v>
      </c>
      <c r="Z2288" t="str">
        <f>IF(Table1[[#This Row],[School Days to Complete Initial Evaluation Converted]]&lt;36,"OnTime",IF(Table1[[#This Row],[School Days to Complete Initial Evaluation Converted]]&gt;50,"16+ Sch Days","1-15 Sch Days"))</f>
        <v>OnTime</v>
      </c>
    </row>
    <row r="2289" spans="1:26">
      <c r="A2289" s="26"/>
      <c r="B2289" s="26"/>
      <c r="C2289" s="26"/>
      <c r="D2289" s="26"/>
      <c r="E2289" s="26"/>
      <c r="F2289" s="26"/>
      <c r="G2289" s="26"/>
      <c r="H2289" s="26"/>
      <c r="I2289" s="26"/>
      <c r="J2289" s="26"/>
      <c r="K2289" s="26"/>
      <c r="L2289" s="26"/>
      <c r="M2289" s="26"/>
      <c r="N2289" s="26"/>
      <c r="O2289" s="26"/>
      <c r="P2289" s="26"/>
      <c r="Q2289" s="26"/>
      <c r="R2289" s="26"/>
      <c r="S2289" s="26"/>
      <c r="T2289" s="26"/>
      <c r="U2289" s="26"/>
      <c r="V2289" s="36">
        <f t="shared" si="35"/>
        <v>1096</v>
      </c>
      <c r="W228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89" t="str">
        <f>IF(Table1[[#This Row],[Days Past 3rd Birthday Calculated]]&lt;1,"OnTime",IF(Table1[[#This Row],[Days Past 3rd Birthday Calculated]]&lt;16,"1-15 Cal Days",IF(Table1[[#This Row],[Days Past 3rd Birthday Calculated]]&gt;29,"30+ Cal Days","16-29 Cal Days")))</f>
        <v>OnTime</v>
      </c>
      <c r="Y2289" s="37">
        <f>_xlfn.NUMBERVALUE(Table1[[#This Row],[School Days to Complete Initial Evaluation (U08)]])</f>
        <v>0</v>
      </c>
      <c r="Z2289" t="str">
        <f>IF(Table1[[#This Row],[School Days to Complete Initial Evaluation Converted]]&lt;36,"OnTime",IF(Table1[[#This Row],[School Days to Complete Initial Evaluation Converted]]&gt;50,"16+ Sch Days","1-15 Sch Days"))</f>
        <v>OnTime</v>
      </c>
    </row>
    <row r="2290" spans="1:26">
      <c r="A2290" s="26"/>
      <c r="B2290" s="26"/>
      <c r="C2290" s="26"/>
      <c r="D2290" s="26"/>
      <c r="E2290" s="26"/>
      <c r="F2290" s="26"/>
      <c r="G2290" s="26"/>
      <c r="H2290" s="26"/>
      <c r="I2290" s="26"/>
      <c r="J2290" s="26"/>
      <c r="K2290" s="26"/>
      <c r="L2290" s="26"/>
      <c r="M2290" s="26"/>
      <c r="N2290" s="26"/>
      <c r="O2290" s="26"/>
      <c r="P2290" s="26"/>
      <c r="Q2290" s="26"/>
      <c r="R2290" s="26"/>
      <c r="S2290" s="26"/>
      <c r="T2290" s="26"/>
      <c r="U2290" s="26"/>
      <c r="V2290" s="36">
        <f t="shared" si="35"/>
        <v>1096</v>
      </c>
      <c r="W229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90" t="str">
        <f>IF(Table1[[#This Row],[Days Past 3rd Birthday Calculated]]&lt;1,"OnTime",IF(Table1[[#This Row],[Days Past 3rd Birthday Calculated]]&lt;16,"1-15 Cal Days",IF(Table1[[#This Row],[Days Past 3rd Birthday Calculated]]&gt;29,"30+ Cal Days","16-29 Cal Days")))</f>
        <v>OnTime</v>
      </c>
      <c r="Y2290" s="37">
        <f>_xlfn.NUMBERVALUE(Table1[[#This Row],[School Days to Complete Initial Evaluation (U08)]])</f>
        <v>0</v>
      </c>
      <c r="Z2290" t="str">
        <f>IF(Table1[[#This Row],[School Days to Complete Initial Evaluation Converted]]&lt;36,"OnTime",IF(Table1[[#This Row],[School Days to Complete Initial Evaluation Converted]]&gt;50,"16+ Sch Days","1-15 Sch Days"))</f>
        <v>OnTime</v>
      </c>
    </row>
    <row r="2291" spans="1:26">
      <c r="A2291" s="26"/>
      <c r="B2291" s="26"/>
      <c r="C2291" s="26"/>
      <c r="D2291" s="26"/>
      <c r="E2291" s="26"/>
      <c r="F2291" s="26"/>
      <c r="G2291" s="26"/>
      <c r="H2291" s="26"/>
      <c r="I2291" s="26"/>
      <c r="J2291" s="26"/>
      <c r="K2291" s="26"/>
      <c r="L2291" s="26"/>
      <c r="M2291" s="26"/>
      <c r="N2291" s="26"/>
      <c r="O2291" s="26"/>
      <c r="P2291" s="26"/>
      <c r="Q2291" s="26"/>
      <c r="R2291" s="26"/>
      <c r="S2291" s="26"/>
      <c r="T2291" s="26"/>
      <c r="U2291" s="26"/>
      <c r="V2291" s="36">
        <f t="shared" si="35"/>
        <v>1096</v>
      </c>
      <c r="W229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91" t="str">
        <f>IF(Table1[[#This Row],[Days Past 3rd Birthday Calculated]]&lt;1,"OnTime",IF(Table1[[#This Row],[Days Past 3rd Birthday Calculated]]&lt;16,"1-15 Cal Days",IF(Table1[[#This Row],[Days Past 3rd Birthday Calculated]]&gt;29,"30+ Cal Days","16-29 Cal Days")))</f>
        <v>OnTime</v>
      </c>
      <c r="Y2291" s="37">
        <f>_xlfn.NUMBERVALUE(Table1[[#This Row],[School Days to Complete Initial Evaluation (U08)]])</f>
        <v>0</v>
      </c>
      <c r="Z2291" t="str">
        <f>IF(Table1[[#This Row],[School Days to Complete Initial Evaluation Converted]]&lt;36,"OnTime",IF(Table1[[#This Row],[School Days to Complete Initial Evaluation Converted]]&gt;50,"16+ Sch Days","1-15 Sch Days"))</f>
        <v>OnTime</v>
      </c>
    </row>
    <row r="2292" spans="1:26">
      <c r="A2292" s="26"/>
      <c r="B2292" s="26"/>
      <c r="C2292" s="26"/>
      <c r="D2292" s="26"/>
      <c r="E2292" s="26"/>
      <c r="F2292" s="26"/>
      <c r="G2292" s="26"/>
      <c r="H2292" s="26"/>
      <c r="I2292" s="26"/>
      <c r="J2292" s="26"/>
      <c r="K2292" s="26"/>
      <c r="L2292" s="26"/>
      <c r="M2292" s="26"/>
      <c r="N2292" s="26"/>
      <c r="O2292" s="26"/>
      <c r="P2292" s="26"/>
      <c r="Q2292" s="26"/>
      <c r="R2292" s="26"/>
      <c r="S2292" s="26"/>
      <c r="T2292" s="26"/>
      <c r="U2292" s="26"/>
      <c r="V2292" s="36">
        <f t="shared" si="35"/>
        <v>1096</v>
      </c>
      <c r="W229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92" t="str">
        <f>IF(Table1[[#This Row],[Days Past 3rd Birthday Calculated]]&lt;1,"OnTime",IF(Table1[[#This Row],[Days Past 3rd Birthday Calculated]]&lt;16,"1-15 Cal Days",IF(Table1[[#This Row],[Days Past 3rd Birthday Calculated]]&gt;29,"30+ Cal Days","16-29 Cal Days")))</f>
        <v>OnTime</v>
      </c>
      <c r="Y2292" s="37">
        <f>_xlfn.NUMBERVALUE(Table1[[#This Row],[School Days to Complete Initial Evaluation (U08)]])</f>
        <v>0</v>
      </c>
      <c r="Z2292" t="str">
        <f>IF(Table1[[#This Row],[School Days to Complete Initial Evaluation Converted]]&lt;36,"OnTime",IF(Table1[[#This Row],[School Days to Complete Initial Evaluation Converted]]&gt;50,"16+ Sch Days","1-15 Sch Days"))</f>
        <v>OnTime</v>
      </c>
    </row>
    <row r="2293" spans="1:26">
      <c r="A2293" s="26"/>
      <c r="B2293" s="26"/>
      <c r="C2293" s="26"/>
      <c r="D2293" s="26"/>
      <c r="E2293" s="26"/>
      <c r="F2293" s="26"/>
      <c r="G2293" s="26"/>
      <c r="H2293" s="26"/>
      <c r="I2293" s="26"/>
      <c r="J2293" s="26"/>
      <c r="K2293" s="26"/>
      <c r="L2293" s="26"/>
      <c r="M2293" s="26"/>
      <c r="N2293" s="26"/>
      <c r="O2293" s="26"/>
      <c r="P2293" s="26"/>
      <c r="Q2293" s="26"/>
      <c r="R2293" s="26"/>
      <c r="S2293" s="26"/>
      <c r="T2293" s="26"/>
      <c r="U2293" s="26"/>
      <c r="V2293" s="36">
        <f t="shared" si="35"/>
        <v>1096</v>
      </c>
      <c r="W229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93" t="str">
        <f>IF(Table1[[#This Row],[Days Past 3rd Birthday Calculated]]&lt;1,"OnTime",IF(Table1[[#This Row],[Days Past 3rd Birthday Calculated]]&lt;16,"1-15 Cal Days",IF(Table1[[#This Row],[Days Past 3rd Birthday Calculated]]&gt;29,"30+ Cal Days","16-29 Cal Days")))</f>
        <v>OnTime</v>
      </c>
      <c r="Y2293" s="37">
        <f>_xlfn.NUMBERVALUE(Table1[[#This Row],[School Days to Complete Initial Evaluation (U08)]])</f>
        <v>0</v>
      </c>
      <c r="Z2293" t="str">
        <f>IF(Table1[[#This Row],[School Days to Complete Initial Evaluation Converted]]&lt;36,"OnTime",IF(Table1[[#This Row],[School Days to Complete Initial Evaluation Converted]]&gt;50,"16+ Sch Days","1-15 Sch Days"))</f>
        <v>OnTime</v>
      </c>
    </row>
    <row r="2294" spans="1:26">
      <c r="A2294" s="26"/>
      <c r="B2294" s="26"/>
      <c r="C2294" s="26"/>
      <c r="D2294" s="26"/>
      <c r="E2294" s="26"/>
      <c r="F2294" s="26"/>
      <c r="G2294" s="26"/>
      <c r="H2294" s="26"/>
      <c r="I2294" s="26"/>
      <c r="J2294" s="26"/>
      <c r="K2294" s="26"/>
      <c r="L2294" s="26"/>
      <c r="M2294" s="26"/>
      <c r="N2294" s="26"/>
      <c r="O2294" s="26"/>
      <c r="P2294" s="26"/>
      <c r="Q2294" s="26"/>
      <c r="R2294" s="26"/>
      <c r="S2294" s="26"/>
      <c r="T2294" s="26"/>
      <c r="U2294" s="26"/>
      <c r="V2294" s="36">
        <f t="shared" si="35"/>
        <v>1096</v>
      </c>
      <c r="W229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94" t="str">
        <f>IF(Table1[[#This Row],[Days Past 3rd Birthday Calculated]]&lt;1,"OnTime",IF(Table1[[#This Row],[Days Past 3rd Birthday Calculated]]&lt;16,"1-15 Cal Days",IF(Table1[[#This Row],[Days Past 3rd Birthday Calculated]]&gt;29,"30+ Cal Days","16-29 Cal Days")))</f>
        <v>OnTime</v>
      </c>
      <c r="Y2294" s="37">
        <f>_xlfn.NUMBERVALUE(Table1[[#This Row],[School Days to Complete Initial Evaluation (U08)]])</f>
        <v>0</v>
      </c>
      <c r="Z2294" t="str">
        <f>IF(Table1[[#This Row],[School Days to Complete Initial Evaluation Converted]]&lt;36,"OnTime",IF(Table1[[#This Row],[School Days to Complete Initial Evaluation Converted]]&gt;50,"16+ Sch Days","1-15 Sch Days"))</f>
        <v>OnTime</v>
      </c>
    </row>
    <row r="2295" spans="1:26">
      <c r="A2295" s="26"/>
      <c r="B2295" s="26"/>
      <c r="C2295" s="26"/>
      <c r="D2295" s="26"/>
      <c r="E2295" s="26"/>
      <c r="F2295" s="26"/>
      <c r="G2295" s="26"/>
      <c r="H2295" s="26"/>
      <c r="I2295" s="26"/>
      <c r="J2295" s="26"/>
      <c r="K2295" s="26"/>
      <c r="L2295" s="26"/>
      <c r="M2295" s="26"/>
      <c r="N2295" s="26"/>
      <c r="O2295" s="26"/>
      <c r="P2295" s="26"/>
      <c r="Q2295" s="26"/>
      <c r="R2295" s="26"/>
      <c r="S2295" s="26"/>
      <c r="T2295" s="26"/>
      <c r="U2295" s="26"/>
      <c r="V2295" s="36">
        <f t="shared" si="35"/>
        <v>1096</v>
      </c>
      <c r="W229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95" t="str">
        <f>IF(Table1[[#This Row],[Days Past 3rd Birthday Calculated]]&lt;1,"OnTime",IF(Table1[[#This Row],[Days Past 3rd Birthday Calculated]]&lt;16,"1-15 Cal Days",IF(Table1[[#This Row],[Days Past 3rd Birthday Calculated]]&gt;29,"30+ Cal Days","16-29 Cal Days")))</f>
        <v>OnTime</v>
      </c>
      <c r="Y2295" s="37">
        <f>_xlfn.NUMBERVALUE(Table1[[#This Row],[School Days to Complete Initial Evaluation (U08)]])</f>
        <v>0</v>
      </c>
      <c r="Z2295" t="str">
        <f>IF(Table1[[#This Row],[School Days to Complete Initial Evaluation Converted]]&lt;36,"OnTime",IF(Table1[[#This Row],[School Days to Complete Initial Evaluation Converted]]&gt;50,"16+ Sch Days","1-15 Sch Days"))</f>
        <v>OnTime</v>
      </c>
    </row>
    <row r="2296" spans="1:26">
      <c r="A2296" s="26"/>
      <c r="B2296" s="26"/>
      <c r="C2296" s="26"/>
      <c r="D2296" s="26"/>
      <c r="E2296" s="26"/>
      <c r="F2296" s="26"/>
      <c r="G2296" s="26"/>
      <c r="H2296" s="26"/>
      <c r="I2296" s="26"/>
      <c r="J2296" s="26"/>
      <c r="K2296" s="26"/>
      <c r="L2296" s="26"/>
      <c r="M2296" s="26"/>
      <c r="N2296" s="26"/>
      <c r="O2296" s="26"/>
      <c r="P2296" s="26"/>
      <c r="Q2296" s="26"/>
      <c r="R2296" s="26"/>
      <c r="S2296" s="26"/>
      <c r="T2296" s="26"/>
      <c r="U2296" s="26"/>
      <c r="V2296" s="36">
        <f t="shared" si="35"/>
        <v>1096</v>
      </c>
      <c r="W229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96" t="str">
        <f>IF(Table1[[#This Row],[Days Past 3rd Birthday Calculated]]&lt;1,"OnTime",IF(Table1[[#This Row],[Days Past 3rd Birthday Calculated]]&lt;16,"1-15 Cal Days",IF(Table1[[#This Row],[Days Past 3rd Birthday Calculated]]&gt;29,"30+ Cal Days","16-29 Cal Days")))</f>
        <v>OnTime</v>
      </c>
      <c r="Y2296" s="37">
        <f>_xlfn.NUMBERVALUE(Table1[[#This Row],[School Days to Complete Initial Evaluation (U08)]])</f>
        <v>0</v>
      </c>
      <c r="Z2296" t="str">
        <f>IF(Table1[[#This Row],[School Days to Complete Initial Evaluation Converted]]&lt;36,"OnTime",IF(Table1[[#This Row],[School Days to Complete Initial Evaluation Converted]]&gt;50,"16+ Sch Days","1-15 Sch Days"))</f>
        <v>OnTime</v>
      </c>
    </row>
    <row r="2297" spans="1:26">
      <c r="A2297" s="26"/>
      <c r="B2297" s="26"/>
      <c r="C2297" s="26"/>
      <c r="D2297" s="26"/>
      <c r="E2297" s="26"/>
      <c r="F2297" s="26"/>
      <c r="G2297" s="26"/>
      <c r="H2297" s="26"/>
      <c r="I2297" s="26"/>
      <c r="J2297" s="26"/>
      <c r="K2297" s="26"/>
      <c r="L2297" s="26"/>
      <c r="M2297" s="26"/>
      <c r="N2297" s="26"/>
      <c r="O2297" s="26"/>
      <c r="P2297" s="26"/>
      <c r="Q2297" s="26"/>
      <c r="R2297" s="26"/>
      <c r="S2297" s="26"/>
      <c r="T2297" s="26"/>
      <c r="U2297" s="26"/>
      <c r="V2297" s="36">
        <f t="shared" si="35"/>
        <v>1096</v>
      </c>
      <c r="W229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97" t="str">
        <f>IF(Table1[[#This Row],[Days Past 3rd Birthday Calculated]]&lt;1,"OnTime",IF(Table1[[#This Row],[Days Past 3rd Birthday Calculated]]&lt;16,"1-15 Cal Days",IF(Table1[[#This Row],[Days Past 3rd Birthday Calculated]]&gt;29,"30+ Cal Days","16-29 Cal Days")))</f>
        <v>OnTime</v>
      </c>
      <c r="Y2297" s="37">
        <f>_xlfn.NUMBERVALUE(Table1[[#This Row],[School Days to Complete Initial Evaluation (U08)]])</f>
        <v>0</v>
      </c>
      <c r="Z2297" t="str">
        <f>IF(Table1[[#This Row],[School Days to Complete Initial Evaluation Converted]]&lt;36,"OnTime",IF(Table1[[#This Row],[School Days to Complete Initial Evaluation Converted]]&gt;50,"16+ Sch Days","1-15 Sch Days"))</f>
        <v>OnTime</v>
      </c>
    </row>
    <row r="2298" spans="1:26">
      <c r="A2298" s="26"/>
      <c r="B2298" s="26"/>
      <c r="C2298" s="26"/>
      <c r="D2298" s="26"/>
      <c r="E2298" s="26"/>
      <c r="F2298" s="26"/>
      <c r="G2298" s="26"/>
      <c r="H2298" s="26"/>
      <c r="I2298" s="26"/>
      <c r="J2298" s="26"/>
      <c r="K2298" s="26"/>
      <c r="L2298" s="26"/>
      <c r="M2298" s="26"/>
      <c r="N2298" s="26"/>
      <c r="O2298" s="26"/>
      <c r="P2298" s="26"/>
      <c r="Q2298" s="26"/>
      <c r="R2298" s="26"/>
      <c r="S2298" s="26"/>
      <c r="T2298" s="26"/>
      <c r="U2298" s="26"/>
      <c r="V2298" s="36">
        <f t="shared" si="35"/>
        <v>1096</v>
      </c>
      <c r="W229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98" t="str">
        <f>IF(Table1[[#This Row],[Days Past 3rd Birthday Calculated]]&lt;1,"OnTime",IF(Table1[[#This Row],[Days Past 3rd Birthday Calculated]]&lt;16,"1-15 Cal Days",IF(Table1[[#This Row],[Days Past 3rd Birthday Calculated]]&gt;29,"30+ Cal Days","16-29 Cal Days")))</f>
        <v>OnTime</v>
      </c>
      <c r="Y2298" s="37">
        <f>_xlfn.NUMBERVALUE(Table1[[#This Row],[School Days to Complete Initial Evaluation (U08)]])</f>
        <v>0</v>
      </c>
      <c r="Z2298" t="str">
        <f>IF(Table1[[#This Row],[School Days to Complete Initial Evaluation Converted]]&lt;36,"OnTime",IF(Table1[[#This Row],[School Days to Complete Initial Evaluation Converted]]&gt;50,"16+ Sch Days","1-15 Sch Days"))</f>
        <v>OnTime</v>
      </c>
    </row>
    <row r="2299" spans="1:26">
      <c r="A2299" s="26"/>
      <c r="B2299" s="26"/>
      <c r="C2299" s="26"/>
      <c r="D2299" s="26"/>
      <c r="E2299" s="26"/>
      <c r="F2299" s="26"/>
      <c r="G2299" s="26"/>
      <c r="H2299" s="26"/>
      <c r="I2299" s="26"/>
      <c r="J2299" s="26"/>
      <c r="K2299" s="26"/>
      <c r="L2299" s="26"/>
      <c r="M2299" s="26"/>
      <c r="N2299" s="26"/>
      <c r="O2299" s="26"/>
      <c r="P2299" s="26"/>
      <c r="Q2299" s="26"/>
      <c r="R2299" s="26"/>
      <c r="S2299" s="26"/>
      <c r="T2299" s="26"/>
      <c r="U2299" s="26"/>
      <c r="V2299" s="36">
        <f t="shared" si="35"/>
        <v>1096</v>
      </c>
      <c r="W229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299" t="str">
        <f>IF(Table1[[#This Row],[Days Past 3rd Birthday Calculated]]&lt;1,"OnTime",IF(Table1[[#This Row],[Days Past 3rd Birthday Calculated]]&lt;16,"1-15 Cal Days",IF(Table1[[#This Row],[Days Past 3rd Birthday Calculated]]&gt;29,"30+ Cal Days","16-29 Cal Days")))</f>
        <v>OnTime</v>
      </c>
      <c r="Y2299" s="37">
        <f>_xlfn.NUMBERVALUE(Table1[[#This Row],[School Days to Complete Initial Evaluation (U08)]])</f>
        <v>0</v>
      </c>
      <c r="Z2299" t="str">
        <f>IF(Table1[[#This Row],[School Days to Complete Initial Evaluation Converted]]&lt;36,"OnTime",IF(Table1[[#This Row],[School Days to Complete Initial Evaluation Converted]]&gt;50,"16+ Sch Days","1-15 Sch Days"))</f>
        <v>OnTime</v>
      </c>
    </row>
    <row r="2300" spans="1:26">
      <c r="A2300" s="26"/>
      <c r="B2300" s="26"/>
      <c r="C2300" s="26"/>
      <c r="D2300" s="26"/>
      <c r="E2300" s="26"/>
      <c r="F2300" s="26"/>
      <c r="G2300" s="26"/>
      <c r="H2300" s="26"/>
      <c r="I2300" s="26"/>
      <c r="J2300" s="26"/>
      <c r="K2300" s="26"/>
      <c r="L2300" s="26"/>
      <c r="M2300" s="26"/>
      <c r="N2300" s="26"/>
      <c r="O2300" s="26"/>
      <c r="P2300" s="26"/>
      <c r="Q2300" s="26"/>
      <c r="R2300" s="26"/>
      <c r="S2300" s="26"/>
      <c r="T2300" s="26"/>
      <c r="U2300" s="26"/>
      <c r="V2300" s="36">
        <f t="shared" si="35"/>
        <v>1096</v>
      </c>
      <c r="W230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00" t="str">
        <f>IF(Table1[[#This Row],[Days Past 3rd Birthday Calculated]]&lt;1,"OnTime",IF(Table1[[#This Row],[Days Past 3rd Birthday Calculated]]&lt;16,"1-15 Cal Days",IF(Table1[[#This Row],[Days Past 3rd Birthday Calculated]]&gt;29,"30+ Cal Days","16-29 Cal Days")))</f>
        <v>OnTime</v>
      </c>
      <c r="Y2300" s="37">
        <f>_xlfn.NUMBERVALUE(Table1[[#This Row],[School Days to Complete Initial Evaluation (U08)]])</f>
        <v>0</v>
      </c>
      <c r="Z2300" t="str">
        <f>IF(Table1[[#This Row],[School Days to Complete Initial Evaluation Converted]]&lt;36,"OnTime",IF(Table1[[#This Row],[School Days to Complete Initial Evaluation Converted]]&gt;50,"16+ Sch Days","1-15 Sch Days"))</f>
        <v>OnTime</v>
      </c>
    </row>
    <row r="2301" spans="1:26">
      <c r="A2301" s="26"/>
      <c r="B2301" s="26"/>
      <c r="C2301" s="26"/>
      <c r="D2301" s="26"/>
      <c r="E2301" s="26"/>
      <c r="F2301" s="26"/>
      <c r="G2301" s="26"/>
      <c r="H2301" s="26"/>
      <c r="I2301" s="26"/>
      <c r="J2301" s="26"/>
      <c r="K2301" s="26"/>
      <c r="L2301" s="26"/>
      <c r="M2301" s="26"/>
      <c r="N2301" s="26"/>
      <c r="O2301" s="26"/>
      <c r="P2301" s="26"/>
      <c r="Q2301" s="26"/>
      <c r="R2301" s="26"/>
      <c r="S2301" s="26"/>
      <c r="T2301" s="26"/>
      <c r="U2301" s="26"/>
      <c r="V2301" s="36">
        <f t="shared" si="35"/>
        <v>1096</v>
      </c>
      <c r="W230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01" t="str">
        <f>IF(Table1[[#This Row],[Days Past 3rd Birthday Calculated]]&lt;1,"OnTime",IF(Table1[[#This Row],[Days Past 3rd Birthday Calculated]]&lt;16,"1-15 Cal Days",IF(Table1[[#This Row],[Days Past 3rd Birthday Calculated]]&gt;29,"30+ Cal Days","16-29 Cal Days")))</f>
        <v>OnTime</v>
      </c>
      <c r="Y2301" s="37">
        <f>_xlfn.NUMBERVALUE(Table1[[#This Row],[School Days to Complete Initial Evaluation (U08)]])</f>
        <v>0</v>
      </c>
      <c r="Z2301" t="str">
        <f>IF(Table1[[#This Row],[School Days to Complete Initial Evaluation Converted]]&lt;36,"OnTime",IF(Table1[[#This Row],[School Days to Complete Initial Evaluation Converted]]&gt;50,"16+ Sch Days","1-15 Sch Days"))</f>
        <v>OnTime</v>
      </c>
    </row>
    <row r="2302" spans="1:26">
      <c r="A2302" s="26"/>
      <c r="B2302" s="26"/>
      <c r="C2302" s="26"/>
      <c r="D2302" s="26"/>
      <c r="E2302" s="26"/>
      <c r="F2302" s="26"/>
      <c r="G2302" s="26"/>
      <c r="H2302" s="26"/>
      <c r="I2302" s="26"/>
      <c r="J2302" s="26"/>
      <c r="K2302" s="26"/>
      <c r="L2302" s="26"/>
      <c r="M2302" s="26"/>
      <c r="N2302" s="26"/>
      <c r="O2302" s="26"/>
      <c r="P2302" s="26"/>
      <c r="Q2302" s="26"/>
      <c r="R2302" s="26"/>
      <c r="S2302" s="26"/>
      <c r="T2302" s="26"/>
      <c r="U2302" s="26"/>
      <c r="V2302" s="36">
        <f t="shared" si="35"/>
        <v>1096</v>
      </c>
      <c r="W230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02" t="str">
        <f>IF(Table1[[#This Row],[Days Past 3rd Birthday Calculated]]&lt;1,"OnTime",IF(Table1[[#This Row],[Days Past 3rd Birthday Calculated]]&lt;16,"1-15 Cal Days",IF(Table1[[#This Row],[Days Past 3rd Birthday Calculated]]&gt;29,"30+ Cal Days","16-29 Cal Days")))</f>
        <v>OnTime</v>
      </c>
      <c r="Y2302" s="37">
        <f>_xlfn.NUMBERVALUE(Table1[[#This Row],[School Days to Complete Initial Evaluation (U08)]])</f>
        <v>0</v>
      </c>
      <c r="Z2302" t="str">
        <f>IF(Table1[[#This Row],[School Days to Complete Initial Evaluation Converted]]&lt;36,"OnTime",IF(Table1[[#This Row],[School Days to Complete Initial Evaluation Converted]]&gt;50,"16+ Sch Days","1-15 Sch Days"))</f>
        <v>OnTime</v>
      </c>
    </row>
    <row r="2303" spans="1:26">
      <c r="A2303" s="26"/>
      <c r="B2303" s="26"/>
      <c r="C2303" s="26"/>
      <c r="D2303" s="26"/>
      <c r="E2303" s="26"/>
      <c r="F2303" s="26"/>
      <c r="G2303" s="26"/>
      <c r="H2303" s="26"/>
      <c r="I2303" s="26"/>
      <c r="J2303" s="26"/>
      <c r="K2303" s="26"/>
      <c r="L2303" s="26"/>
      <c r="M2303" s="26"/>
      <c r="N2303" s="26"/>
      <c r="O2303" s="26"/>
      <c r="P2303" s="26"/>
      <c r="Q2303" s="26"/>
      <c r="R2303" s="26"/>
      <c r="S2303" s="26"/>
      <c r="T2303" s="26"/>
      <c r="U2303" s="26"/>
      <c r="V2303" s="36">
        <f t="shared" si="35"/>
        <v>1096</v>
      </c>
      <c r="W230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03" t="str">
        <f>IF(Table1[[#This Row],[Days Past 3rd Birthday Calculated]]&lt;1,"OnTime",IF(Table1[[#This Row],[Days Past 3rd Birthday Calculated]]&lt;16,"1-15 Cal Days",IF(Table1[[#This Row],[Days Past 3rd Birthday Calculated]]&gt;29,"30+ Cal Days","16-29 Cal Days")))</f>
        <v>OnTime</v>
      </c>
      <c r="Y2303" s="37">
        <f>_xlfn.NUMBERVALUE(Table1[[#This Row],[School Days to Complete Initial Evaluation (U08)]])</f>
        <v>0</v>
      </c>
      <c r="Z2303" t="str">
        <f>IF(Table1[[#This Row],[School Days to Complete Initial Evaluation Converted]]&lt;36,"OnTime",IF(Table1[[#This Row],[School Days to Complete Initial Evaluation Converted]]&gt;50,"16+ Sch Days","1-15 Sch Days"))</f>
        <v>OnTime</v>
      </c>
    </row>
    <row r="2304" spans="1:26">
      <c r="A2304" s="26"/>
      <c r="B2304" s="26"/>
      <c r="C2304" s="26"/>
      <c r="D2304" s="26"/>
      <c r="E2304" s="26"/>
      <c r="F2304" s="26"/>
      <c r="G2304" s="26"/>
      <c r="H2304" s="26"/>
      <c r="I2304" s="26"/>
      <c r="J2304" s="26"/>
      <c r="K2304" s="26"/>
      <c r="L2304" s="26"/>
      <c r="M2304" s="26"/>
      <c r="N2304" s="26"/>
      <c r="O2304" s="26"/>
      <c r="P2304" s="26"/>
      <c r="Q2304" s="26"/>
      <c r="R2304" s="26"/>
      <c r="S2304" s="26"/>
      <c r="T2304" s="26"/>
      <c r="U2304" s="26"/>
      <c r="V2304" s="36">
        <f t="shared" si="35"/>
        <v>1096</v>
      </c>
      <c r="W230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04" t="str">
        <f>IF(Table1[[#This Row],[Days Past 3rd Birthday Calculated]]&lt;1,"OnTime",IF(Table1[[#This Row],[Days Past 3rd Birthday Calculated]]&lt;16,"1-15 Cal Days",IF(Table1[[#This Row],[Days Past 3rd Birthday Calculated]]&gt;29,"30+ Cal Days","16-29 Cal Days")))</f>
        <v>OnTime</v>
      </c>
      <c r="Y2304" s="37">
        <f>_xlfn.NUMBERVALUE(Table1[[#This Row],[School Days to Complete Initial Evaluation (U08)]])</f>
        <v>0</v>
      </c>
      <c r="Z2304" t="str">
        <f>IF(Table1[[#This Row],[School Days to Complete Initial Evaluation Converted]]&lt;36,"OnTime",IF(Table1[[#This Row],[School Days to Complete Initial Evaluation Converted]]&gt;50,"16+ Sch Days","1-15 Sch Days"))</f>
        <v>OnTime</v>
      </c>
    </row>
    <row r="2305" spans="1:26">
      <c r="A2305" s="26"/>
      <c r="B2305" s="26"/>
      <c r="C2305" s="26"/>
      <c r="D2305" s="26"/>
      <c r="E2305" s="26"/>
      <c r="F2305" s="26"/>
      <c r="G2305" s="26"/>
      <c r="H2305" s="26"/>
      <c r="I2305" s="26"/>
      <c r="J2305" s="26"/>
      <c r="K2305" s="26"/>
      <c r="L2305" s="26"/>
      <c r="M2305" s="26"/>
      <c r="N2305" s="26"/>
      <c r="O2305" s="26"/>
      <c r="P2305" s="26"/>
      <c r="Q2305" s="26"/>
      <c r="R2305" s="26"/>
      <c r="S2305" s="26"/>
      <c r="T2305" s="26"/>
      <c r="U2305" s="26"/>
      <c r="V2305" s="36">
        <f t="shared" si="35"/>
        <v>1096</v>
      </c>
      <c r="W230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05" t="str">
        <f>IF(Table1[[#This Row],[Days Past 3rd Birthday Calculated]]&lt;1,"OnTime",IF(Table1[[#This Row],[Days Past 3rd Birthday Calculated]]&lt;16,"1-15 Cal Days",IF(Table1[[#This Row],[Days Past 3rd Birthday Calculated]]&gt;29,"30+ Cal Days","16-29 Cal Days")))</f>
        <v>OnTime</v>
      </c>
      <c r="Y2305" s="37">
        <f>_xlfn.NUMBERVALUE(Table1[[#This Row],[School Days to Complete Initial Evaluation (U08)]])</f>
        <v>0</v>
      </c>
      <c r="Z2305" t="str">
        <f>IF(Table1[[#This Row],[School Days to Complete Initial Evaluation Converted]]&lt;36,"OnTime",IF(Table1[[#This Row],[School Days to Complete Initial Evaluation Converted]]&gt;50,"16+ Sch Days","1-15 Sch Days"))</f>
        <v>OnTime</v>
      </c>
    </row>
    <row r="2306" spans="1:26">
      <c r="A2306" s="26"/>
      <c r="B2306" s="26"/>
      <c r="C2306" s="26"/>
      <c r="D2306" s="26"/>
      <c r="E2306" s="26"/>
      <c r="F2306" s="26"/>
      <c r="G2306" s="26"/>
      <c r="H2306" s="26"/>
      <c r="I2306" s="26"/>
      <c r="J2306" s="26"/>
      <c r="K2306" s="26"/>
      <c r="L2306" s="26"/>
      <c r="M2306" s="26"/>
      <c r="N2306" s="26"/>
      <c r="O2306" s="26"/>
      <c r="P2306" s="26"/>
      <c r="Q2306" s="26"/>
      <c r="R2306" s="26"/>
      <c r="S2306" s="26"/>
      <c r="T2306" s="26"/>
      <c r="U2306" s="26"/>
      <c r="V2306" s="36">
        <f t="shared" ref="V2306:V2369" si="36">EDATE(Q2306,36)</f>
        <v>1096</v>
      </c>
      <c r="W230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06" t="str">
        <f>IF(Table1[[#This Row],[Days Past 3rd Birthday Calculated]]&lt;1,"OnTime",IF(Table1[[#This Row],[Days Past 3rd Birthday Calculated]]&lt;16,"1-15 Cal Days",IF(Table1[[#This Row],[Days Past 3rd Birthday Calculated]]&gt;29,"30+ Cal Days","16-29 Cal Days")))</f>
        <v>OnTime</v>
      </c>
      <c r="Y2306" s="37">
        <f>_xlfn.NUMBERVALUE(Table1[[#This Row],[School Days to Complete Initial Evaluation (U08)]])</f>
        <v>0</v>
      </c>
      <c r="Z2306" t="str">
        <f>IF(Table1[[#This Row],[School Days to Complete Initial Evaluation Converted]]&lt;36,"OnTime",IF(Table1[[#This Row],[School Days to Complete Initial Evaluation Converted]]&gt;50,"16+ Sch Days","1-15 Sch Days"))</f>
        <v>OnTime</v>
      </c>
    </row>
    <row r="2307" spans="1:26">
      <c r="A2307" s="26"/>
      <c r="B2307" s="26"/>
      <c r="C2307" s="26"/>
      <c r="D2307" s="26"/>
      <c r="E2307" s="26"/>
      <c r="F2307" s="26"/>
      <c r="G2307" s="26"/>
      <c r="H2307" s="26"/>
      <c r="I2307" s="26"/>
      <c r="J2307" s="26"/>
      <c r="K2307" s="26"/>
      <c r="L2307" s="26"/>
      <c r="M2307" s="26"/>
      <c r="N2307" s="26"/>
      <c r="O2307" s="26"/>
      <c r="P2307" s="26"/>
      <c r="Q2307" s="26"/>
      <c r="R2307" s="26"/>
      <c r="S2307" s="26"/>
      <c r="T2307" s="26"/>
      <c r="U2307" s="26"/>
      <c r="V2307" s="36">
        <f t="shared" si="36"/>
        <v>1096</v>
      </c>
      <c r="W230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07" t="str">
        <f>IF(Table1[[#This Row],[Days Past 3rd Birthday Calculated]]&lt;1,"OnTime",IF(Table1[[#This Row],[Days Past 3rd Birthday Calculated]]&lt;16,"1-15 Cal Days",IF(Table1[[#This Row],[Days Past 3rd Birthday Calculated]]&gt;29,"30+ Cal Days","16-29 Cal Days")))</f>
        <v>OnTime</v>
      </c>
      <c r="Y2307" s="37">
        <f>_xlfn.NUMBERVALUE(Table1[[#This Row],[School Days to Complete Initial Evaluation (U08)]])</f>
        <v>0</v>
      </c>
      <c r="Z2307" t="str">
        <f>IF(Table1[[#This Row],[School Days to Complete Initial Evaluation Converted]]&lt;36,"OnTime",IF(Table1[[#This Row],[School Days to Complete Initial Evaluation Converted]]&gt;50,"16+ Sch Days","1-15 Sch Days"))</f>
        <v>OnTime</v>
      </c>
    </row>
    <row r="2308" spans="1:26">
      <c r="A2308" s="26"/>
      <c r="B2308" s="26"/>
      <c r="C2308" s="26"/>
      <c r="D2308" s="26"/>
      <c r="E2308" s="26"/>
      <c r="F2308" s="26"/>
      <c r="G2308" s="26"/>
      <c r="H2308" s="26"/>
      <c r="I2308" s="26"/>
      <c r="J2308" s="26"/>
      <c r="K2308" s="26"/>
      <c r="L2308" s="26"/>
      <c r="M2308" s="26"/>
      <c r="N2308" s="26"/>
      <c r="O2308" s="26"/>
      <c r="P2308" s="26"/>
      <c r="Q2308" s="26"/>
      <c r="R2308" s="26"/>
      <c r="S2308" s="26"/>
      <c r="T2308" s="26"/>
      <c r="U2308" s="26"/>
      <c r="V2308" s="36">
        <f t="shared" si="36"/>
        <v>1096</v>
      </c>
      <c r="W230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08" t="str">
        <f>IF(Table1[[#This Row],[Days Past 3rd Birthday Calculated]]&lt;1,"OnTime",IF(Table1[[#This Row],[Days Past 3rd Birthday Calculated]]&lt;16,"1-15 Cal Days",IF(Table1[[#This Row],[Days Past 3rd Birthday Calculated]]&gt;29,"30+ Cal Days","16-29 Cal Days")))</f>
        <v>OnTime</v>
      </c>
      <c r="Y2308" s="37">
        <f>_xlfn.NUMBERVALUE(Table1[[#This Row],[School Days to Complete Initial Evaluation (U08)]])</f>
        <v>0</v>
      </c>
      <c r="Z2308" t="str">
        <f>IF(Table1[[#This Row],[School Days to Complete Initial Evaluation Converted]]&lt;36,"OnTime",IF(Table1[[#This Row],[School Days to Complete Initial Evaluation Converted]]&gt;50,"16+ Sch Days","1-15 Sch Days"))</f>
        <v>OnTime</v>
      </c>
    </row>
    <row r="2309" spans="1:26">
      <c r="A2309" s="26"/>
      <c r="B2309" s="26"/>
      <c r="C2309" s="26"/>
      <c r="D2309" s="26"/>
      <c r="E2309" s="26"/>
      <c r="F2309" s="26"/>
      <c r="G2309" s="26"/>
      <c r="H2309" s="26"/>
      <c r="I2309" s="26"/>
      <c r="J2309" s="26"/>
      <c r="K2309" s="26"/>
      <c r="L2309" s="26"/>
      <c r="M2309" s="26"/>
      <c r="N2309" s="26"/>
      <c r="O2309" s="26"/>
      <c r="P2309" s="26"/>
      <c r="Q2309" s="26"/>
      <c r="R2309" s="26"/>
      <c r="S2309" s="26"/>
      <c r="T2309" s="26"/>
      <c r="U2309" s="26"/>
      <c r="V2309" s="36">
        <f t="shared" si="36"/>
        <v>1096</v>
      </c>
      <c r="W230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09" t="str">
        <f>IF(Table1[[#This Row],[Days Past 3rd Birthday Calculated]]&lt;1,"OnTime",IF(Table1[[#This Row],[Days Past 3rd Birthday Calculated]]&lt;16,"1-15 Cal Days",IF(Table1[[#This Row],[Days Past 3rd Birthday Calculated]]&gt;29,"30+ Cal Days","16-29 Cal Days")))</f>
        <v>OnTime</v>
      </c>
      <c r="Y2309" s="37">
        <f>_xlfn.NUMBERVALUE(Table1[[#This Row],[School Days to Complete Initial Evaluation (U08)]])</f>
        <v>0</v>
      </c>
      <c r="Z2309" t="str">
        <f>IF(Table1[[#This Row],[School Days to Complete Initial Evaluation Converted]]&lt;36,"OnTime",IF(Table1[[#This Row],[School Days to Complete Initial Evaluation Converted]]&gt;50,"16+ Sch Days","1-15 Sch Days"))</f>
        <v>OnTime</v>
      </c>
    </row>
    <row r="2310" spans="1:26">
      <c r="A2310" s="26"/>
      <c r="B2310" s="26"/>
      <c r="C2310" s="26"/>
      <c r="D2310" s="26"/>
      <c r="E2310" s="26"/>
      <c r="F2310" s="26"/>
      <c r="G2310" s="26"/>
      <c r="H2310" s="26"/>
      <c r="I2310" s="26"/>
      <c r="J2310" s="26"/>
      <c r="K2310" s="26"/>
      <c r="L2310" s="26"/>
      <c r="M2310" s="26"/>
      <c r="N2310" s="26"/>
      <c r="O2310" s="26"/>
      <c r="P2310" s="26"/>
      <c r="Q2310" s="26"/>
      <c r="R2310" s="26"/>
      <c r="S2310" s="26"/>
      <c r="T2310" s="26"/>
      <c r="U2310" s="26"/>
      <c r="V2310" s="36">
        <f t="shared" si="36"/>
        <v>1096</v>
      </c>
      <c r="W231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10" t="str">
        <f>IF(Table1[[#This Row],[Days Past 3rd Birthday Calculated]]&lt;1,"OnTime",IF(Table1[[#This Row],[Days Past 3rd Birthday Calculated]]&lt;16,"1-15 Cal Days",IF(Table1[[#This Row],[Days Past 3rd Birthday Calculated]]&gt;29,"30+ Cal Days","16-29 Cal Days")))</f>
        <v>OnTime</v>
      </c>
      <c r="Y2310" s="37">
        <f>_xlfn.NUMBERVALUE(Table1[[#This Row],[School Days to Complete Initial Evaluation (U08)]])</f>
        <v>0</v>
      </c>
      <c r="Z2310" t="str">
        <f>IF(Table1[[#This Row],[School Days to Complete Initial Evaluation Converted]]&lt;36,"OnTime",IF(Table1[[#This Row],[School Days to Complete Initial Evaluation Converted]]&gt;50,"16+ Sch Days","1-15 Sch Days"))</f>
        <v>OnTime</v>
      </c>
    </row>
    <row r="2311" spans="1:26">
      <c r="A2311" s="26"/>
      <c r="B2311" s="26"/>
      <c r="C2311" s="26"/>
      <c r="D2311" s="26"/>
      <c r="E2311" s="26"/>
      <c r="F2311" s="26"/>
      <c r="G2311" s="26"/>
      <c r="H2311" s="26"/>
      <c r="I2311" s="26"/>
      <c r="J2311" s="26"/>
      <c r="K2311" s="26"/>
      <c r="L2311" s="26"/>
      <c r="M2311" s="26"/>
      <c r="N2311" s="26"/>
      <c r="O2311" s="26"/>
      <c r="P2311" s="26"/>
      <c r="Q2311" s="26"/>
      <c r="R2311" s="26"/>
      <c r="S2311" s="26"/>
      <c r="T2311" s="26"/>
      <c r="U2311" s="26"/>
      <c r="V2311" s="36">
        <f t="shared" si="36"/>
        <v>1096</v>
      </c>
      <c r="W231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11" t="str">
        <f>IF(Table1[[#This Row],[Days Past 3rd Birthday Calculated]]&lt;1,"OnTime",IF(Table1[[#This Row],[Days Past 3rd Birthday Calculated]]&lt;16,"1-15 Cal Days",IF(Table1[[#This Row],[Days Past 3rd Birthday Calculated]]&gt;29,"30+ Cal Days","16-29 Cal Days")))</f>
        <v>OnTime</v>
      </c>
      <c r="Y2311" s="37">
        <f>_xlfn.NUMBERVALUE(Table1[[#This Row],[School Days to Complete Initial Evaluation (U08)]])</f>
        <v>0</v>
      </c>
      <c r="Z2311" t="str">
        <f>IF(Table1[[#This Row],[School Days to Complete Initial Evaluation Converted]]&lt;36,"OnTime",IF(Table1[[#This Row],[School Days to Complete Initial Evaluation Converted]]&gt;50,"16+ Sch Days","1-15 Sch Days"))</f>
        <v>OnTime</v>
      </c>
    </row>
    <row r="2312" spans="1:26">
      <c r="A2312" s="26"/>
      <c r="B2312" s="26"/>
      <c r="C2312" s="26"/>
      <c r="D2312" s="26"/>
      <c r="E2312" s="26"/>
      <c r="F2312" s="26"/>
      <c r="G2312" s="26"/>
      <c r="H2312" s="26"/>
      <c r="I2312" s="26"/>
      <c r="J2312" s="26"/>
      <c r="K2312" s="26"/>
      <c r="L2312" s="26"/>
      <c r="M2312" s="26"/>
      <c r="N2312" s="26"/>
      <c r="O2312" s="26"/>
      <c r="P2312" s="26"/>
      <c r="Q2312" s="26"/>
      <c r="R2312" s="26"/>
      <c r="S2312" s="26"/>
      <c r="T2312" s="26"/>
      <c r="U2312" s="26"/>
      <c r="V2312" s="36">
        <f t="shared" si="36"/>
        <v>1096</v>
      </c>
      <c r="W231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12" t="str">
        <f>IF(Table1[[#This Row],[Days Past 3rd Birthday Calculated]]&lt;1,"OnTime",IF(Table1[[#This Row],[Days Past 3rd Birthday Calculated]]&lt;16,"1-15 Cal Days",IF(Table1[[#This Row],[Days Past 3rd Birthday Calculated]]&gt;29,"30+ Cal Days","16-29 Cal Days")))</f>
        <v>OnTime</v>
      </c>
      <c r="Y2312" s="37">
        <f>_xlfn.NUMBERVALUE(Table1[[#This Row],[School Days to Complete Initial Evaluation (U08)]])</f>
        <v>0</v>
      </c>
      <c r="Z2312" t="str">
        <f>IF(Table1[[#This Row],[School Days to Complete Initial Evaluation Converted]]&lt;36,"OnTime",IF(Table1[[#This Row],[School Days to Complete Initial Evaluation Converted]]&gt;50,"16+ Sch Days","1-15 Sch Days"))</f>
        <v>OnTime</v>
      </c>
    </row>
    <row r="2313" spans="1:26">
      <c r="A2313" s="26"/>
      <c r="B2313" s="26"/>
      <c r="C2313" s="26"/>
      <c r="D2313" s="26"/>
      <c r="E2313" s="26"/>
      <c r="F2313" s="26"/>
      <c r="G2313" s="26"/>
      <c r="H2313" s="26"/>
      <c r="I2313" s="26"/>
      <c r="J2313" s="26"/>
      <c r="K2313" s="26"/>
      <c r="L2313" s="26"/>
      <c r="M2313" s="26"/>
      <c r="N2313" s="26"/>
      <c r="O2313" s="26"/>
      <c r="P2313" s="26"/>
      <c r="Q2313" s="26"/>
      <c r="R2313" s="26"/>
      <c r="S2313" s="26"/>
      <c r="T2313" s="26"/>
      <c r="U2313" s="26"/>
      <c r="V2313" s="36">
        <f t="shared" si="36"/>
        <v>1096</v>
      </c>
      <c r="W231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13" t="str">
        <f>IF(Table1[[#This Row],[Days Past 3rd Birthday Calculated]]&lt;1,"OnTime",IF(Table1[[#This Row],[Days Past 3rd Birthday Calculated]]&lt;16,"1-15 Cal Days",IF(Table1[[#This Row],[Days Past 3rd Birthday Calculated]]&gt;29,"30+ Cal Days","16-29 Cal Days")))</f>
        <v>OnTime</v>
      </c>
      <c r="Y2313" s="37">
        <f>_xlfn.NUMBERVALUE(Table1[[#This Row],[School Days to Complete Initial Evaluation (U08)]])</f>
        <v>0</v>
      </c>
      <c r="Z2313" t="str">
        <f>IF(Table1[[#This Row],[School Days to Complete Initial Evaluation Converted]]&lt;36,"OnTime",IF(Table1[[#This Row],[School Days to Complete Initial Evaluation Converted]]&gt;50,"16+ Sch Days","1-15 Sch Days"))</f>
        <v>OnTime</v>
      </c>
    </row>
    <row r="2314" spans="1:26">
      <c r="A2314" s="26"/>
      <c r="B2314" s="26"/>
      <c r="C2314" s="26"/>
      <c r="D2314" s="26"/>
      <c r="E2314" s="26"/>
      <c r="F2314" s="26"/>
      <c r="G2314" s="26"/>
      <c r="H2314" s="26"/>
      <c r="I2314" s="26"/>
      <c r="J2314" s="26"/>
      <c r="K2314" s="26"/>
      <c r="L2314" s="26"/>
      <c r="M2314" s="26"/>
      <c r="N2314" s="26"/>
      <c r="O2314" s="26"/>
      <c r="P2314" s="26"/>
      <c r="Q2314" s="26"/>
      <c r="R2314" s="26"/>
      <c r="S2314" s="26"/>
      <c r="T2314" s="26"/>
      <c r="U2314" s="26"/>
      <c r="V2314" s="36">
        <f t="shared" si="36"/>
        <v>1096</v>
      </c>
      <c r="W231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14" t="str">
        <f>IF(Table1[[#This Row],[Days Past 3rd Birthday Calculated]]&lt;1,"OnTime",IF(Table1[[#This Row],[Days Past 3rd Birthday Calculated]]&lt;16,"1-15 Cal Days",IF(Table1[[#This Row],[Days Past 3rd Birthday Calculated]]&gt;29,"30+ Cal Days","16-29 Cal Days")))</f>
        <v>OnTime</v>
      </c>
      <c r="Y2314" s="37">
        <f>_xlfn.NUMBERVALUE(Table1[[#This Row],[School Days to Complete Initial Evaluation (U08)]])</f>
        <v>0</v>
      </c>
      <c r="Z2314" t="str">
        <f>IF(Table1[[#This Row],[School Days to Complete Initial Evaluation Converted]]&lt;36,"OnTime",IF(Table1[[#This Row],[School Days to Complete Initial Evaluation Converted]]&gt;50,"16+ Sch Days","1-15 Sch Days"))</f>
        <v>OnTime</v>
      </c>
    </row>
    <row r="2315" spans="1:26">
      <c r="A2315" s="26"/>
      <c r="B2315" s="26"/>
      <c r="C2315" s="26"/>
      <c r="D2315" s="26"/>
      <c r="E2315" s="26"/>
      <c r="F2315" s="26"/>
      <c r="G2315" s="26"/>
      <c r="H2315" s="26"/>
      <c r="I2315" s="26"/>
      <c r="J2315" s="26"/>
      <c r="K2315" s="26"/>
      <c r="L2315" s="26"/>
      <c r="M2315" s="26"/>
      <c r="N2315" s="26"/>
      <c r="O2315" s="26"/>
      <c r="P2315" s="26"/>
      <c r="Q2315" s="26"/>
      <c r="R2315" s="26"/>
      <c r="S2315" s="26"/>
      <c r="T2315" s="26"/>
      <c r="U2315" s="26"/>
      <c r="V2315" s="36">
        <f t="shared" si="36"/>
        <v>1096</v>
      </c>
      <c r="W231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15" t="str">
        <f>IF(Table1[[#This Row],[Days Past 3rd Birthday Calculated]]&lt;1,"OnTime",IF(Table1[[#This Row],[Days Past 3rd Birthday Calculated]]&lt;16,"1-15 Cal Days",IF(Table1[[#This Row],[Days Past 3rd Birthday Calculated]]&gt;29,"30+ Cal Days","16-29 Cal Days")))</f>
        <v>OnTime</v>
      </c>
      <c r="Y2315" s="37">
        <f>_xlfn.NUMBERVALUE(Table1[[#This Row],[School Days to Complete Initial Evaluation (U08)]])</f>
        <v>0</v>
      </c>
      <c r="Z2315" t="str">
        <f>IF(Table1[[#This Row],[School Days to Complete Initial Evaluation Converted]]&lt;36,"OnTime",IF(Table1[[#This Row],[School Days to Complete Initial Evaluation Converted]]&gt;50,"16+ Sch Days","1-15 Sch Days"))</f>
        <v>OnTime</v>
      </c>
    </row>
    <row r="2316" spans="1:26">
      <c r="A2316" s="26"/>
      <c r="B2316" s="26"/>
      <c r="C2316" s="26"/>
      <c r="D2316" s="26"/>
      <c r="E2316" s="26"/>
      <c r="F2316" s="26"/>
      <c r="G2316" s="26"/>
      <c r="H2316" s="26"/>
      <c r="I2316" s="26"/>
      <c r="J2316" s="26"/>
      <c r="K2316" s="26"/>
      <c r="L2316" s="26"/>
      <c r="M2316" s="26"/>
      <c r="N2316" s="26"/>
      <c r="O2316" s="26"/>
      <c r="P2316" s="26"/>
      <c r="Q2316" s="26"/>
      <c r="R2316" s="26"/>
      <c r="S2316" s="26"/>
      <c r="T2316" s="26"/>
      <c r="U2316" s="26"/>
      <c r="V2316" s="36">
        <f t="shared" si="36"/>
        <v>1096</v>
      </c>
      <c r="W231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16" t="str">
        <f>IF(Table1[[#This Row],[Days Past 3rd Birthday Calculated]]&lt;1,"OnTime",IF(Table1[[#This Row],[Days Past 3rd Birthday Calculated]]&lt;16,"1-15 Cal Days",IF(Table1[[#This Row],[Days Past 3rd Birthday Calculated]]&gt;29,"30+ Cal Days","16-29 Cal Days")))</f>
        <v>OnTime</v>
      </c>
      <c r="Y2316" s="37">
        <f>_xlfn.NUMBERVALUE(Table1[[#This Row],[School Days to Complete Initial Evaluation (U08)]])</f>
        <v>0</v>
      </c>
      <c r="Z2316" t="str">
        <f>IF(Table1[[#This Row],[School Days to Complete Initial Evaluation Converted]]&lt;36,"OnTime",IF(Table1[[#This Row],[School Days to Complete Initial Evaluation Converted]]&gt;50,"16+ Sch Days","1-15 Sch Days"))</f>
        <v>OnTime</v>
      </c>
    </row>
    <row r="2317" spans="1:26">
      <c r="A2317" s="26"/>
      <c r="B2317" s="26"/>
      <c r="C2317" s="26"/>
      <c r="D2317" s="26"/>
      <c r="E2317" s="26"/>
      <c r="F2317" s="26"/>
      <c r="G2317" s="26"/>
      <c r="H2317" s="26"/>
      <c r="I2317" s="26"/>
      <c r="J2317" s="26"/>
      <c r="K2317" s="26"/>
      <c r="L2317" s="26"/>
      <c r="M2317" s="26"/>
      <c r="N2317" s="26"/>
      <c r="O2317" s="26"/>
      <c r="P2317" s="26"/>
      <c r="Q2317" s="26"/>
      <c r="R2317" s="26"/>
      <c r="S2317" s="26"/>
      <c r="T2317" s="26"/>
      <c r="U2317" s="26"/>
      <c r="V2317" s="36">
        <f t="shared" si="36"/>
        <v>1096</v>
      </c>
      <c r="W231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17" t="str">
        <f>IF(Table1[[#This Row],[Days Past 3rd Birthday Calculated]]&lt;1,"OnTime",IF(Table1[[#This Row],[Days Past 3rd Birthday Calculated]]&lt;16,"1-15 Cal Days",IF(Table1[[#This Row],[Days Past 3rd Birthday Calculated]]&gt;29,"30+ Cal Days","16-29 Cal Days")))</f>
        <v>OnTime</v>
      </c>
      <c r="Y2317" s="37">
        <f>_xlfn.NUMBERVALUE(Table1[[#This Row],[School Days to Complete Initial Evaluation (U08)]])</f>
        <v>0</v>
      </c>
      <c r="Z2317" t="str">
        <f>IF(Table1[[#This Row],[School Days to Complete Initial Evaluation Converted]]&lt;36,"OnTime",IF(Table1[[#This Row],[School Days to Complete Initial Evaluation Converted]]&gt;50,"16+ Sch Days","1-15 Sch Days"))</f>
        <v>OnTime</v>
      </c>
    </row>
    <row r="2318" spans="1:26">
      <c r="A2318" s="26"/>
      <c r="B2318" s="26"/>
      <c r="C2318" s="26"/>
      <c r="D2318" s="26"/>
      <c r="E2318" s="26"/>
      <c r="F2318" s="26"/>
      <c r="G2318" s="26"/>
      <c r="H2318" s="26"/>
      <c r="I2318" s="26"/>
      <c r="J2318" s="26"/>
      <c r="K2318" s="26"/>
      <c r="L2318" s="26"/>
      <c r="M2318" s="26"/>
      <c r="N2318" s="26"/>
      <c r="O2318" s="26"/>
      <c r="P2318" s="26"/>
      <c r="Q2318" s="26"/>
      <c r="R2318" s="26"/>
      <c r="S2318" s="26"/>
      <c r="T2318" s="26"/>
      <c r="U2318" s="26"/>
      <c r="V2318" s="36">
        <f t="shared" si="36"/>
        <v>1096</v>
      </c>
      <c r="W231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18" t="str">
        <f>IF(Table1[[#This Row],[Days Past 3rd Birthday Calculated]]&lt;1,"OnTime",IF(Table1[[#This Row],[Days Past 3rd Birthday Calculated]]&lt;16,"1-15 Cal Days",IF(Table1[[#This Row],[Days Past 3rd Birthday Calculated]]&gt;29,"30+ Cal Days","16-29 Cal Days")))</f>
        <v>OnTime</v>
      </c>
      <c r="Y2318" s="37">
        <f>_xlfn.NUMBERVALUE(Table1[[#This Row],[School Days to Complete Initial Evaluation (U08)]])</f>
        <v>0</v>
      </c>
      <c r="Z2318" t="str">
        <f>IF(Table1[[#This Row],[School Days to Complete Initial Evaluation Converted]]&lt;36,"OnTime",IF(Table1[[#This Row],[School Days to Complete Initial Evaluation Converted]]&gt;50,"16+ Sch Days","1-15 Sch Days"))</f>
        <v>OnTime</v>
      </c>
    </row>
    <row r="2319" spans="1:26">
      <c r="A2319" s="26"/>
      <c r="B2319" s="26"/>
      <c r="C2319" s="26"/>
      <c r="D2319" s="26"/>
      <c r="E2319" s="26"/>
      <c r="F2319" s="26"/>
      <c r="G2319" s="26"/>
      <c r="H2319" s="26"/>
      <c r="I2319" s="26"/>
      <c r="J2319" s="26"/>
      <c r="K2319" s="26"/>
      <c r="L2319" s="26"/>
      <c r="M2319" s="26"/>
      <c r="N2319" s="26"/>
      <c r="O2319" s="26"/>
      <c r="P2319" s="26"/>
      <c r="Q2319" s="26"/>
      <c r="R2319" s="26"/>
      <c r="S2319" s="26"/>
      <c r="T2319" s="26"/>
      <c r="U2319" s="26"/>
      <c r="V2319" s="36">
        <f t="shared" si="36"/>
        <v>1096</v>
      </c>
      <c r="W231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19" t="str">
        <f>IF(Table1[[#This Row],[Days Past 3rd Birthday Calculated]]&lt;1,"OnTime",IF(Table1[[#This Row],[Days Past 3rd Birthday Calculated]]&lt;16,"1-15 Cal Days",IF(Table1[[#This Row],[Days Past 3rd Birthday Calculated]]&gt;29,"30+ Cal Days","16-29 Cal Days")))</f>
        <v>OnTime</v>
      </c>
      <c r="Y2319" s="37">
        <f>_xlfn.NUMBERVALUE(Table1[[#This Row],[School Days to Complete Initial Evaluation (U08)]])</f>
        <v>0</v>
      </c>
      <c r="Z2319" t="str">
        <f>IF(Table1[[#This Row],[School Days to Complete Initial Evaluation Converted]]&lt;36,"OnTime",IF(Table1[[#This Row],[School Days to Complete Initial Evaluation Converted]]&gt;50,"16+ Sch Days","1-15 Sch Days"))</f>
        <v>OnTime</v>
      </c>
    </row>
    <row r="2320" spans="1:26">
      <c r="A2320" s="26"/>
      <c r="B2320" s="26"/>
      <c r="C2320" s="26"/>
      <c r="D2320" s="26"/>
      <c r="E2320" s="26"/>
      <c r="F2320" s="26"/>
      <c r="G2320" s="26"/>
      <c r="H2320" s="26"/>
      <c r="I2320" s="26"/>
      <c r="J2320" s="26"/>
      <c r="K2320" s="26"/>
      <c r="L2320" s="26"/>
      <c r="M2320" s="26"/>
      <c r="N2320" s="26"/>
      <c r="O2320" s="26"/>
      <c r="P2320" s="26"/>
      <c r="Q2320" s="26"/>
      <c r="R2320" s="26"/>
      <c r="S2320" s="26"/>
      <c r="T2320" s="26"/>
      <c r="U2320" s="26"/>
      <c r="V2320" s="36">
        <f t="shared" si="36"/>
        <v>1096</v>
      </c>
      <c r="W232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20" t="str">
        <f>IF(Table1[[#This Row],[Days Past 3rd Birthday Calculated]]&lt;1,"OnTime",IF(Table1[[#This Row],[Days Past 3rd Birthday Calculated]]&lt;16,"1-15 Cal Days",IF(Table1[[#This Row],[Days Past 3rd Birthday Calculated]]&gt;29,"30+ Cal Days","16-29 Cal Days")))</f>
        <v>OnTime</v>
      </c>
      <c r="Y2320" s="37">
        <f>_xlfn.NUMBERVALUE(Table1[[#This Row],[School Days to Complete Initial Evaluation (U08)]])</f>
        <v>0</v>
      </c>
      <c r="Z2320" t="str">
        <f>IF(Table1[[#This Row],[School Days to Complete Initial Evaluation Converted]]&lt;36,"OnTime",IF(Table1[[#This Row],[School Days to Complete Initial Evaluation Converted]]&gt;50,"16+ Sch Days","1-15 Sch Days"))</f>
        <v>OnTime</v>
      </c>
    </row>
    <row r="2321" spans="1:26">
      <c r="A2321" s="26"/>
      <c r="B2321" s="26"/>
      <c r="C2321" s="26"/>
      <c r="D2321" s="26"/>
      <c r="E2321" s="26"/>
      <c r="F2321" s="26"/>
      <c r="G2321" s="26"/>
      <c r="H2321" s="26"/>
      <c r="I2321" s="26"/>
      <c r="J2321" s="26"/>
      <c r="K2321" s="26"/>
      <c r="L2321" s="26"/>
      <c r="M2321" s="26"/>
      <c r="N2321" s="26"/>
      <c r="O2321" s="26"/>
      <c r="P2321" s="26"/>
      <c r="Q2321" s="26"/>
      <c r="R2321" s="26"/>
      <c r="S2321" s="26"/>
      <c r="T2321" s="26"/>
      <c r="U2321" s="26"/>
      <c r="V2321" s="36">
        <f t="shared" si="36"/>
        <v>1096</v>
      </c>
      <c r="W232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21" t="str">
        <f>IF(Table1[[#This Row],[Days Past 3rd Birthday Calculated]]&lt;1,"OnTime",IF(Table1[[#This Row],[Days Past 3rd Birthday Calculated]]&lt;16,"1-15 Cal Days",IF(Table1[[#This Row],[Days Past 3rd Birthday Calculated]]&gt;29,"30+ Cal Days","16-29 Cal Days")))</f>
        <v>OnTime</v>
      </c>
      <c r="Y2321" s="37">
        <f>_xlfn.NUMBERVALUE(Table1[[#This Row],[School Days to Complete Initial Evaluation (U08)]])</f>
        <v>0</v>
      </c>
      <c r="Z2321" t="str">
        <f>IF(Table1[[#This Row],[School Days to Complete Initial Evaluation Converted]]&lt;36,"OnTime",IF(Table1[[#This Row],[School Days to Complete Initial Evaluation Converted]]&gt;50,"16+ Sch Days","1-15 Sch Days"))</f>
        <v>OnTime</v>
      </c>
    </row>
    <row r="2322" spans="1:26">
      <c r="A2322" s="26"/>
      <c r="B2322" s="26"/>
      <c r="C2322" s="26"/>
      <c r="D2322" s="26"/>
      <c r="E2322" s="26"/>
      <c r="F2322" s="26"/>
      <c r="G2322" s="26"/>
      <c r="H2322" s="26"/>
      <c r="I2322" s="26"/>
      <c r="J2322" s="26"/>
      <c r="K2322" s="26"/>
      <c r="L2322" s="26"/>
      <c r="M2322" s="26"/>
      <c r="N2322" s="26"/>
      <c r="O2322" s="26"/>
      <c r="P2322" s="26"/>
      <c r="Q2322" s="26"/>
      <c r="R2322" s="26"/>
      <c r="S2322" s="26"/>
      <c r="T2322" s="26"/>
      <c r="U2322" s="26"/>
      <c r="V2322" s="36">
        <f t="shared" si="36"/>
        <v>1096</v>
      </c>
      <c r="W232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22" t="str">
        <f>IF(Table1[[#This Row],[Days Past 3rd Birthday Calculated]]&lt;1,"OnTime",IF(Table1[[#This Row],[Days Past 3rd Birthday Calculated]]&lt;16,"1-15 Cal Days",IF(Table1[[#This Row],[Days Past 3rd Birthday Calculated]]&gt;29,"30+ Cal Days","16-29 Cal Days")))</f>
        <v>OnTime</v>
      </c>
      <c r="Y2322" s="37">
        <f>_xlfn.NUMBERVALUE(Table1[[#This Row],[School Days to Complete Initial Evaluation (U08)]])</f>
        <v>0</v>
      </c>
      <c r="Z2322" t="str">
        <f>IF(Table1[[#This Row],[School Days to Complete Initial Evaluation Converted]]&lt;36,"OnTime",IF(Table1[[#This Row],[School Days to Complete Initial Evaluation Converted]]&gt;50,"16+ Sch Days","1-15 Sch Days"))</f>
        <v>OnTime</v>
      </c>
    </row>
    <row r="2323" spans="1:26">
      <c r="A2323" s="26"/>
      <c r="B2323" s="26"/>
      <c r="C2323" s="26"/>
      <c r="D2323" s="26"/>
      <c r="E2323" s="26"/>
      <c r="F2323" s="26"/>
      <c r="G2323" s="26"/>
      <c r="H2323" s="26"/>
      <c r="I2323" s="26"/>
      <c r="J2323" s="26"/>
      <c r="K2323" s="26"/>
      <c r="L2323" s="26"/>
      <c r="M2323" s="26"/>
      <c r="N2323" s="26"/>
      <c r="O2323" s="26"/>
      <c r="P2323" s="26"/>
      <c r="Q2323" s="26"/>
      <c r="R2323" s="26"/>
      <c r="S2323" s="26"/>
      <c r="T2323" s="26"/>
      <c r="U2323" s="26"/>
      <c r="V2323" s="36">
        <f t="shared" si="36"/>
        <v>1096</v>
      </c>
      <c r="W232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23" t="str">
        <f>IF(Table1[[#This Row],[Days Past 3rd Birthday Calculated]]&lt;1,"OnTime",IF(Table1[[#This Row],[Days Past 3rd Birthday Calculated]]&lt;16,"1-15 Cal Days",IF(Table1[[#This Row],[Days Past 3rd Birthday Calculated]]&gt;29,"30+ Cal Days","16-29 Cal Days")))</f>
        <v>OnTime</v>
      </c>
      <c r="Y2323" s="37">
        <f>_xlfn.NUMBERVALUE(Table1[[#This Row],[School Days to Complete Initial Evaluation (U08)]])</f>
        <v>0</v>
      </c>
      <c r="Z2323" t="str">
        <f>IF(Table1[[#This Row],[School Days to Complete Initial Evaluation Converted]]&lt;36,"OnTime",IF(Table1[[#This Row],[School Days to Complete Initial Evaluation Converted]]&gt;50,"16+ Sch Days","1-15 Sch Days"))</f>
        <v>OnTime</v>
      </c>
    </row>
    <row r="2324" spans="1:26">
      <c r="A2324" s="26"/>
      <c r="B2324" s="26"/>
      <c r="C2324" s="26"/>
      <c r="D2324" s="26"/>
      <c r="E2324" s="26"/>
      <c r="F2324" s="26"/>
      <c r="G2324" s="26"/>
      <c r="H2324" s="26"/>
      <c r="I2324" s="26"/>
      <c r="J2324" s="26"/>
      <c r="K2324" s="26"/>
      <c r="L2324" s="26"/>
      <c r="M2324" s="26"/>
      <c r="N2324" s="26"/>
      <c r="O2324" s="26"/>
      <c r="P2324" s="26"/>
      <c r="Q2324" s="26"/>
      <c r="R2324" s="26"/>
      <c r="S2324" s="26"/>
      <c r="T2324" s="26"/>
      <c r="U2324" s="26"/>
      <c r="V2324" s="36">
        <f t="shared" si="36"/>
        <v>1096</v>
      </c>
      <c r="W232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24" t="str">
        <f>IF(Table1[[#This Row],[Days Past 3rd Birthday Calculated]]&lt;1,"OnTime",IF(Table1[[#This Row],[Days Past 3rd Birthday Calculated]]&lt;16,"1-15 Cal Days",IF(Table1[[#This Row],[Days Past 3rd Birthday Calculated]]&gt;29,"30+ Cal Days","16-29 Cal Days")))</f>
        <v>OnTime</v>
      </c>
      <c r="Y2324" s="37">
        <f>_xlfn.NUMBERVALUE(Table1[[#This Row],[School Days to Complete Initial Evaluation (U08)]])</f>
        <v>0</v>
      </c>
      <c r="Z2324" t="str">
        <f>IF(Table1[[#This Row],[School Days to Complete Initial Evaluation Converted]]&lt;36,"OnTime",IF(Table1[[#This Row],[School Days to Complete Initial Evaluation Converted]]&gt;50,"16+ Sch Days","1-15 Sch Days"))</f>
        <v>OnTime</v>
      </c>
    </row>
    <row r="2325" spans="1:26">
      <c r="A2325" s="26"/>
      <c r="B2325" s="26"/>
      <c r="C2325" s="26"/>
      <c r="D2325" s="26"/>
      <c r="E2325" s="26"/>
      <c r="F2325" s="26"/>
      <c r="G2325" s="26"/>
      <c r="H2325" s="26"/>
      <c r="I2325" s="26"/>
      <c r="J2325" s="26"/>
      <c r="K2325" s="26"/>
      <c r="L2325" s="26"/>
      <c r="M2325" s="26"/>
      <c r="N2325" s="26"/>
      <c r="O2325" s="26"/>
      <c r="P2325" s="26"/>
      <c r="Q2325" s="26"/>
      <c r="R2325" s="26"/>
      <c r="S2325" s="26"/>
      <c r="T2325" s="26"/>
      <c r="U2325" s="26"/>
      <c r="V2325" s="36">
        <f t="shared" si="36"/>
        <v>1096</v>
      </c>
      <c r="W232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25" t="str">
        <f>IF(Table1[[#This Row],[Days Past 3rd Birthday Calculated]]&lt;1,"OnTime",IF(Table1[[#This Row],[Days Past 3rd Birthday Calculated]]&lt;16,"1-15 Cal Days",IF(Table1[[#This Row],[Days Past 3rd Birthday Calculated]]&gt;29,"30+ Cal Days","16-29 Cal Days")))</f>
        <v>OnTime</v>
      </c>
      <c r="Y2325" s="37">
        <f>_xlfn.NUMBERVALUE(Table1[[#This Row],[School Days to Complete Initial Evaluation (U08)]])</f>
        <v>0</v>
      </c>
      <c r="Z2325" t="str">
        <f>IF(Table1[[#This Row],[School Days to Complete Initial Evaluation Converted]]&lt;36,"OnTime",IF(Table1[[#This Row],[School Days to Complete Initial Evaluation Converted]]&gt;50,"16+ Sch Days","1-15 Sch Days"))</f>
        <v>OnTime</v>
      </c>
    </row>
    <row r="2326" spans="1:26">
      <c r="A2326" s="26"/>
      <c r="B2326" s="26"/>
      <c r="C2326" s="26"/>
      <c r="D2326" s="26"/>
      <c r="E2326" s="26"/>
      <c r="F2326" s="26"/>
      <c r="G2326" s="26"/>
      <c r="H2326" s="26"/>
      <c r="I2326" s="26"/>
      <c r="J2326" s="26"/>
      <c r="K2326" s="26"/>
      <c r="L2326" s="26"/>
      <c r="M2326" s="26"/>
      <c r="N2326" s="26"/>
      <c r="O2326" s="26"/>
      <c r="P2326" s="26"/>
      <c r="Q2326" s="26"/>
      <c r="R2326" s="26"/>
      <c r="S2326" s="26"/>
      <c r="T2326" s="26"/>
      <c r="U2326" s="26"/>
      <c r="V2326" s="36">
        <f t="shared" si="36"/>
        <v>1096</v>
      </c>
      <c r="W232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26" t="str">
        <f>IF(Table1[[#This Row],[Days Past 3rd Birthday Calculated]]&lt;1,"OnTime",IF(Table1[[#This Row],[Days Past 3rd Birthday Calculated]]&lt;16,"1-15 Cal Days",IF(Table1[[#This Row],[Days Past 3rd Birthday Calculated]]&gt;29,"30+ Cal Days","16-29 Cal Days")))</f>
        <v>OnTime</v>
      </c>
      <c r="Y2326" s="37">
        <f>_xlfn.NUMBERVALUE(Table1[[#This Row],[School Days to Complete Initial Evaluation (U08)]])</f>
        <v>0</v>
      </c>
      <c r="Z2326" t="str">
        <f>IF(Table1[[#This Row],[School Days to Complete Initial Evaluation Converted]]&lt;36,"OnTime",IF(Table1[[#This Row],[School Days to Complete Initial Evaluation Converted]]&gt;50,"16+ Sch Days","1-15 Sch Days"))</f>
        <v>OnTime</v>
      </c>
    </row>
    <row r="2327" spans="1:26">
      <c r="A2327" s="26"/>
      <c r="B2327" s="26"/>
      <c r="C2327" s="26"/>
      <c r="D2327" s="26"/>
      <c r="E2327" s="26"/>
      <c r="F2327" s="26"/>
      <c r="G2327" s="26"/>
      <c r="H2327" s="26"/>
      <c r="I2327" s="26"/>
      <c r="J2327" s="26"/>
      <c r="K2327" s="26"/>
      <c r="L2327" s="26"/>
      <c r="M2327" s="26"/>
      <c r="N2327" s="26"/>
      <c r="O2327" s="26"/>
      <c r="P2327" s="26"/>
      <c r="Q2327" s="26"/>
      <c r="R2327" s="26"/>
      <c r="S2327" s="26"/>
      <c r="T2327" s="26"/>
      <c r="U2327" s="26"/>
      <c r="V2327" s="36">
        <f t="shared" si="36"/>
        <v>1096</v>
      </c>
      <c r="W232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27" t="str">
        <f>IF(Table1[[#This Row],[Days Past 3rd Birthday Calculated]]&lt;1,"OnTime",IF(Table1[[#This Row],[Days Past 3rd Birthday Calculated]]&lt;16,"1-15 Cal Days",IF(Table1[[#This Row],[Days Past 3rd Birthday Calculated]]&gt;29,"30+ Cal Days","16-29 Cal Days")))</f>
        <v>OnTime</v>
      </c>
      <c r="Y2327" s="37">
        <f>_xlfn.NUMBERVALUE(Table1[[#This Row],[School Days to Complete Initial Evaluation (U08)]])</f>
        <v>0</v>
      </c>
      <c r="Z2327" t="str">
        <f>IF(Table1[[#This Row],[School Days to Complete Initial Evaluation Converted]]&lt;36,"OnTime",IF(Table1[[#This Row],[School Days to Complete Initial Evaluation Converted]]&gt;50,"16+ Sch Days","1-15 Sch Days"))</f>
        <v>OnTime</v>
      </c>
    </row>
    <row r="2328" spans="1:26">
      <c r="A2328" s="26"/>
      <c r="B2328" s="26"/>
      <c r="C2328" s="26"/>
      <c r="D2328" s="26"/>
      <c r="E2328" s="26"/>
      <c r="F2328" s="26"/>
      <c r="G2328" s="26"/>
      <c r="H2328" s="26"/>
      <c r="I2328" s="26"/>
      <c r="J2328" s="26"/>
      <c r="K2328" s="26"/>
      <c r="L2328" s="26"/>
      <c r="M2328" s="26"/>
      <c r="N2328" s="26"/>
      <c r="O2328" s="26"/>
      <c r="P2328" s="26"/>
      <c r="Q2328" s="26"/>
      <c r="R2328" s="26"/>
      <c r="S2328" s="26"/>
      <c r="T2328" s="26"/>
      <c r="U2328" s="26"/>
      <c r="V2328" s="36">
        <f t="shared" si="36"/>
        <v>1096</v>
      </c>
      <c r="W232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28" t="str">
        <f>IF(Table1[[#This Row],[Days Past 3rd Birthday Calculated]]&lt;1,"OnTime",IF(Table1[[#This Row],[Days Past 3rd Birthday Calculated]]&lt;16,"1-15 Cal Days",IF(Table1[[#This Row],[Days Past 3rd Birthday Calculated]]&gt;29,"30+ Cal Days","16-29 Cal Days")))</f>
        <v>OnTime</v>
      </c>
      <c r="Y2328" s="37">
        <f>_xlfn.NUMBERVALUE(Table1[[#This Row],[School Days to Complete Initial Evaluation (U08)]])</f>
        <v>0</v>
      </c>
      <c r="Z2328" t="str">
        <f>IF(Table1[[#This Row],[School Days to Complete Initial Evaluation Converted]]&lt;36,"OnTime",IF(Table1[[#This Row],[School Days to Complete Initial Evaluation Converted]]&gt;50,"16+ Sch Days","1-15 Sch Days"))</f>
        <v>OnTime</v>
      </c>
    </row>
    <row r="2329" spans="1:26">
      <c r="A2329" s="26"/>
      <c r="B2329" s="26"/>
      <c r="C2329" s="26"/>
      <c r="D2329" s="26"/>
      <c r="E2329" s="26"/>
      <c r="F2329" s="26"/>
      <c r="G2329" s="26"/>
      <c r="H2329" s="26"/>
      <c r="I2329" s="26"/>
      <c r="J2329" s="26"/>
      <c r="K2329" s="26"/>
      <c r="L2329" s="26"/>
      <c r="M2329" s="26"/>
      <c r="N2329" s="26"/>
      <c r="O2329" s="26"/>
      <c r="P2329" s="26"/>
      <c r="Q2329" s="26"/>
      <c r="R2329" s="26"/>
      <c r="S2329" s="26"/>
      <c r="T2329" s="26"/>
      <c r="U2329" s="26"/>
      <c r="V2329" s="36">
        <f t="shared" si="36"/>
        <v>1096</v>
      </c>
      <c r="W232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29" t="str">
        <f>IF(Table1[[#This Row],[Days Past 3rd Birthday Calculated]]&lt;1,"OnTime",IF(Table1[[#This Row],[Days Past 3rd Birthday Calculated]]&lt;16,"1-15 Cal Days",IF(Table1[[#This Row],[Days Past 3rd Birthday Calculated]]&gt;29,"30+ Cal Days","16-29 Cal Days")))</f>
        <v>OnTime</v>
      </c>
      <c r="Y2329" s="37">
        <f>_xlfn.NUMBERVALUE(Table1[[#This Row],[School Days to Complete Initial Evaluation (U08)]])</f>
        <v>0</v>
      </c>
      <c r="Z2329" t="str">
        <f>IF(Table1[[#This Row],[School Days to Complete Initial Evaluation Converted]]&lt;36,"OnTime",IF(Table1[[#This Row],[School Days to Complete Initial Evaluation Converted]]&gt;50,"16+ Sch Days","1-15 Sch Days"))</f>
        <v>OnTime</v>
      </c>
    </row>
    <row r="2330" spans="1:26">
      <c r="A2330" s="26"/>
      <c r="B2330" s="26"/>
      <c r="C2330" s="26"/>
      <c r="D2330" s="26"/>
      <c r="E2330" s="26"/>
      <c r="F2330" s="26"/>
      <c r="G2330" s="26"/>
      <c r="H2330" s="26"/>
      <c r="I2330" s="26"/>
      <c r="J2330" s="26"/>
      <c r="K2330" s="26"/>
      <c r="L2330" s="26"/>
      <c r="M2330" s="26"/>
      <c r="N2330" s="26"/>
      <c r="O2330" s="26"/>
      <c r="P2330" s="26"/>
      <c r="Q2330" s="26"/>
      <c r="R2330" s="26"/>
      <c r="S2330" s="26"/>
      <c r="T2330" s="26"/>
      <c r="U2330" s="26"/>
      <c r="V2330" s="36">
        <f t="shared" si="36"/>
        <v>1096</v>
      </c>
      <c r="W233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30" t="str">
        <f>IF(Table1[[#This Row],[Days Past 3rd Birthday Calculated]]&lt;1,"OnTime",IF(Table1[[#This Row],[Days Past 3rd Birthday Calculated]]&lt;16,"1-15 Cal Days",IF(Table1[[#This Row],[Days Past 3rd Birthday Calculated]]&gt;29,"30+ Cal Days","16-29 Cal Days")))</f>
        <v>OnTime</v>
      </c>
      <c r="Y2330" s="37">
        <f>_xlfn.NUMBERVALUE(Table1[[#This Row],[School Days to Complete Initial Evaluation (U08)]])</f>
        <v>0</v>
      </c>
      <c r="Z2330" t="str">
        <f>IF(Table1[[#This Row],[School Days to Complete Initial Evaluation Converted]]&lt;36,"OnTime",IF(Table1[[#This Row],[School Days to Complete Initial Evaluation Converted]]&gt;50,"16+ Sch Days","1-15 Sch Days"))</f>
        <v>OnTime</v>
      </c>
    </row>
    <row r="2331" spans="1:26">
      <c r="A2331" s="26"/>
      <c r="B2331" s="26"/>
      <c r="C2331" s="26"/>
      <c r="D2331" s="26"/>
      <c r="E2331" s="26"/>
      <c r="F2331" s="26"/>
      <c r="G2331" s="26"/>
      <c r="H2331" s="26"/>
      <c r="I2331" s="26"/>
      <c r="J2331" s="26"/>
      <c r="K2331" s="26"/>
      <c r="L2331" s="26"/>
      <c r="M2331" s="26"/>
      <c r="N2331" s="26"/>
      <c r="O2331" s="26"/>
      <c r="P2331" s="26"/>
      <c r="Q2331" s="26"/>
      <c r="R2331" s="26"/>
      <c r="S2331" s="26"/>
      <c r="T2331" s="26"/>
      <c r="U2331" s="26"/>
      <c r="V2331" s="36">
        <f t="shared" si="36"/>
        <v>1096</v>
      </c>
      <c r="W233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31" t="str">
        <f>IF(Table1[[#This Row],[Days Past 3rd Birthday Calculated]]&lt;1,"OnTime",IF(Table1[[#This Row],[Days Past 3rd Birthday Calculated]]&lt;16,"1-15 Cal Days",IF(Table1[[#This Row],[Days Past 3rd Birthday Calculated]]&gt;29,"30+ Cal Days","16-29 Cal Days")))</f>
        <v>OnTime</v>
      </c>
      <c r="Y2331" s="37">
        <f>_xlfn.NUMBERVALUE(Table1[[#This Row],[School Days to Complete Initial Evaluation (U08)]])</f>
        <v>0</v>
      </c>
      <c r="Z2331" t="str">
        <f>IF(Table1[[#This Row],[School Days to Complete Initial Evaluation Converted]]&lt;36,"OnTime",IF(Table1[[#This Row],[School Days to Complete Initial Evaluation Converted]]&gt;50,"16+ Sch Days","1-15 Sch Days"))</f>
        <v>OnTime</v>
      </c>
    </row>
    <row r="2332" spans="1:26">
      <c r="A2332" s="26"/>
      <c r="B2332" s="26"/>
      <c r="C2332" s="26"/>
      <c r="D2332" s="26"/>
      <c r="E2332" s="26"/>
      <c r="F2332" s="26"/>
      <c r="G2332" s="26"/>
      <c r="H2332" s="26"/>
      <c r="I2332" s="26"/>
      <c r="J2332" s="26"/>
      <c r="K2332" s="26"/>
      <c r="L2332" s="26"/>
      <c r="M2332" s="26"/>
      <c r="N2332" s="26"/>
      <c r="O2332" s="26"/>
      <c r="P2332" s="26"/>
      <c r="Q2332" s="26"/>
      <c r="R2332" s="26"/>
      <c r="S2332" s="26"/>
      <c r="T2332" s="26"/>
      <c r="U2332" s="26"/>
      <c r="V2332" s="36">
        <f t="shared" si="36"/>
        <v>1096</v>
      </c>
      <c r="W233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32" t="str">
        <f>IF(Table1[[#This Row],[Days Past 3rd Birthday Calculated]]&lt;1,"OnTime",IF(Table1[[#This Row],[Days Past 3rd Birthday Calculated]]&lt;16,"1-15 Cal Days",IF(Table1[[#This Row],[Days Past 3rd Birthday Calculated]]&gt;29,"30+ Cal Days","16-29 Cal Days")))</f>
        <v>OnTime</v>
      </c>
      <c r="Y2332" s="37">
        <f>_xlfn.NUMBERVALUE(Table1[[#This Row],[School Days to Complete Initial Evaluation (U08)]])</f>
        <v>0</v>
      </c>
      <c r="Z2332" t="str">
        <f>IF(Table1[[#This Row],[School Days to Complete Initial Evaluation Converted]]&lt;36,"OnTime",IF(Table1[[#This Row],[School Days to Complete Initial Evaluation Converted]]&gt;50,"16+ Sch Days","1-15 Sch Days"))</f>
        <v>OnTime</v>
      </c>
    </row>
    <row r="2333" spans="1:26">
      <c r="A2333" s="26"/>
      <c r="B2333" s="26"/>
      <c r="C2333" s="26"/>
      <c r="D2333" s="26"/>
      <c r="E2333" s="26"/>
      <c r="F2333" s="26"/>
      <c r="G2333" s="26"/>
      <c r="H2333" s="26"/>
      <c r="I2333" s="26"/>
      <c r="J2333" s="26"/>
      <c r="K2333" s="26"/>
      <c r="L2333" s="26"/>
      <c r="M2333" s="26"/>
      <c r="N2333" s="26"/>
      <c r="O2333" s="26"/>
      <c r="P2333" s="26"/>
      <c r="Q2333" s="26"/>
      <c r="R2333" s="26"/>
      <c r="S2333" s="26"/>
      <c r="T2333" s="26"/>
      <c r="U2333" s="26"/>
      <c r="V2333" s="36">
        <f t="shared" si="36"/>
        <v>1096</v>
      </c>
      <c r="W233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33" t="str">
        <f>IF(Table1[[#This Row],[Days Past 3rd Birthday Calculated]]&lt;1,"OnTime",IF(Table1[[#This Row],[Days Past 3rd Birthday Calculated]]&lt;16,"1-15 Cal Days",IF(Table1[[#This Row],[Days Past 3rd Birthday Calculated]]&gt;29,"30+ Cal Days","16-29 Cal Days")))</f>
        <v>OnTime</v>
      </c>
      <c r="Y2333" s="37">
        <f>_xlfn.NUMBERVALUE(Table1[[#This Row],[School Days to Complete Initial Evaluation (U08)]])</f>
        <v>0</v>
      </c>
      <c r="Z2333" t="str">
        <f>IF(Table1[[#This Row],[School Days to Complete Initial Evaluation Converted]]&lt;36,"OnTime",IF(Table1[[#This Row],[School Days to Complete Initial Evaluation Converted]]&gt;50,"16+ Sch Days","1-15 Sch Days"))</f>
        <v>OnTime</v>
      </c>
    </row>
    <row r="2334" spans="1:26">
      <c r="A2334" s="26"/>
      <c r="B2334" s="26"/>
      <c r="C2334" s="26"/>
      <c r="D2334" s="26"/>
      <c r="E2334" s="26"/>
      <c r="F2334" s="26"/>
      <c r="G2334" s="26"/>
      <c r="H2334" s="26"/>
      <c r="I2334" s="26"/>
      <c r="J2334" s="26"/>
      <c r="K2334" s="26"/>
      <c r="L2334" s="26"/>
      <c r="M2334" s="26"/>
      <c r="N2334" s="26"/>
      <c r="O2334" s="26"/>
      <c r="P2334" s="26"/>
      <c r="Q2334" s="26"/>
      <c r="R2334" s="26"/>
      <c r="S2334" s="26"/>
      <c r="T2334" s="26"/>
      <c r="U2334" s="26"/>
      <c r="V2334" s="36">
        <f t="shared" si="36"/>
        <v>1096</v>
      </c>
      <c r="W233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34" t="str">
        <f>IF(Table1[[#This Row],[Days Past 3rd Birthday Calculated]]&lt;1,"OnTime",IF(Table1[[#This Row],[Days Past 3rd Birthday Calculated]]&lt;16,"1-15 Cal Days",IF(Table1[[#This Row],[Days Past 3rd Birthday Calculated]]&gt;29,"30+ Cal Days","16-29 Cal Days")))</f>
        <v>OnTime</v>
      </c>
      <c r="Y2334" s="37">
        <f>_xlfn.NUMBERVALUE(Table1[[#This Row],[School Days to Complete Initial Evaluation (U08)]])</f>
        <v>0</v>
      </c>
      <c r="Z2334" t="str">
        <f>IF(Table1[[#This Row],[School Days to Complete Initial Evaluation Converted]]&lt;36,"OnTime",IF(Table1[[#This Row],[School Days to Complete Initial Evaluation Converted]]&gt;50,"16+ Sch Days","1-15 Sch Days"))</f>
        <v>OnTime</v>
      </c>
    </row>
    <row r="2335" spans="1:26">
      <c r="A2335" s="26"/>
      <c r="B2335" s="26"/>
      <c r="C2335" s="26"/>
      <c r="D2335" s="26"/>
      <c r="E2335" s="26"/>
      <c r="F2335" s="26"/>
      <c r="G2335" s="26"/>
      <c r="H2335" s="26"/>
      <c r="I2335" s="26"/>
      <c r="J2335" s="26"/>
      <c r="K2335" s="26"/>
      <c r="L2335" s="26"/>
      <c r="M2335" s="26"/>
      <c r="N2335" s="26"/>
      <c r="O2335" s="26"/>
      <c r="P2335" s="26"/>
      <c r="Q2335" s="26"/>
      <c r="R2335" s="26"/>
      <c r="S2335" s="26"/>
      <c r="T2335" s="26"/>
      <c r="U2335" s="26"/>
      <c r="V2335" s="36">
        <f t="shared" si="36"/>
        <v>1096</v>
      </c>
      <c r="W233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35" t="str">
        <f>IF(Table1[[#This Row],[Days Past 3rd Birthday Calculated]]&lt;1,"OnTime",IF(Table1[[#This Row],[Days Past 3rd Birthday Calculated]]&lt;16,"1-15 Cal Days",IF(Table1[[#This Row],[Days Past 3rd Birthday Calculated]]&gt;29,"30+ Cal Days","16-29 Cal Days")))</f>
        <v>OnTime</v>
      </c>
      <c r="Y2335" s="37">
        <f>_xlfn.NUMBERVALUE(Table1[[#This Row],[School Days to Complete Initial Evaluation (U08)]])</f>
        <v>0</v>
      </c>
      <c r="Z2335" t="str">
        <f>IF(Table1[[#This Row],[School Days to Complete Initial Evaluation Converted]]&lt;36,"OnTime",IF(Table1[[#This Row],[School Days to Complete Initial Evaluation Converted]]&gt;50,"16+ Sch Days","1-15 Sch Days"))</f>
        <v>OnTime</v>
      </c>
    </row>
    <row r="2336" spans="1:26">
      <c r="A2336" s="26"/>
      <c r="B2336" s="26"/>
      <c r="C2336" s="26"/>
      <c r="D2336" s="26"/>
      <c r="E2336" s="26"/>
      <c r="F2336" s="26"/>
      <c r="G2336" s="26"/>
      <c r="H2336" s="26"/>
      <c r="I2336" s="26"/>
      <c r="J2336" s="26"/>
      <c r="K2336" s="26"/>
      <c r="L2336" s="26"/>
      <c r="M2336" s="26"/>
      <c r="N2336" s="26"/>
      <c r="O2336" s="26"/>
      <c r="P2336" s="26"/>
      <c r="Q2336" s="26"/>
      <c r="R2336" s="26"/>
      <c r="S2336" s="26"/>
      <c r="T2336" s="26"/>
      <c r="U2336" s="26"/>
      <c r="V2336" s="36">
        <f t="shared" si="36"/>
        <v>1096</v>
      </c>
      <c r="W233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36" t="str">
        <f>IF(Table1[[#This Row],[Days Past 3rd Birthday Calculated]]&lt;1,"OnTime",IF(Table1[[#This Row],[Days Past 3rd Birthday Calculated]]&lt;16,"1-15 Cal Days",IF(Table1[[#This Row],[Days Past 3rd Birthday Calculated]]&gt;29,"30+ Cal Days","16-29 Cal Days")))</f>
        <v>OnTime</v>
      </c>
      <c r="Y2336" s="37">
        <f>_xlfn.NUMBERVALUE(Table1[[#This Row],[School Days to Complete Initial Evaluation (U08)]])</f>
        <v>0</v>
      </c>
      <c r="Z2336" t="str">
        <f>IF(Table1[[#This Row],[School Days to Complete Initial Evaluation Converted]]&lt;36,"OnTime",IF(Table1[[#This Row],[School Days to Complete Initial Evaluation Converted]]&gt;50,"16+ Sch Days","1-15 Sch Days"))</f>
        <v>OnTime</v>
      </c>
    </row>
    <row r="2337" spans="1:26">
      <c r="A2337" s="26"/>
      <c r="B2337" s="26"/>
      <c r="C2337" s="26"/>
      <c r="D2337" s="26"/>
      <c r="E2337" s="26"/>
      <c r="F2337" s="26"/>
      <c r="G2337" s="26"/>
      <c r="H2337" s="26"/>
      <c r="I2337" s="26"/>
      <c r="J2337" s="26"/>
      <c r="K2337" s="26"/>
      <c r="L2337" s="26"/>
      <c r="M2337" s="26"/>
      <c r="N2337" s="26"/>
      <c r="O2337" s="26"/>
      <c r="P2337" s="26"/>
      <c r="Q2337" s="26"/>
      <c r="R2337" s="26"/>
      <c r="S2337" s="26"/>
      <c r="T2337" s="26"/>
      <c r="U2337" s="26"/>
      <c r="V2337" s="36">
        <f t="shared" si="36"/>
        <v>1096</v>
      </c>
      <c r="W233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37" t="str">
        <f>IF(Table1[[#This Row],[Days Past 3rd Birthday Calculated]]&lt;1,"OnTime",IF(Table1[[#This Row],[Days Past 3rd Birthday Calculated]]&lt;16,"1-15 Cal Days",IF(Table1[[#This Row],[Days Past 3rd Birthday Calculated]]&gt;29,"30+ Cal Days","16-29 Cal Days")))</f>
        <v>OnTime</v>
      </c>
      <c r="Y2337" s="37">
        <f>_xlfn.NUMBERVALUE(Table1[[#This Row],[School Days to Complete Initial Evaluation (U08)]])</f>
        <v>0</v>
      </c>
      <c r="Z2337" t="str">
        <f>IF(Table1[[#This Row],[School Days to Complete Initial Evaluation Converted]]&lt;36,"OnTime",IF(Table1[[#This Row],[School Days to Complete Initial Evaluation Converted]]&gt;50,"16+ Sch Days","1-15 Sch Days"))</f>
        <v>OnTime</v>
      </c>
    </row>
    <row r="2338" spans="1:26">
      <c r="A2338" s="26"/>
      <c r="B2338" s="26"/>
      <c r="C2338" s="26"/>
      <c r="D2338" s="26"/>
      <c r="E2338" s="26"/>
      <c r="F2338" s="26"/>
      <c r="G2338" s="26"/>
      <c r="H2338" s="26"/>
      <c r="I2338" s="26"/>
      <c r="J2338" s="26"/>
      <c r="K2338" s="26"/>
      <c r="L2338" s="26"/>
      <c r="M2338" s="26"/>
      <c r="N2338" s="26"/>
      <c r="O2338" s="26"/>
      <c r="P2338" s="26"/>
      <c r="Q2338" s="26"/>
      <c r="R2338" s="26"/>
      <c r="S2338" s="26"/>
      <c r="T2338" s="26"/>
      <c r="U2338" s="26"/>
      <c r="V2338" s="36">
        <f t="shared" si="36"/>
        <v>1096</v>
      </c>
      <c r="W233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38" t="str">
        <f>IF(Table1[[#This Row],[Days Past 3rd Birthday Calculated]]&lt;1,"OnTime",IF(Table1[[#This Row],[Days Past 3rd Birthday Calculated]]&lt;16,"1-15 Cal Days",IF(Table1[[#This Row],[Days Past 3rd Birthday Calculated]]&gt;29,"30+ Cal Days","16-29 Cal Days")))</f>
        <v>OnTime</v>
      </c>
      <c r="Y2338" s="37">
        <f>_xlfn.NUMBERVALUE(Table1[[#This Row],[School Days to Complete Initial Evaluation (U08)]])</f>
        <v>0</v>
      </c>
      <c r="Z2338" t="str">
        <f>IF(Table1[[#This Row],[School Days to Complete Initial Evaluation Converted]]&lt;36,"OnTime",IF(Table1[[#This Row],[School Days to Complete Initial Evaluation Converted]]&gt;50,"16+ Sch Days","1-15 Sch Days"))</f>
        <v>OnTime</v>
      </c>
    </row>
    <row r="2339" spans="1:26">
      <c r="A2339" s="26"/>
      <c r="B2339" s="26"/>
      <c r="C2339" s="26"/>
      <c r="D2339" s="26"/>
      <c r="E2339" s="26"/>
      <c r="F2339" s="26"/>
      <c r="G2339" s="26"/>
      <c r="H2339" s="26"/>
      <c r="I2339" s="26"/>
      <c r="J2339" s="26"/>
      <c r="K2339" s="26"/>
      <c r="L2339" s="26"/>
      <c r="M2339" s="26"/>
      <c r="N2339" s="26"/>
      <c r="O2339" s="26"/>
      <c r="P2339" s="26"/>
      <c r="Q2339" s="26"/>
      <c r="R2339" s="26"/>
      <c r="S2339" s="26"/>
      <c r="T2339" s="26"/>
      <c r="U2339" s="26"/>
      <c r="V2339" s="36">
        <f t="shared" si="36"/>
        <v>1096</v>
      </c>
      <c r="W233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39" t="str">
        <f>IF(Table1[[#This Row],[Days Past 3rd Birthday Calculated]]&lt;1,"OnTime",IF(Table1[[#This Row],[Days Past 3rd Birthday Calculated]]&lt;16,"1-15 Cal Days",IF(Table1[[#This Row],[Days Past 3rd Birthday Calculated]]&gt;29,"30+ Cal Days","16-29 Cal Days")))</f>
        <v>OnTime</v>
      </c>
      <c r="Y2339" s="37">
        <f>_xlfn.NUMBERVALUE(Table1[[#This Row],[School Days to Complete Initial Evaluation (U08)]])</f>
        <v>0</v>
      </c>
      <c r="Z2339" t="str">
        <f>IF(Table1[[#This Row],[School Days to Complete Initial Evaluation Converted]]&lt;36,"OnTime",IF(Table1[[#This Row],[School Days to Complete Initial Evaluation Converted]]&gt;50,"16+ Sch Days","1-15 Sch Days"))</f>
        <v>OnTime</v>
      </c>
    </row>
    <row r="2340" spans="1:26">
      <c r="A2340" s="26"/>
      <c r="B2340" s="26"/>
      <c r="C2340" s="26"/>
      <c r="D2340" s="26"/>
      <c r="E2340" s="26"/>
      <c r="F2340" s="26"/>
      <c r="G2340" s="26"/>
      <c r="H2340" s="26"/>
      <c r="I2340" s="26"/>
      <c r="J2340" s="26"/>
      <c r="K2340" s="26"/>
      <c r="L2340" s="26"/>
      <c r="M2340" s="26"/>
      <c r="N2340" s="26"/>
      <c r="O2340" s="26"/>
      <c r="P2340" s="26"/>
      <c r="Q2340" s="26"/>
      <c r="R2340" s="26"/>
      <c r="S2340" s="26"/>
      <c r="T2340" s="26"/>
      <c r="U2340" s="26"/>
      <c r="V2340" s="36">
        <f t="shared" si="36"/>
        <v>1096</v>
      </c>
      <c r="W234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40" t="str">
        <f>IF(Table1[[#This Row],[Days Past 3rd Birthday Calculated]]&lt;1,"OnTime",IF(Table1[[#This Row],[Days Past 3rd Birthday Calculated]]&lt;16,"1-15 Cal Days",IF(Table1[[#This Row],[Days Past 3rd Birthday Calculated]]&gt;29,"30+ Cal Days","16-29 Cal Days")))</f>
        <v>OnTime</v>
      </c>
      <c r="Y2340" s="37">
        <f>_xlfn.NUMBERVALUE(Table1[[#This Row],[School Days to Complete Initial Evaluation (U08)]])</f>
        <v>0</v>
      </c>
      <c r="Z2340" t="str">
        <f>IF(Table1[[#This Row],[School Days to Complete Initial Evaluation Converted]]&lt;36,"OnTime",IF(Table1[[#This Row],[School Days to Complete Initial Evaluation Converted]]&gt;50,"16+ Sch Days","1-15 Sch Days"))</f>
        <v>OnTime</v>
      </c>
    </row>
    <row r="2341" spans="1:26">
      <c r="A2341" s="26"/>
      <c r="B2341" s="26"/>
      <c r="C2341" s="26"/>
      <c r="D2341" s="26"/>
      <c r="E2341" s="26"/>
      <c r="F2341" s="26"/>
      <c r="G2341" s="26"/>
      <c r="H2341" s="26"/>
      <c r="I2341" s="26"/>
      <c r="J2341" s="26"/>
      <c r="K2341" s="26"/>
      <c r="L2341" s="26"/>
      <c r="M2341" s="26"/>
      <c r="N2341" s="26"/>
      <c r="O2341" s="26"/>
      <c r="P2341" s="26"/>
      <c r="Q2341" s="26"/>
      <c r="R2341" s="26"/>
      <c r="S2341" s="26"/>
      <c r="T2341" s="26"/>
      <c r="U2341" s="26"/>
      <c r="V2341" s="36">
        <f t="shared" si="36"/>
        <v>1096</v>
      </c>
      <c r="W234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41" t="str">
        <f>IF(Table1[[#This Row],[Days Past 3rd Birthday Calculated]]&lt;1,"OnTime",IF(Table1[[#This Row],[Days Past 3rd Birthday Calculated]]&lt;16,"1-15 Cal Days",IF(Table1[[#This Row],[Days Past 3rd Birthday Calculated]]&gt;29,"30+ Cal Days","16-29 Cal Days")))</f>
        <v>OnTime</v>
      </c>
      <c r="Y2341" s="37">
        <f>_xlfn.NUMBERVALUE(Table1[[#This Row],[School Days to Complete Initial Evaluation (U08)]])</f>
        <v>0</v>
      </c>
      <c r="Z2341" t="str">
        <f>IF(Table1[[#This Row],[School Days to Complete Initial Evaluation Converted]]&lt;36,"OnTime",IF(Table1[[#This Row],[School Days to Complete Initial Evaluation Converted]]&gt;50,"16+ Sch Days","1-15 Sch Days"))</f>
        <v>OnTime</v>
      </c>
    </row>
    <row r="2342" spans="1:26">
      <c r="A2342" s="26"/>
      <c r="B2342" s="26"/>
      <c r="C2342" s="26"/>
      <c r="D2342" s="26"/>
      <c r="E2342" s="26"/>
      <c r="F2342" s="26"/>
      <c r="G2342" s="26"/>
      <c r="H2342" s="26"/>
      <c r="I2342" s="26"/>
      <c r="J2342" s="26"/>
      <c r="K2342" s="26"/>
      <c r="L2342" s="26"/>
      <c r="M2342" s="26"/>
      <c r="N2342" s="26"/>
      <c r="O2342" s="26"/>
      <c r="P2342" s="26"/>
      <c r="Q2342" s="26"/>
      <c r="R2342" s="26"/>
      <c r="S2342" s="26"/>
      <c r="T2342" s="26"/>
      <c r="U2342" s="26"/>
      <c r="V2342" s="36">
        <f t="shared" si="36"/>
        <v>1096</v>
      </c>
      <c r="W234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42" t="str">
        <f>IF(Table1[[#This Row],[Days Past 3rd Birthday Calculated]]&lt;1,"OnTime",IF(Table1[[#This Row],[Days Past 3rd Birthday Calculated]]&lt;16,"1-15 Cal Days",IF(Table1[[#This Row],[Days Past 3rd Birthday Calculated]]&gt;29,"30+ Cal Days","16-29 Cal Days")))</f>
        <v>OnTime</v>
      </c>
      <c r="Y2342" s="37">
        <f>_xlfn.NUMBERVALUE(Table1[[#This Row],[School Days to Complete Initial Evaluation (U08)]])</f>
        <v>0</v>
      </c>
      <c r="Z2342" t="str">
        <f>IF(Table1[[#This Row],[School Days to Complete Initial Evaluation Converted]]&lt;36,"OnTime",IF(Table1[[#This Row],[School Days to Complete Initial Evaluation Converted]]&gt;50,"16+ Sch Days","1-15 Sch Days"))</f>
        <v>OnTime</v>
      </c>
    </row>
    <row r="2343" spans="1:26">
      <c r="A2343" s="26"/>
      <c r="B2343" s="26"/>
      <c r="C2343" s="26"/>
      <c r="D2343" s="26"/>
      <c r="E2343" s="26"/>
      <c r="F2343" s="26"/>
      <c r="G2343" s="26"/>
      <c r="H2343" s="26"/>
      <c r="I2343" s="26"/>
      <c r="J2343" s="26"/>
      <c r="K2343" s="26"/>
      <c r="L2343" s="26"/>
      <c r="M2343" s="26"/>
      <c r="N2343" s="26"/>
      <c r="O2343" s="26"/>
      <c r="P2343" s="26"/>
      <c r="Q2343" s="26"/>
      <c r="R2343" s="26"/>
      <c r="S2343" s="26"/>
      <c r="T2343" s="26"/>
      <c r="U2343" s="26"/>
      <c r="V2343" s="36">
        <f t="shared" si="36"/>
        <v>1096</v>
      </c>
      <c r="W234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43" t="str">
        <f>IF(Table1[[#This Row],[Days Past 3rd Birthday Calculated]]&lt;1,"OnTime",IF(Table1[[#This Row],[Days Past 3rd Birthday Calculated]]&lt;16,"1-15 Cal Days",IF(Table1[[#This Row],[Days Past 3rd Birthday Calculated]]&gt;29,"30+ Cal Days","16-29 Cal Days")))</f>
        <v>OnTime</v>
      </c>
      <c r="Y2343" s="37">
        <f>_xlfn.NUMBERVALUE(Table1[[#This Row],[School Days to Complete Initial Evaluation (U08)]])</f>
        <v>0</v>
      </c>
      <c r="Z2343" t="str">
        <f>IF(Table1[[#This Row],[School Days to Complete Initial Evaluation Converted]]&lt;36,"OnTime",IF(Table1[[#This Row],[School Days to Complete Initial Evaluation Converted]]&gt;50,"16+ Sch Days","1-15 Sch Days"))</f>
        <v>OnTime</v>
      </c>
    </row>
    <row r="2344" spans="1:26">
      <c r="A2344" s="26"/>
      <c r="B2344" s="26"/>
      <c r="C2344" s="26"/>
      <c r="D2344" s="26"/>
      <c r="E2344" s="26"/>
      <c r="F2344" s="26"/>
      <c r="G2344" s="26"/>
      <c r="H2344" s="26"/>
      <c r="I2344" s="26"/>
      <c r="J2344" s="26"/>
      <c r="K2344" s="26"/>
      <c r="L2344" s="26"/>
      <c r="M2344" s="26"/>
      <c r="N2344" s="26"/>
      <c r="O2344" s="26"/>
      <c r="P2344" s="26"/>
      <c r="Q2344" s="26"/>
      <c r="R2344" s="26"/>
      <c r="S2344" s="26"/>
      <c r="T2344" s="26"/>
      <c r="U2344" s="26"/>
      <c r="V2344" s="36">
        <f t="shared" si="36"/>
        <v>1096</v>
      </c>
      <c r="W234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44" t="str">
        <f>IF(Table1[[#This Row],[Days Past 3rd Birthday Calculated]]&lt;1,"OnTime",IF(Table1[[#This Row],[Days Past 3rd Birthday Calculated]]&lt;16,"1-15 Cal Days",IF(Table1[[#This Row],[Days Past 3rd Birthday Calculated]]&gt;29,"30+ Cal Days","16-29 Cal Days")))</f>
        <v>OnTime</v>
      </c>
      <c r="Y2344" s="37">
        <f>_xlfn.NUMBERVALUE(Table1[[#This Row],[School Days to Complete Initial Evaluation (U08)]])</f>
        <v>0</v>
      </c>
      <c r="Z2344" t="str">
        <f>IF(Table1[[#This Row],[School Days to Complete Initial Evaluation Converted]]&lt;36,"OnTime",IF(Table1[[#This Row],[School Days to Complete Initial Evaluation Converted]]&gt;50,"16+ Sch Days","1-15 Sch Days"))</f>
        <v>OnTime</v>
      </c>
    </row>
    <row r="2345" spans="1:26">
      <c r="A2345" s="26"/>
      <c r="B2345" s="26"/>
      <c r="C2345" s="26"/>
      <c r="D2345" s="26"/>
      <c r="E2345" s="26"/>
      <c r="F2345" s="26"/>
      <c r="G2345" s="26"/>
      <c r="H2345" s="26"/>
      <c r="I2345" s="26"/>
      <c r="J2345" s="26"/>
      <c r="K2345" s="26"/>
      <c r="L2345" s="26"/>
      <c r="M2345" s="26"/>
      <c r="N2345" s="26"/>
      <c r="O2345" s="26"/>
      <c r="P2345" s="26"/>
      <c r="Q2345" s="26"/>
      <c r="R2345" s="26"/>
      <c r="S2345" s="26"/>
      <c r="T2345" s="26"/>
      <c r="U2345" s="26"/>
      <c r="V2345" s="36">
        <f t="shared" si="36"/>
        <v>1096</v>
      </c>
      <c r="W234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45" t="str">
        <f>IF(Table1[[#This Row],[Days Past 3rd Birthday Calculated]]&lt;1,"OnTime",IF(Table1[[#This Row],[Days Past 3rd Birthday Calculated]]&lt;16,"1-15 Cal Days",IF(Table1[[#This Row],[Days Past 3rd Birthday Calculated]]&gt;29,"30+ Cal Days","16-29 Cal Days")))</f>
        <v>OnTime</v>
      </c>
      <c r="Y2345" s="37">
        <f>_xlfn.NUMBERVALUE(Table1[[#This Row],[School Days to Complete Initial Evaluation (U08)]])</f>
        <v>0</v>
      </c>
      <c r="Z2345" t="str">
        <f>IF(Table1[[#This Row],[School Days to Complete Initial Evaluation Converted]]&lt;36,"OnTime",IF(Table1[[#This Row],[School Days to Complete Initial Evaluation Converted]]&gt;50,"16+ Sch Days","1-15 Sch Days"))</f>
        <v>OnTime</v>
      </c>
    </row>
    <row r="2346" spans="1:26">
      <c r="A2346" s="26"/>
      <c r="B2346" s="26"/>
      <c r="C2346" s="26"/>
      <c r="D2346" s="26"/>
      <c r="E2346" s="26"/>
      <c r="F2346" s="26"/>
      <c r="G2346" s="26"/>
      <c r="H2346" s="26"/>
      <c r="I2346" s="26"/>
      <c r="J2346" s="26"/>
      <c r="K2346" s="26"/>
      <c r="L2346" s="26"/>
      <c r="M2346" s="26"/>
      <c r="N2346" s="26"/>
      <c r="O2346" s="26"/>
      <c r="P2346" s="26"/>
      <c r="Q2346" s="26"/>
      <c r="R2346" s="26"/>
      <c r="S2346" s="26"/>
      <c r="T2346" s="26"/>
      <c r="U2346" s="26"/>
      <c r="V2346" s="36">
        <f t="shared" si="36"/>
        <v>1096</v>
      </c>
      <c r="W234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46" t="str">
        <f>IF(Table1[[#This Row],[Days Past 3rd Birthday Calculated]]&lt;1,"OnTime",IF(Table1[[#This Row],[Days Past 3rd Birthday Calculated]]&lt;16,"1-15 Cal Days",IF(Table1[[#This Row],[Days Past 3rd Birthday Calculated]]&gt;29,"30+ Cal Days","16-29 Cal Days")))</f>
        <v>OnTime</v>
      </c>
      <c r="Y2346" s="37">
        <f>_xlfn.NUMBERVALUE(Table1[[#This Row],[School Days to Complete Initial Evaluation (U08)]])</f>
        <v>0</v>
      </c>
      <c r="Z2346" t="str">
        <f>IF(Table1[[#This Row],[School Days to Complete Initial Evaluation Converted]]&lt;36,"OnTime",IF(Table1[[#This Row],[School Days to Complete Initial Evaluation Converted]]&gt;50,"16+ Sch Days","1-15 Sch Days"))</f>
        <v>OnTime</v>
      </c>
    </row>
    <row r="2347" spans="1:26">
      <c r="A2347" s="26"/>
      <c r="B2347" s="26"/>
      <c r="C2347" s="26"/>
      <c r="D2347" s="26"/>
      <c r="E2347" s="26"/>
      <c r="F2347" s="26"/>
      <c r="G2347" s="26"/>
      <c r="H2347" s="26"/>
      <c r="I2347" s="26"/>
      <c r="J2347" s="26"/>
      <c r="K2347" s="26"/>
      <c r="L2347" s="26"/>
      <c r="M2347" s="26"/>
      <c r="N2347" s="26"/>
      <c r="O2347" s="26"/>
      <c r="P2347" s="26"/>
      <c r="Q2347" s="26"/>
      <c r="R2347" s="26"/>
      <c r="S2347" s="26"/>
      <c r="T2347" s="26"/>
      <c r="U2347" s="26"/>
      <c r="V2347" s="36">
        <f t="shared" si="36"/>
        <v>1096</v>
      </c>
      <c r="W234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47" t="str">
        <f>IF(Table1[[#This Row],[Days Past 3rd Birthday Calculated]]&lt;1,"OnTime",IF(Table1[[#This Row],[Days Past 3rd Birthday Calculated]]&lt;16,"1-15 Cal Days",IF(Table1[[#This Row],[Days Past 3rd Birthday Calculated]]&gt;29,"30+ Cal Days","16-29 Cal Days")))</f>
        <v>OnTime</v>
      </c>
      <c r="Y2347" s="37">
        <f>_xlfn.NUMBERVALUE(Table1[[#This Row],[School Days to Complete Initial Evaluation (U08)]])</f>
        <v>0</v>
      </c>
      <c r="Z2347" t="str">
        <f>IF(Table1[[#This Row],[School Days to Complete Initial Evaluation Converted]]&lt;36,"OnTime",IF(Table1[[#This Row],[School Days to Complete Initial Evaluation Converted]]&gt;50,"16+ Sch Days","1-15 Sch Days"))</f>
        <v>OnTime</v>
      </c>
    </row>
    <row r="2348" spans="1:26">
      <c r="A2348" s="26"/>
      <c r="B2348" s="26"/>
      <c r="C2348" s="26"/>
      <c r="D2348" s="26"/>
      <c r="E2348" s="26"/>
      <c r="F2348" s="26"/>
      <c r="G2348" s="26"/>
      <c r="H2348" s="26"/>
      <c r="I2348" s="26"/>
      <c r="J2348" s="26"/>
      <c r="K2348" s="26"/>
      <c r="L2348" s="26"/>
      <c r="M2348" s="26"/>
      <c r="N2348" s="26"/>
      <c r="O2348" s="26"/>
      <c r="P2348" s="26"/>
      <c r="Q2348" s="26"/>
      <c r="R2348" s="26"/>
      <c r="S2348" s="26"/>
      <c r="T2348" s="26"/>
      <c r="U2348" s="26"/>
      <c r="V2348" s="36">
        <f t="shared" si="36"/>
        <v>1096</v>
      </c>
      <c r="W234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48" t="str">
        <f>IF(Table1[[#This Row],[Days Past 3rd Birthday Calculated]]&lt;1,"OnTime",IF(Table1[[#This Row],[Days Past 3rd Birthday Calculated]]&lt;16,"1-15 Cal Days",IF(Table1[[#This Row],[Days Past 3rd Birthday Calculated]]&gt;29,"30+ Cal Days","16-29 Cal Days")))</f>
        <v>OnTime</v>
      </c>
      <c r="Y2348" s="37">
        <f>_xlfn.NUMBERVALUE(Table1[[#This Row],[School Days to Complete Initial Evaluation (U08)]])</f>
        <v>0</v>
      </c>
      <c r="Z2348" t="str">
        <f>IF(Table1[[#This Row],[School Days to Complete Initial Evaluation Converted]]&lt;36,"OnTime",IF(Table1[[#This Row],[School Days to Complete Initial Evaluation Converted]]&gt;50,"16+ Sch Days","1-15 Sch Days"))</f>
        <v>OnTime</v>
      </c>
    </row>
    <row r="2349" spans="1:26">
      <c r="A2349" s="26"/>
      <c r="B2349" s="26"/>
      <c r="C2349" s="26"/>
      <c r="D2349" s="26"/>
      <c r="E2349" s="26"/>
      <c r="F2349" s="26"/>
      <c r="G2349" s="26"/>
      <c r="H2349" s="26"/>
      <c r="I2349" s="26"/>
      <c r="J2349" s="26"/>
      <c r="K2349" s="26"/>
      <c r="L2349" s="26"/>
      <c r="M2349" s="26"/>
      <c r="N2349" s="26"/>
      <c r="O2349" s="26"/>
      <c r="P2349" s="26"/>
      <c r="Q2349" s="26"/>
      <c r="R2349" s="26"/>
      <c r="S2349" s="26"/>
      <c r="T2349" s="26"/>
      <c r="U2349" s="26"/>
      <c r="V2349" s="36">
        <f t="shared" si="36"/>
        <v>1096</v>
      </c>
      <c r="W234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49" t="str">
        <f>IF(Table1[[#This Row],[Days Past 3rd Birthday Calculated]]&lt;1,"OnTime",IF(Table1[[#This Row],[Days Past 3rd Birthday Calculated]]&lt;16,"1-15 Cal Days",IF(Table1[[#This Row],[Days Past 3rd Birthday Calculated]]&gt;29,"30+ Cal Days","16-29 Cal Days")))</f>
        <v>OnTime</v>
      </c>
      <c r="Y2349" s="37">
        <f>_xlfn.NUMBERVALUE(Table1[[#This Row],[School Days to Complete Initial Evaluation (U08)]])</f>
        <v>0</v>
      </c>
      <c r="Z2349" t="str">
        <f>IF(Table1[[#This Row],[School Days to Complete Initial Evaluation Converted]]&lt;36,"OnTime",IF(Table1[[#This Row],[School Days to Complete Initial Evaluation Converted]]&gt;50,"16+ Sch Days","1-15 Sch Days"))</f>
        <v>OnTime</v>
      </c>
    </row>
    <row r="2350" spans="1:26">
      <c r="A2350" s="26"/>
      <c r="B2350" s="26"/>
      <c r="C2350" s="26"/>
      <c r="D2350" s="26"/>
      <c r="E2350" s="26"/>
      <c r="F2350" s="26"/>
      <c r="G2350" s="26"/>
      <c r="H2350" s="26"/>
      <c r="I2350" s="26"/>
      <c r="J2350" s="26"/>
      <c r="K2350" s="26"/>
      <c r="L2350" s="26"/>
      <c r="M2350" s="26"/>
      <c r="N2350" s="26"/>
      <c r="O2350" s="26"/>
      <c r="P2350" s="26"/>
      <c r="Q2350" s="26"/>
      <c r="R2350" s="26"/>
      <c r="S2350" s="26"/>
      <c r="T2350" s="26"/>
      <c r="U2350" s="26"/>
      <c r="V2350" s="36">
        <f t="shared" si="36"/>
        <v>1096</v>
      </c>
      <c r="W235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50" t="str">
        <f>IF(Table1[[#This Row],[Days Past 3rd Birthday Calculated]]&lt;1,"OnTime",IF(Table1[[#This Row],[Days Past 3rd Birthday Calculated]]&lt;16,"1-15 Cal Days",IF(Table1[[#This Row],[Days Past 3rd Birthday Calculated]]&gt;29,"30+ Cal Days","16-29 Cal Days")))</f>
        <v>OnTime</v>
      </c>
      <c r="Y2350" s="37">
        <f>_xlfn.NUMBERVALUE(Table1[[#This Row],[School Days to Complete Initial Evaluation (U08)]])</f>
        <v>0</v>
      </c>
      <c r="Z2350" t="str">
        <f>IF(Table1[[#This Row],[School Days to Complete Initial Evaluation Converted]]&lt;36,"OnTime",IF(Table1[[#This Row],[School Days to Complete Initial Evaluation Converted]]&gt;50,"16+ Sch Days","1-15 Sch Days"))</f>
        <v>OnTime</v>
      </c>
    </row>
    <row r="2351" spans="1:26">
      <c r="A2351" s="26"/>
      <c r="B2351" s="26"/>
      <c r="C2351" s="26"/>
      <c r="D2351" s="26"/>
      <c r="E2351" s="26"/>
      <c r="F2351" s="26"/>
      <c r="G2351" s="26"/>
      <c r="H2351" s="26"/>
      <c r="I2351" s="26"/>
      <c r="J2351" s="26"/>
      <c r="K2351" s="26"/>
      <c r="L2351" s="26"/>
      <c r="M2351" s="26"/>
      <c r="N2351" s="26"/>
      <c r="O2351" s="26"/>
      <c r="P2351" s="26"/>
      <c r="Q2351" s="26"/>
      <c r="R2351" s="26"/>
      <c r="S2351" s="26"/>
      <c r="T2351" s="26"/>
      <c r="U2351" s="26"/>
      <c r="V2351" s="36">
        <f t="shared" si="36"/>
        <v>1096</v>
      </c>
      <c r="W235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51" t="str">
        <f>IF(Table1[[#This Row],[Days Past 3rd Birthday Calculated]]&lt;1,"OnTime",IF(Table1[[#This Row],[Days Past 3rd Birthday Calculated]]&lt;16,"1-15 Cal Days",IF(Table1[[#This Row],[Days Past 3rd Birthday Calculated]]&gt;29,"30+ Cal Days","16-29 Cal Days")))</f>
        <v>OnTime</v>
      </c>
      <c r="Y2351" s="37">
        <f>_xlfn.NUMBERVALUE(Table1[[#This Row],[School Days to Complete Initial Evaluation (U08)]])</f>
        <v>0</v>
      </c>
      <c r="Z2351" t="str">
        <f>IF(Table1[[#This Row],[School Days to Complete Initial Evaluation Converted]]&lt;36,"OnTime",IF(Table1[[#This Row],[School Days to Complete Initial Evaluation Converted]]&gt;50,"16+ Sch Days","1-15 Sch Days"))</f>
        <v>OnTime</v>
      </c>
    </row>
    <row r="2352" spans="1:26">
      <c r="A2352" s="26"/>
      <c r="B2352" s="26"/>
      <c r="C2352" s="26"/>
      <c r="D2352" s="26"/>
      <c r="E2352" s="26"/>
      <c r="F2352" s="26"/>
      <c r="G2352" s="26"/>
      <c r="H2352" s="26"/>
      <c r="I2352" s="26"/>
      <c r="J2352" s="26"/>
      <c r="K2352" s="26"/>
      <c r="L2352" s="26"/>
      <c r="M2352" s="26"/>
      <c r="N2352" s="26"/>
      <c r="O2352" s="26"/>
      <c r="P2352" s="26"/>
      <c r="Q2352" s="26"/>
      <c r="R2352" s="26"/>
      <c r="S2352" s="26"/>
      <c r="T2352" s="26"/>
      <c r="U2352" s="26"/>
      <c r="V2352" s="36">
        <f t="shared" si="36"/>
        <v>1096</v>
      </c>
      <c r="W235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52" t="str">
        <f>IF(Table1[[#This Row],[Days Past 3rd Birthday Calculated]]&lt;1,"OnTime",IF(Table1[[#This Row],[Days Past 3rd Birthday Calculated]]&lt;16,"1-15 Cal Days",IF(Table1[[#This Row],[Days Past 3rd Birthday Calculated]]&gt;29,"30+ Cal Days","16-29 Cal Days")))</f>
        <v>OnTime</v>
      </c>
      <c r="Y2352" s="37">
        <f>_xlfn.NUMBERVALUE(Table1[[#This Row],[School Days to Complete Initial Evaluation (U08)]])</f>
        <v>0</v>
      </c>
      <c r="Z2352" t="str">
        <f>IF(Table1[[#This Row],[School Days to Complete Initial Evaluation Converted]]&lt;36,"OnTime",IF(Table1[[#This Row],[School Days to Complete Initial Evaluation Converted]]&gt;50,"16+ Sch Days","1-15 Sch Days"))</f>
        <v>OnTime</v>
      </c>
    </row>
    <row r="2353" spans="1:26">
      <c r="A2353" s="26"/>
      <c r="B2353" s="26"/>
      <c r="C2353" s="26"/>
      <c r="D2353" s="26"/>
      <c r="E2353" s="26"/>
      <c r="F2353" s="26"/>
      <c r="G2353" s="26"/>
      <c r="H2353" s="26"/>
      <c r="I2353" s="26"/>
      <c r="J2353" s="26"/>
      <c r="K2353" s="26"/>
      <c r="L2353" s="26"/>
      <c r="M2353" s="26"/>
      <c r="N2353" s="26"/>
      <c r="O2353" s="26"/>
      <c r="P2353" s="26"/>
      <c r="Q2353" s="26"/>
      <c r="R2353" s="26"/>
      <c r="S2353" s="26"/>
      <c r="T2353" s="26"/>
      <c r="U2353" s="26"/>
      <c r="V2353" s="36">
        <f t="shared" si="36"/>
        <v>1096</v>
      </c>
      <c r="W235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53" t="str">
        <f>IF(Table1[[#This Row],[Days Past 3rd Birthday Calculated]]&lt;1,"OnTime",IF(Table1[[#This Row],[Days Past 3rd Birthday Calculated]]&lt;16,"1-15 Cal Days",IF(Table1[[#This Row],[Days Past 3rd Birthday Calculated]]&gt;29,"30+ Cal Days","16-29 Cal Days")))</f>
        <v>OnTime</v>
      </c>
      <c r="Y2353" s="37">
        <f>_xlfn.NUMBERVALUE(Table1[[#This Row],[School Days to Complete Initial Evaluation (U08)]])</f>
        <v>0</v>
      </c>
      <c r="Z2353" t="str">
        <f>IF(Table1[[#This Row],[School Days to Complete Initial Evaluation Converted]]&lt;36,"OnTime",IF(Table1[[#This Row],[School Days to Complete Initial Evaluation Converted]]&gt;50,"16+ Sch Days","1-15 Sch Days"))</f>
        <v>OnTime</v>
      </c>
    </row>
    <row r="2354" spans="1:26">
      <c r="A2354" s="26"/>
      <c r="B2354" s="26"/>
      <c r="C2354" s="26"/>
      <c r="D2354" s="26"/>
      <c r="E2354" s="26"/>
      <c r="F2354" s="26"/>
      <c r="G2354" s="26"/>
      <c r="H2354" s="26"/>
      <c r="I2354" s="26"/>
      <c r="J2354" s="26"/>
      <c r="K2354" s="26"/>
      <c r="L2354" s="26"/>
      <c r="M2354" s="26"/>
      <c r="N2354" s="26"/>
      <c r="O2354" s="26"/>
      <c r="P2354" s="26"/>
      <c r="Q2354" s="26"/>
      <c r="R2354" s="26"/>
      <c r="S2354" s="26"/>
      <c r="T2354" s="26"/>
      <c r="U2354" s="26"/>
      <c r="V2354" s="36">
        <f t="shared" si="36"/>
        <v>1096</v>
      </c>
      <c r="W235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54" t="str">
        <f>IF(Table1[[#This Row],[Days Past 3rd Birthday Calculated]]&lt;1,"OnTime",IF(Table1[[#This Row],[Days Past 3rd Birthday Calculated]]&lt;16,"1-15 Cal Days",IF(Table1[[#This Row],[Days Past 3rd Birthday Calculated]]&gt;29,"30+ Cal Days","16-29 Cal Days")))</f>
        <v>OnTime</v>
      </c>
      <c r="Y2354" s="37">
        <f>_xlfn.NUMBERVALUE(Table1[[#This Row],[School Days to Complete Initial Evaluation (U08)]])</f>
        <v>0</v>
      </c>
      <c r="Z2354" t="str">
        <f>IF(Table1[[#This Row],[School Days to Complete Initial Evaluation Converted]]&lt;36,"OnTime",IF(Table1[[#This Row],[School Days to Complete Initial Evaluation Converted]]&gt;50,"16+ Sch Days","1-15 Sch Days"))</f>
        <v>OnTime</v>
      </c>
    </row>
    <row r="2355" spans="1:26">
      <c r="A2355" s="26"/>
      <c r="B2355" s="26"/>
      <c r="C2355" s="26"/>
      <c r="D2355" s="26"/>
      <c r="E2355" s="26"/>
      <c r="F2355" s="26"/>
      <c r="G2355" s="26"/>
      <c r="H2355" s="26"/>
      <c r="I2355" s="26"/>
      <c r="J2355" s="26"/>
      <c r="K2355" s="26"/>
      <c r="L2355" s="26"/>
      <c r="M2355" s="26"/>
      <c r="N2355" s="26"/>
      <c r="O2355" s="26"/>
      <c r="P2355" s="26"/>
      <c r="Q2355" s="26"/>
      <c r="R2355" s="26"/>
      <c r="S2355" s="26"/>
      <c r="T2355" s="26"/>
      <c r="U2355" s="26"/>
      <c r="V2355" s="36">
        <f t="shared" si="36"/>
        <v>1096</v>
      </c>
      <c r="W235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55" t="str">
        <f>IF(Table1[[#This Row],[Days Past 3rd Birthday Calculated]]&lt;1,"OnTime",IF(Table1[[#This Row],[Days Past 3rd Birthday Calculated]]&lt;16,"1-15 Cal Days",IF(Table1[[#This Row],[Days Past 3rd Birthday Calculated]]&gt;29,"30+ Cal Days","16-29 Cal Days")))</f>
        <v>OnTime</v>
      </c>
      <c r="Y2355" s="37">
        <f>_xlfn.NUMBERVALUE(Table1[[#This Row],[School Days to Complete Initial Evaluation (U08)]])</f>
        <v>0</v>
      </c>
      <c r="Z2355" t="str">
        <f>IF(Table1[[#This Row],[School Days to Complete Initial Evaluation Converted]]&lt;36,"OnTime",IF(Table1[[#This Row],[School Days to Complete Initial Evaluation Converted]]&gt;50,"16+ Sch Days","1-15 Sch Days"))</f>
        <v>OnTime</v>
      </c>
    </row>
    <row r="2356" spans="1:26">
      <c r="A2356" s="26"/>
      <c r="B2356" s="26"/>
      <c r="C2356" s="26"/>
      <c r="D2356" s="26"/>
      <c r="E2356" s="26"/>
      <c r="F2356" s="26"/>
      <c r="G2356" s="26"/>
      <c r="H2356" s="26"/>
      <c r="I2356" s="26"/>
      <c r="J2356" s="26"/>
      <c r="K2356" s="26"/>
      <c r="L2356" s="26"/>
      <c r="M2356" s="26"/>
      <c r="N2356" s="26"/>
      <c r="O2356" s="26"/>
      <c r="P2356" s="26"/>
      <c r="Q2356" s="26"/>
      <c r="R2356" s="26"/>
      <c r="S2356" s="26"/>
      <c r="T2356" s="26"/>
      <c r="U2356" s="26"/>
      <c r="V2356" s="36">
        <f t="shared" si="36"/>
        <v>1096</v>
      </c>
      <c r="W235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56" t="str">
        <f>IF(Table1[[#This Row],[Days Past 3rd Birthday Calculated]]&lt;1,"OnTime",IF(Table1[[#This Row],[Days Past 3rd Birthday Calculated]]&lt;16,"1-15 Cal Days",IF(Table1[[#This Row],[Days Past 3rd Birthday Calculated]]&gt;29,"30+ Cal Days","16-29 Cal Days")))</f>
        <v>OnTime</v>
      </c>
      <c r="Y2356" s="37">
        <f>_xlfn.NUMBERVALUE(Table1[[#This Row],[School Days to Complete Initial Evaluation (U08)]])</f>
        <v>0</v>
      </c>
      <c r="Z2356" t="str">
        <f>IF(Table1[[#This Row],[School Days to Complete Initial Evaluation Converted]]&lt;36,"OnTime",IF(Table1[[#This Row],[School Days to Complete Initial Evaluation Converted]]&gt;50,"16+ Sch Days","1-15 Sch Days"))</f>
        <v>OnTime</v>
      </c>
    </row>
    <row r="2357" spans="1:26">
      <c r="A2357" s="26"/>
      <c r="B2357" s="26"/>
      <c r="C2357" s="26"/>
      <c r="D2357" s="26"/>
      <c r="E2357" s="26"/>
      <c r="F2357" s="26"/>
      <c r="G2357" s="26"/>
      <c r="H2357" s="26"/>
      <c r="I2357" s="26"/>
      <c r="J2357" s="26"/>
      <c r="K2357" s="26"/>
      <c r="L2357" s="26"/>
      <c r="M2357" s="26"/>
      <c r="N2357" s="26"/>
      <c r="O2357" s="26"/>
      <c r="P2357" s="26"/>
      <c r="Q2357" s="26"/>
      <c r="R2357" s="26"/>
      <c r="S2357" s="26"/>
      <c r="T2357" s="26"/>
      <c r="U2357" s="26"/>
      <c r="V2357" s="36">
        <f t="shared" si="36"/>
        <v>1096</v>
      </c>
      <c r="W235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57" t="str">
        <f>IF(Table1[[#This Row],[Days Past 3rd Birthday Calculated]]&lt;1,"OnTime",IF(Table1[[#This Row],[Days Past 3rd Birthday Calculated]]&lt;16,"1-15 Cal Days",IF(Table1[[#This Row],[Days Past 3rd Birthday Calculated]]&gt;29,"30+ Cal Days","16-29 Cal Days")))</f>
        <v>OnTime</v>
      </c>
      <c r="Y2357" s="37">
        <f>_xlfn.NUMBERVALUE(Table1[[#This Row],[School Days to Complete Initial Evaluation (U08)]])</f>
        <v>0</v>
      </c>
      <c r="Z2357" t="str">
        <f>IF(Table1[[#This Row],[School Days to Complete Initial Evaluation Converted]]&lt;36,"OnTime",IF(Table1[[#This Row],[School Days to Complete Initial Evaluation Converted]]&gt;50,"16+ Sch Days","1-15 Sch Days"))</f>
        <v>OnTime</v>
      </c>
    </row>
    <row r="2358" spans="1:26">
      <c r="A2358" s="26"/>
      <c r="B2358" s="26"/>
      <c r="C2358" s="26"/>
      <c r="D2358" s="26"/>
      <c r="E2358" s="26"/>
      <c r="F2358" s="26"/>
      <c r="G2358" s="26"/>
      <c r="H2358" s="26"/>
      <c r="I2358" s="26"/>
      <c r="J2358" s="26"/>
      <c r="K2358" s="26"/>
      <c r="L2358" s="26"/>
      <c r="M2358" s="26"/>
      <c r="N2358" s="26"/>
      <c r="O2358" s="26"/>
      <c r="P2358" s="26"/>
      <c r="Q2358" s="26"/>
      <c r="R2358" s="26"/>
      <c r="S2358" s="26"/>
      <c r="T2358" s="26"/>
      <c r="U2358" s="26"/>
      <c r="V2358" s="36">
        <f t="shared" si="36"/>
        <v>1096</v>
      </c>
      <c r="W235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58" t="str">
        <f>IF(Table1[[#This Row],[Days Past 3rd Birthday Calculated]]&lt;1,"OnTime",IF(Table1[[#This Row],[Days Past 3rd Birthday Calculated]]&lt;16,"1-15 Cal Days",IF(Table1[[#This Row],[Days Past 3rd Birthday Calculated]]&gt;29,"30+ Cal Days","16-29 Cal Days")))</f>
        <v>OnTime</v>
      </c>
      <c r="Y2358" s="37">
        <f>_xlfn.NUMBERVALUE(Table1[[#This Row],[School Days to Complete Initial Evaluation (U08)]])</f>
        <v>0</v>
      </c>
      <c r="Z2358" t="str">
        <f>IF(Table1[[#This Row],[School Days to Complete Initial Evaluation Converted]]&lt;36,"OnTime",IF(Table1[[#This Row],[School Days to Complete Initial Evaluation Converted]]&gt;50,"16+ Sch Days","1-15 Sch Days"))</f>
        <v>OnTime</v>
      </c>
    </row>
    <row r="2359" spans="1:26">
      <c r="A2359" s="26"/>
      <c r="B2359" s="26"/>
      <c r="C2359" s="26"/>
      <c r="D2359" s="26"/>
      <c r="E2359" s="26"/>
      <c r="F2359" s="26"/>
      <c r="G2359" s="26"/>
      <c r="H2359" s="26"/>
      <c r="I2359" s="26"/>
      <c r="J2359" s="26"/>
      <c r="K2359" s="26"/>
      <c r="L2359" s="26"/>
      <c r="M2359" s="26"/>
      <c r="N2359" s="26"/>
      <c r="O2359" s="26"/>
      <c r="P2359" s="26"/>
      <c r="Q2359" s="26"/>
      <c r="R2359" s="26"/>
      <c r="S2359" s="26"/>
      <c r="T2359" s="26"/>
      <c r="U2359" s="26"/>
      <c r="V2359" s="36">
        <f t="shared" si="36"/>
        <v>1096</v>
      </c>
      <c r="W235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59" t="str">
        <f>IF(Table1[[#This Row],[Days Past 3rd Birthday Calculated]]&lt;1,"OnTime",IF(Table1[[#This Row],[Days Past 3rd Birthday Calculated]]&lt;16,"1-15 Cal Days",IF(Table1[[#This Row],[Days Past 3rd Birthday Calculated]]&gt;29,"30+ Cal Days","16-29 Cal Days")))</f>
        <v>OnTime</v>
      </c>
      <c r="Y2359" s="37">
        <f>_xlfn.NUMBERVALUE(Table1[[#This Row],[School Days to Complete Initial Evaluation (U08)]])</f>
        <v>0</v>
      </c>
      <c r="Z2359" t="str">
        <f>IF(Table1[[#This Row],[School Days to Complete Initial Evaluation Converted]]&lt;36,"OnTime",IF(Table1[[#This Row],[School Days to Complete Initial Evaluation Converted]]&gt;50,"16+ Sch Days","1-15 Sch Days"))</f>
        <v>OnTime</v>
      </c>
    </row>
    <row r="2360" spans="1:26">
      <c r="A2360" s="26"/>
      <c r="B2360" s="26"/>
      <c r="C2360" s="26"/>
      <c r="D2360" s="26"/>
      <c r="E2360" s="26"/>
      <c r="F2360" s="26"/>
      <c r="G2360" s="26"/>
      <c r="H2360" s="26"/>
      <c r="I2360" s="26"/>
      <c r="J2360" s="26"/>
      <c r="K2360" s="26"/>
      <c r="L2360" s="26"/>
      <c r="M2360" s="26"/>
      <c r="N2360" s="26"/>
      <c r="O2360" s="26"/>
      <c r="P2360" s="26"/>
      <c r="Q2360" s="26"/>
      <c r="R2360" s="26"/>
      <c r="S2360" s="26"/>
      <c r="T2360" s="26"/>
      <c r="U2360" s="26"/>
      <c r="V2360" s="36">
        <f t="shared" si="36"/>
        <v>1096</v>
      </c>
      <c r="W236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60" t="str">
        <f>IF(Table1[[#This Row],[Days Past 3rd Birthday Calculated]]&lt;1,"OnTime",IF(Table1[[#This Row],[Days Past 3rd Birthday Calculated]]&lt;16,"1-15 Cal Days",IF(Table1[[#This Row],[Days Past 3rd Birthday Calculated]]&gt;29,"30+ Cal Days","16-29 Cal Days")))</f>
        <v>OnTime</v>
      </c>
      <c r="Y2360" s="37">
        <f>_xlfn.NUMBERVALUE(Table1[[#This Row],[School Days to Complete Initial Evaluation (U08)]])</f>
        <v>0</v>
      </c>
      <c r="Z2360" t="str">
        <f>IF(Table1[[#This Row],[School Days to Complete Initial Evaluation Converted]]&lt;36,"OnTime",IF(Table1[[#This Row],[School Days to Complete Initial Evaluation Converted]]&gt;50,"16+ Sch Days","1-15 Sch Days"))</f>
        <v>OnTime</v>
      </c>
    </row>
    <row r="2361" spans="1:26">
      <c r="A2361" s="26"/>
      <c r="B2361" s="26"/>
      <c r="C2361" s="26"/>
      <c r="D2361" s="26"/>
      <c r="E2361" s="26"/>
      <c r="F2361" s="26"/>
      <c r="G2361" s="26"/>
      <c r="H2361" s="26"/>
      <c r="I2361" s="26"/>
      <c r="J2361" s="26"/>
      <c r="K2361" s="26"/>
      <c r="L2361" s="26"/>
      <c r="M2361" s="26"/>
      <c r="N2361" s="26"/>
      <c r="O2361" s="26"/>
      <c r="P2361" s="26"/>
      <c r="Q2361" s="26"/>
      <c r="R2361" s="26"/>
      <c r="S2361" s="26"/>
      <c r="T2361" s="26"/>
      <c r="U2361" s="26"/>
      <c r="V2361" s="36">
        <f t="shared" si="36"/>
        <v>1096</v>
      </c>
      <c r="W236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61" t="str">
        <f>IF(Table1[[#This Row],[Days Past 3rd Birthday Calculated]]&lt;1,"OnTime",IF(Table1[[#This Row],[Days Past 3rd Birthday Calculated]]&lt;16,"1-15 Cal Days",IF(Table1[[#This Row],[Days Past 3rd Birthday Calculated]]&gt;29,"30+ Cal Days","16-29 Cal Days")))</f>
        <v>OnTime</v>
      </c>
      <c r="Y2361" s="37">
        <f>_xlfn.NUMBERVALUE(Table1[[#This Row],[School Days to Complete Initial Evaluation (U08)]])</f>
        <v>0</v>
      </c>
      <c r="Z2361" t="str">
        <f>IF(Table1[[#This Row],[School Days to Complete Initial Evaluation Converted]]&lt;36,"OnTime",IF(Table1[[#This Row],[School Days to Complete Initial Evaluation Converted]]&gt;50,"16+ Sch Days","1-15 Sch Days"))</f>
        <v>OnTime</v>
      </c>
    </row>
    <row r="2362" spans="1:26">
      <c r="A2362" s="26"/>
      <c r="B2362" s="26"/>
      <c r="C2362" s="26"/>
      <c r="D2362" s="26"/>
      <c r="E2362" s="26"/>
      <c r="F2362" s="26"/>
      <c r="G2362" s="26"/>
      <c r="H2362" s="26"/>
      <c r="I2362" s="26"/>
      <c r="J2362" s="26"/>
      <c r="K2362" s="26"/>
      <c r="L2362" s="26"/>
      <c r="M2362" s="26"/>
      <c r="N2362" s="26"/>
      <c r="O2362" s="26"/>
      <c r="P2362" s="26"/>
      <c r="Q2362" s="26"/>
      <c r="R2362" s="26"/>
      <c r="S2362" s="26"/>
      <c r="T2362" s="26"/>
      <c r="U2362" s="26"/>
      <c r="V2362" s="36">
        <f t="shared" si="36"/>
        <v>1096</v>
      </c>
      <c r="W236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62" t="str">
        <f>IF(Table1[[#This Row],[Days Past 3rd Birthday Calculated]]&lt;1,"OnTime",IF(Table1[[#This Row],[Days Past 3rd Birthday Calculated]]&lt;16,"1-15 Cal Days",IF(Table1[[#This Row],[Days Past 3rd Birthday Calculated]]&gt;29,"30+ Cal Days","16-29 Cal Days")))</f>
        <v>OnTime</v>
      </c>
      <c r="Y2362" s="37">
        <f>_xlfn.NUMBERVALUE(Table1[[#This Row],[School Days to Complete Initial Evaluation (U08)]])</f>
        <v>0</v>
      </c>
      <c r="Z2362" t="str">
        <f>IF(Table1[[#This Row],[School Days to Complete Initial Evaluation Converted]]&lt;36,"OnTime",IF(Table1[[#This Row],[School Days to Complete Initial Evaluation Converted]]&gt;50,"16+ Sch Days","1-15 Sch Days"))</f>
        <v>OnTime</v>
      </c>
    </row>
    <row r="2363" spans="1:26">
      <c r="A2363" s="26"/>
      <c r="B2363" s="26"/>
      <c r="C2363" s="26"/>
      <c r="D2363" s="26"/>
      <c r="E2363" s="26"/>
      <c r="F2363" s="26"/>
      <c r="G2363" s="26"/>
      <c r="H2363" s="26"/>
      <c r="I2363" s="26"/>
      <c r="J2363" s="26"/>
      <c r="K2363" s="26"/>
      <c r="L2363" s="26"/>
      <c r="M2363" s="26"/>
      <c r="N2363" s="26"/>
      <c r="O2363" s="26"/>
      <c r="P2363" s="26"/>
      <c r="Q2363" s="26"/>
      <c r="R2363" s="26"/>
      <c r="S2363" s="26"/>
      <c r="T2363" s="26"/>
      <c r="U2363" s="26"/>
      <c r="V2363" s="36">
        <f t="shared" si="36"/>
        <v>1096</v>
      </c>
      <c r="W236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63" t="str">
        <f>IF(Table1[[#This Row],[Days Past 3rd Birthday Calculated]]&lt;1,"OnTime",IF(Table1[[#This Row],[Days Past 3rd Birthday Calculated]]&lt;16,"1-15 Cal Days",IF(Table1[[#This Row],[Days Past 3rd Birthday Calculated]]&gt;29,"30+ Cal Days","16-29 Cal Days")))</f>
        <v>OnTime</v>
      </c>
      <c r="Y2363" s="37">
        <f>_xlfn.NUMBERVALUE(Table1[[#This Row],[School Days to Complete Initial Evaluation (U08)]])</f>
        <v>0</v>
      </c>
      <c r="Z2363" t="str">
        <f>IF(Table1[[#This Row],[School Days to Complete Initial Evaluation Converted]]&lt;36,"OnTime",IF(Table1[[#This Row],[School Days to Complete Initial Evaluation Converted]]&gt;50,"16+ Sch Days","1-15 Sch Days"))</f>
        <v>OnTime</v>
      </c>
    </row>
    <row r="2364" spans="1:26">
      <c r="A2364" s="26"/>
      <c r="B2364" s="26"/>
      <c r="C2364" s="26"/>
      <c r="D2364" s="26"/>
      <c r="E2364" s="26"/>
      <c r="F2364" s="26"/>
      <c r="G2364" s="26"/>
      <c r="H2364" s="26"/>
      <c r="I2364" s="26"/>
      <c r="J2364" s="26"/>
      <c r="K2364" s="26"/>
      <c r="L2364" s="26"/>
      <c r="M2364" s="26"/>
      <c r="N2364" s="26"/>
      <c r="O2364" s="26"/>
      <c r="P2364" s="26"/>
      <c r="Q2364" s="26"/>
      <c r="R2364" s="26"/>
      <c r="S2364" s="26"/>
      <c r="T2364" s="26"/>
      <c r="U2364" s="26"/>
      <c r="V2364" s="36">
        <f t="shared" si="36"/>
        <v>1096</v>
      </c>
      <c r="W236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64" t="str">
        <f>IF(Table1[[#This Row],[Days Past 3rd Birthday Calculated]]&lt;1,"OnTime",IF(Table1[[#This Row],[Days Past 3rd Birthday Calculated]]&lt;16,"1-15 Cal Days",IF(Table1[[#This Row],[Days Past 3rd Birthday Calculated]]&gt;29,"30+ Cal Days","16-29 Cal Days")))</f>
        <v>OnTime</v>
      </c>
      <c r="Y2364" s="37">
        <f>_xlfn.NUMBERVALUE(Table1[[#This Row],[School Days to Complete Initial Evaluation (U08)]])</f>
        <v>0</v>
      </c>
      <c r="Z2364" t="str">
        <f>IF(Table1[[#This Row],[School Days to Complete Initial Evaluation Converted]]&lt;36,"OnTime",IF(Table1[[#This Row],[School Days to Complete Initial Evaluation Converted]]&gt;50,"16+ Sch Days","1-15 Sch Days"))</f>
        <v>OnTime</v>
      </c>
    </row>
    <row r="2365" spans="1:26">
      <c r="A2365" s="26"/>
      <c r="B2365" s="26"/>
      <c r="C2365" s="26"/>
      <c r="D2365" s="26"/>
      <c r="E2365" s="26"/>
      <c r="F2365" s="26"/>
      <c r="G2365" s="26"/>
      <c r="H2365" s="26"/>
      <c r="I2365" s="26"/>
      <c r="J2365" s="26"/>
      <c r="K2365" s="26"/>
      <c r="L2365" s="26"/>
      <c r="M2365" s="26"/>
      <c r="N2365" s="26"/>
      <c r="O2365" s="26"/>
      <c r="P2365" s="26"/>
      <c r="Q2365" s="26"/>
      <c r="R2365" s="26"/>
      <c r="S2365" s="26"/>
      <c r="T2365" s="26"/>
      <c r="U2365" s="26"/>
      <c r="V2365" s="36">
        <f t="shared" si="36"/>
        <v>1096</v>
      </c>
      <c r="W236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65" t="str">
        <f>IF(Table1[[#This Row],[Days Past 3rd Birthday Calculated]]&lt;1,"OnTime",IF(Table1[[#This Row],[Days Past 3rd Birthday Calculated]]&lt;16,"1-15 Cal Days",IF(Table1[[#This Row],[Days Past 3rd Birthday Calculated]]&gt;29,"30+ Cal Days","16-29 Cal Days")))</f>
        <v>OnTime</v>
      </c>
      <c r="Y2365" s="37">
        <f>_xlfn.NUMBERVALUE(Table1[[#This Row],[School Days to Complete Initial Evaluation (U08)]])</f>
        <v>0</v>
      </c>
      <c r="Z2365" t="str">
        <f>IF(Table1[[#This Row],[School Days to Complete Initial Evaluation Converted]]&lt;36,"OnTime",IF(Table1[[#This Row],[School Days to Complete Initial Evaluation Converted]]&gt;50,"16+ Sch Days","1-15 Sch Days"))</f>
        <v>OnTime</v>
      </c>
    </row>
    <row r="2366" spans="1:26">
      <c r="A2366" s="26"/>
      <c r="B2366" s="26"/>
      <c r="C2366" s="26"/>
      <c r="D2366" s="26"/>
      <c r="E2366" s="26"/>
      <c r="F2366" s="26"/>
      <c r="G2366" s="26"/>
      <c r="H2366" s="26"/>
      <c r="I2366" s="26"/>
      <c r="J2366" s="26"/>
      <c r="K2366" s="26"/>
      <c r="L2366" s="26"/>
      <c r="M2366" s="26"/>
      <c r="N2366" s="26"/>
      <c r="O2366" s="26"/>
      <c r="P2366" s="26"/>
      <c r="Q2366" s="26"/>
      <c r="R2366" s="26"/>
      <c r="S2366" s="26"/>
      <c r="T2366" s="26"/>
      <c r="U2366" s="26"/>
      <c r="V2366" s="36">
        <f t="shared" si="36"/>
        <v>1096</v>
      </c>
      <c r="W236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66" t="str">
        <f>IF(Table1[[#This Row],[Days Past 3rd Birthday Calculated]]&lt;1,"OnTime",IF(Table1[[#This Row],[Days Past 3rd Birthday Calculated]]&lt;16,"1-15 Cal Days",IF(Table1[[#This Row],[Days Past 3rd Birthday Calculated]]&gt;29,"30+ Cal Days","16-29 Cal Days")))</f>
        <v>OnTime</v>
      </c>
      <c r="Y2366" s="37">
        <f>_xlfn.NUMBERVALUE(Table1[[#This Row],[School Days to Complete Initial Evaluation (U08)]])</f>
        <v>0</v>
      </c>
      <c r="Z2366" t="str">
        <f>IF(Table1[[#This Row],[School Days to Complete Initial Evaluation Converted]]&lt;36,"OnTime",IF(Table1[[#This Row],[School Days to Complete Initial Evaluation Converted]]&gt;50,"16+ Sch Days","1-15 Sch Days"))</f>
        <v>OnTime</v>
      </c>
    </row>
    <row r="2367" spans="1:26">
      <c r="A2367" s="26"/>
      <c r="B2367" s="26"/>
      <c r="C2367" s="26"/>
      <c r="D2367" s="26"/>
      <c r="E2367" s="26"/>
      <c r="F2367" s="26"/>
      <c r="G2367" s="26"/>
      <c r="H2367" s="26"/>
      <c r="I2367" s="26"/>
      <c r="J2367" s="26"/>
      <c r="K2367" s="26"/>
      <c r="L2367" s="26"/>
      <c r="M2367" s="26"/>
      <c r="N2367" s="26"/>
      <c r="O2367" s="26"/>
      <c r="P2367" s="26"/>
      <c r="Q2367" s="26"/>
      <c r="R2367" s="26"/>
      <c r="S2367" s="26"/>
      <c r="T2367" s="26"/>
      <c r="U2367" s="26"/>
      <c r="V2367" s="36">
        <f t="shared" si="36"/>
        <v>1096</v>
      </c>
      <c r="W236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67" t="str">
        <f>IF(Table1[[#This Row],[Days Past 3rd Birthday Calculated]]&lt;1,"OnTime",IF(Table1[[#This Row],[Days Past 3rd Birthday Calculated]]&lt;16,"1-15 Cal Days",IF(Table1[[#This Row],[Days Past 3rd Birthday Calculated]]&gt;29,"30+ Cal Days","16-29 Cal Days")))</f>
        <v>OnTime</v>
      </c>
      <c r="Y2367" s="37">
        <f>_xlfn.NUMBERVALUE(Table1[[#This Row],[School Days to Complete Initial Evaluation (U08)]])</f>
        <v>0</v>
      </c>
      <c r="Z2367" t="str">
        <f>IF(Table1[[#This Row],[School Days to Complete Initial Evaluation Converted]]&lt;36,"OnTime",IF(Table1[[#This Row],[School Days to Complete Initial Evaluation Converted]]&gt;50,"16+ Sch Days","1-15 Sch Days"))</f>
        <v>OnTime</v>
      </c>
    </row>
    <row r="2368" spans="1:26">
      <c r="A2368" s="26"/>
      <c r="B2368" s="26"/>
      <c r="C2368" s="26"/>
      <c r="D2368" s="26"/>
      <c r="E2368" s="26"/>
      <c r="F2368" s="26"/>
      <c r="G2368" s="26"/>
      <c r="H2368" s="26"/>
      <c r="I2368" s="26"/>
      <c r="J2368" s="26"/>
      <c r="K2368" s="26"/>
      <c r="L2368" s="26"/>
      <c r="M2368" s="26"/>
      <c r="N2368" s="26"/>
      <c r="O2368" s="26"/>
      <c r="P2368" s="26"/>
      <c r="Q2368" s="26"/>
      <c r="R2368" s="26"/>
      <c r="S2368" s="26"/>
      <c r="T2368" s="26"/>
      <c r="U2368" s="26"/>
      <c r="V2368" s="36">
        <f t="shared" si="36"/>
        <v>1096</v>
      </c>
      <c r="W236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68" t="str">
        <f>IF(Table1[[#This Row],[Days Past 3rd Birthday Calculated]]&lt;1,"OnTime",IF(Table1[[#This Row],[Days Past 3rd Birthday Calculated]]&lt;16,"1-15 Cal Days",IF(Table1[[#This Row],[Days Past 3rd Birthday Calculated]]&gt;29,"30+ Cal Days","16-29 Cal Days")))</f>
        <v>OnTime</v>
      </c>
      <c r="Y2368" s="37">
        <f>_xlfn.NUMBERVALUE(Table1[[#This Row],[School Days to Complete Initial Evaluation (U08)]])</f>
        <v>0</v>
      </c>
      <c r="Z2368" t="str">
        <f>IF(Table1[[#This Row],[School Days to Complete Initial Evaluation Converted]]&lt;36,"OnTime",IF(Table1[[#This Row],[School Days to Complete Initial Evaluation Converted]]&gt;50,"16+ Sch Days","1-15 Sch Days"))</f>
        <v>OnTime</v>
      </c>
    </row>
    <row r="2369" spans="1:26">
      <c r="A2369" s="26"/>
      <c r="B2369" s="26"/>
      <c r="C2369" s="26"/>
      <c r="D2369" s="26"/>
      <c r="E2369" s="26"/>
      <c r="F2369" s="26"/>
      <c r="G2369" s="26"/>
      <c r="H2369" s="26"/>
      <c r="I2369" s="26"/>
      <c r="J2369" s="26"/>
      <c r="K2369" s="26"/>
      <c r="L2369" s="26"/>
      <c r="M2369" s="26"/>
      <c r="N2369" s="26"/>
      <c r="O2369" s="26"/>
      <c r="P2369" s="26"/>
      <c r="Q2369" s="26"/>
      <c r="R2369" s="26"/>
      <c r="S2369" s="26"/>
      <c r="T2369" s="26"/>
      <c r="U2369" s="26"/>
      <c r="V2369" s="36">
        <f t="shared" si="36"/>
        <v>1096</v>
      </c>
      <c r="W236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69" t="str">
        <f>IF(Table1[[#This Row],[Days Past 3rd Birthday Calculated]]&lt;1,"OnTime",IF(Table1[[#This Row],[Days Past 3rd Birthday Calculated]]&lt;16,"1-15 Cal Days",IF(Table1[[#This Row],[Days Past 3rd Birthday Calculated]]&gt;29,"30+ Cal Days","16-29 Cal Days")))</f>
        <v>OnTime</v>
      </c>
      <c r="Y2369" s="37">
        <f>_xlfn.NUMBERVALUE(Table1[[#This Row],[School Days to Complete Initial Evaluation (U08)]])</f>
        <v>0</v>
      </c>
      <c r="Z2369" t="str">
        <f>IF(Table1[[#This Row],[School Days to Complete Initial Evaluation Converted]]&lt;36,"OnTime",IF(Table1[[#This Row],[School Days to Complete Initial Evaluation Converted]]&gt;50,"16+ Sch Days","1-15 Sch Days"))</f>
        <v>OnTime</v>
      </c>
    </row>
    <row r="2370" spans="1:26">
      <c r="A2370" s="26"/>
      <c r="B2370" s="26"/>
      <c r="C2370" s="26"/>
      <c r="D2370" s="26"/>
      <c r="E2370" s="26"/>
      <c r="F2370" s="26"/>
      <c r="G2370" s="26"/>
      <c r="H2370" s="26"/>
      <c r="I2370" s="26"/>
      <c r="J2370" s="26"/>
      <c r="K2370" s="26"/>
      <c r="L2370" s="26"/>
      <c r="M2370" s="26"/>
      <c r="N2370" s="26"/>
      <c r="O2370" s="26"/>
      <c r="P2370" s="26"/>
      <c r="Q2370" s="26"/>
      <c r="R2370" s="26"/>
      <c r="S2370" s="26"/>
      <c r="T2370" s="26"/>
      <c r="U2370" s="26"/>
      <c r="V2370" s="36">
        <f t="shared" ref="V2370:V2433" si="37">EDATE(Q2370,36)</f>
        <v>1096</v>
      </c>
      <c r="W237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70" t="str">
        <f>IF(Table1[[#This Row],[Days Past 3rd Birthday Calculated]]&lt;1,"OnTime",IF(Table1[[#This Row],[Days Past 3rd Birthday Calculated]]&lt;16,"1-15 Cal Days",IF(Table1[[#This Row],[Days Past 3rd Birthday Calculated]]&gt;29,"30+ Cal Days","16-29 Cal Days")))</f>
        <v>OnTime</v>
      </c>
      <c r="Y2370" s="37">
        <f>_xlfn.NUMBERVALUE(Table1[[#This Row],[School Days to Complete Initial Evaluation (U08)]])</f>
        <v>0</v>
      </c>
      <c r="Z2370" t="str">
        <f>IF(Table1[[#This Row],[School Days to Complete Initial Evaluation Converted]]&lt;36,"OnTime",IF(Table1[[#This Row],[School Days to Complete Initial Evaluation Converted]]&gt;50,"16+ Sch Days","1-15 Sch Days"))</f>
        <v>OnTime</v>
      </c>
    </row>
    <row r="2371" spans="1:26">
      <c r="A2371" s="26"/>
      <c r="B2371" s="26"/>
      <c r="C2371" s="26"/>
      <c r="D2371" s="26"/>
      <c r="E2371" s="26"/>
      <c r="F2371" s="26"/>
      <c r="G2371" s="26"/>
      <c r="H2371" s="26"/>
      <c r="I2371" s="26"/>
      <c r="J2371" s="26"/>
      <c r="K2371" s="26"/>
      <c r="L2371" s="26"/>
      <c r="M2371" s="26"/>
      <c r="N2371" s="26"/>
      <c r="O2371" s="26"/>
      <c r="P2371" s="26"/>
      <c r="Q2371" s="26"/>
      <c r="R2371" s="26"/>
      <c r="S2371" s="26"/>
      <c r="T2371" s="26"/>
      <c r="U2371" s="26"/>
      <c r="V2371" s="36">
        <f t="shared" si="37"/>
        <v>1096</v>
      </c>
      <c r="W237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71" t="str">
        <f>IF(Table1[[#This Row],[Days Past 3rd Birthday Calculated]]&lt;1,"OnTime",IF(Table1[[#This Row],[Days Past 3rd Birthday Calculated]]&lt;16,"1-15 Cal Days",IF(Table1[[#This Row],[Days Past 3rd Birthday Calculated]]&gt;29,"30+ Cal Days","16-29 Cal Days")))</f>
        <v>OnTime</v>
      </c>
      <c r="Y2371" s="37">
        <f>_xlfn.NUMBERVALUE(Table1[[#This Row],[School Days to Complete Initial Evaluation (U08)]])</f>
        <v>0</v>
      </c>
      <c r="Z2371" t="str">
        <f>IF(Table1[[#This Row],[School Days to Complete Initial Evaluation Converted]]&lt;36,"OnTime",IF(Table1[[#This Row],[School Days to Complete Initial Evaluation Converted]]&gt;50,"16+ Sch Days","1-15 Sch Days"))</f>
        <v>OnTime</v>
      </c>
    </row>
    <row r="2372" spans="1:26">
      <c r="A2372" s="26"/>
      <c r="B2372" s="26"/>
      <c r="C2372" s="26"/>
      <c r="D2372" s="26"/>
      <c r="E2372" s="26"/>
      <c r="F2372" s="26"/>
      <c r="G2372" s="26"/>
      <c r="H2372" s="26"/>
      <c r="I2372" s="26"/>
      <c r="J2372" s="26"/>
      <c r="K2372" s="26"/>
      <c r="L2372" s="26"/>
      <c r="M2372" s="26"/>
      <c r="N2372" s="26"/>
      <c r="O2372" s="26"/>
      <c r="P2372" s="26"/>
      <c r="Q2372" s="26"/>
      <c r="R2372" s="26"/>
      <c r="S2372" s="26"/>
      <c r="T2372" s="26"/>
      <c r="U2372" s="26"/>
      <c r="V2372" s="36">
        <f t="shared" si="37"/>
        <v>1096</v>
      </c>
      <c r="W237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72" t="str">
        <f>IF(Table1[[#This Row],[Days Past 3rd Birthday Calculated]]&lt;1,"OnTime",IF(Table1[[#This Row],[Days Past 3rd Birthday Calculated]]&lt;16,"1-15 Cal Days",IF(Table1[[#This Row],[Days Past 3rd Birthday Calculated]]&gt;29,"30+ Cal Days","16-29 Cal Days")))</f>
        <v>OnTime</v>
      </c>
      <c r="Y2372" s="37">
        <f>_xlfn.NUMBERVALUE(Table1[[#This Row],[School Days to Complete Initial Evaluation (U08)]])</f>
        <v>0</v>
      </c>
      <c r="Z2372" t="str">
        <f>IF(Table1[[#This Row],[School Days to Complete Initial Evaluation Converted]]&lt;36,"OnTime",IF(Table1[[#This Row],[School Days to Complete Initial Evaluation Converted]]&gt;50,"16+ Sch Days","1-15 Sch Days"))</f>
        <v>OnTime</v>
      </c>
    </row>
    <row r="2373" spans="1:26">
      <c r="A2373" s="26"/>
      <c r="B2373" s="26"/>
      <c r="C2373" s="26"/>
      <c r="D2373" s="26"/>
      <c r="E2373" s="26"/>
      <c r="F2373" s="26"/>
      <c r="G2373" s="26"/>
      <c r="H2373" s="26"/>
      <c r="I2373" s="26"/>
      <c r="J2373" s="26"/>
      <c r="K2373" s="26"/>
      <c r="L2373" s="26"/>
      <c r="M2373" s="26"/>
      <c r="N2373" s="26"/>
      <c r="O2373" s="26"/>
      <c r="P2373" s="26"/>
      <c r="Q2373" s="26"/>
      <c r="R2373" s="26"/>
      <c r="S2373" s="26"/>
      <c r="T2373" s="26"/>
      <c r="U2373" s="26"/>
      <c r="V2373" s="36">
        <f t="shared" si="37"/>
        <v>1096</v>
      </c>
      <c r="W237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73" t="str">
        <f>IF(Table1[[#This Row],[Days Past 3rd Birthday Calculated]]&lt;1,"OnTime",IF(Table1[[#This Row],[Days Past 3rd Birthday Calculated]]&lt;16,"1-15 Cal Days",IF(Table1[[#This Row],[Days Past 3rd Birthday Calculated]]&gt;29,"30+ Cal Days","16-29 Cal Days")))</f>
        <v>OnTime</v>
      </c>
      <c r="Y2373" s="37">
        <f>_xlfn.NUMBERVALUE(Table1[[#This Row],[School Days to Complete Initial Evaluation (U08)]])</f>
        <v>0</v>
      </c>
      <c r="Z2373" t="str">
        <f>IF(Table1[[#This Row],[School Days to Complete Initial Evaluation Converted]]&lt;36,"OnTime",IF(Table1[[#This Row],[School Days to Complete Initial Evaluation Converted]]&gt;50,"16+ Sch Days","1-15 Sch Days"))</f>
        <v>OnTime</v>
      </c>
    </row>
    <row r="2374" spans="1:26">
      <c r="A2374" s="26"/>
      <c r="B2374" s="26"/>
      <c r="C2374" s="26"/>
      <c r="D2374" s="26"/>
      <c r="E2374" s="26"/>
      <c r="F2374" s="26"/>
      <c r="G2374" s="26"/>
      <c r="H2374" s="26"/>
      <c r="I2374" s="26"/>
      <c r="J2374" s="26"/>
      <c r="K2374" s="26"/>
      <c r="L2374" s="26"/>
      <c r="M2374" s="26"/>
      <c r="N2374" s="26"/>
      <c r="O2374" s="26"/>
      <c r="P2374" s="26"/>
      <c r="Q2374" s="26"/>
      <c r="R2374" s="26"/>
      <c r="S2374" s="26"/>
      <c r="T2374" s="26"/>
      <c r="U2374" s="26"/>
      <c r="V2374" s="36">
        <f t="shared" si="37"/>
        <v>1096</v>
      </c>
      <c r="W237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74" t="str">
        <f>IF(Table1[[#This Row],[Days Past 3rd Birthday Calculated]]&lt;1,"OnTime",IF(Table1[[#This Row],[Days Past 3rd Birthday Calculated]]&lt;16,"1-15 Cal Days",IF(Table1[[#This Row],[Days Past 3rd Birthday Calculated]]&gt;29,"30+ Cal Days","16-29 Cal Days")))</f>
        <v>OnTime</v>
      </c>
      <c r="Y2374" s="37">
        <f>_xlfn.NUMBERVALUE(Table1[[#This Row],[School Days to Complete Initial Evaluation (U08)]])</f>
        <v>0</v>
      </c>
      <c r="Z2374" t="str">
        <f>IF(Table1[[#This Row],[School Days to Complete Initial Evaluation Converted]]&lt;36,"OnTime",IF(Table1[[#This Row],[School Days to Complete Initial Evaluation Converted]]&gt;50,"16+ Sch Days","1-15 Sch Days"))</f>
        <v>OnTime</v>
      </c>
    </row>
    <row r="2375" spans="1:26">
      <c r="A2375" s="26"/>
      <c r="B2375" s="26"/>
      <c r="C2375" s="26"/>
      <c r="D2375" s="26"/>
      <c r="E2375" s="26"/>
      <c r="F2375" s="26"/>
      <c r="G2375" s="26"/>
      <c r="H2375" s="26"/>
      <c r="I2375" s="26"/>
      <c r="J2375" s="26"/>
      <c r="K2375" s="26"/>
      <c r="L2375" s="26"/>
      <c r="M2375" s="26"/>
      <c r="N2375" s="26"/>
      <c r="O2375" s="26"/>
      <c r="P2375" s="26"/>
      <c r="Q2375" s="26"/>
      <c r="R2375" s="26"/>
      <c r="S2375" s="26"/>
      <c r="T2375" s="26"/>
      <c r="U2375" s="26"/>
      <c r="V2375" s="36">
        <f t="shared" si="37"/>
        <v>1096</v>
      </c>
      <c r="W237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75" t="str">
        <f>IF(Table1[[#This Row],[Days Past 3rd Birthday Calculated]]&lt;1,"OnTime",IF(Table1[[#This Row],[Days Past 3rd Birthday Calculated]]&lt;16,"1-15 Cal Days",IF(Table1[[#This Row],[Days Past 3rd Birthday Calculated]]&gt;29,"30+ Cal Days","16-29 Cal Days")))</f>
        <v>OnTime</v>
      </c>
      <c r="Y2375" s="37">
        <f>_xlfn.NUMBERVALUE(Table1[[#This Row],[School Days to Complete Initial Evaluation (U08)]])</f>
        <v>0</v>
      </c>
      <c r="Z2375" t="str">
        <f>IF(Table1[[#This Row],[School Days to Complete Initial Evaluation Converted]]&lt;36,"OnTime",IF(Table1[[#This Row],[School Days to Complete Initial Evaluation Converted]]&gt;50,"16+ Sch Days","1-15 Sch Days"))</f>
        <v>OnTime</v>
      </c>
    </row>
    <row r="2376" spans="1:26">
      <c r="A2376" s="26"/>
      <c r="B2376" s="26"/>
      <c r="C2376" s="26"/>
      <c r="D2376" s="26"/>
      <c r="E2376" s="26"/>
      <c r="F2376" s="26"/>
      <c r="G2376" s="26"/>
      <c r="H2376" s="26"/>
      <c r="I2376" s="26"/>
      <c r="J2376" s="26"/>
      <c r="K2376" s="26"/>
      <c r="L2376" s="26"/>
      <c r="M2376" s="26"/>
      <c r="N2376" s="26"/>
      <c r="O2376" s="26"/>
      <c r="P2376" s="26"/>
      <c r="Q2376" s="26"/>
      <c r="R2376" s="26"/>
      <c r="S2376" s="26"/>
      <c r="T2376" s="26"/>
      <c r="U2376" s="26"/>
      <c r="V2376" s="36">
        <f t="shared" si="37"/>
        <v>1096</v>
      </c>
      <c r="W237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76" t="str">
        <f>IF(Table1[[#This Row],[Days Past 3rd Birthday Calculated]]&lt;1,"OnTime",IF(Table1[[#This Row],[Days Past 3rd Birthday Calculated]]&lt;16,"1-15 Cal Days",IF(Table1[[#This Row],[Days Past 3rd Birthday Calculated]]&gt;29,"30+ Cal Days","16-29 Cal Days")))</f>
        <v>OnTime</v>
      </c>
      <c r="Y2376" s="37">
        <f>_xlfn.NUMBERVALUE(Table1[[#This Row],[School Days to Complete Initial Evaluation (U08)]])</f>
        <v>0</v>
      </c>
      <c r="Z2376" t="str">
        <f>IF(Table1[[#This Row],[School Days to Complete Initial Evaluation Converted]]&lt;36,"OnTime",IF(Table1[[#This Row],[School Days to Complete Initial Evaluation Converted]]&gt;50,"16+ Sch Days","1-15 Sch Days"))</f>
        <v>OnTime</v>
      </c>
    </row>
    <row r="2377" spans="1:26">
      <c r="A2377" s="26"/>
      <c r="B2377" s="26"/>
      <c r="C2377" s="26"/>
      <c r="D2377" s="26"/>
      <c r="E2377" s="26"/>
      <c r="F2377" s="26"/>
      <c r="G2377" s="26"/>
      <c r="H2377" s="26"/>
      <c r="I2377" s="26"/>
      <c r="J2377" s="26"/>
      <c r="K2377" s="26"/>
      <c r="L2377" s="26"/>
      <c r="M2377" s="26"/>
      <c r="N2377" s="26"/>
      <c r="O2377" s="26"/>
      <c r="P2377" s="26"/>
      <c r="Q2377" s="26"/>
      <c r="R2377" s="26"/>
      <c r="S2377" s="26"/>
      <c r="T2377" s="26"/>
      <c r="U2377" s="26"/>
      <c r="V2377" s="36">
        <f t="shared" si="37"/>
        <v>1096</v>
      </c>
      <c r="W237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77" t="str">
        <f>IF(Table1[[#This Row],[Days Past 3rd Birthday Calculated]]&lt;1,"OnTime",IF(Table1[[#This Row],[Days Past 3rd Birthday Calculated]]&lt;16,"1-15 Cal Days",IF(Table1[[#This Row],[Days Past 3rd Birthday Calculated]]&gt;29,"30+ Cal Days","16-29 Cal Days")))</f>
        <v>OnTime</v>
      </c>
      <c r="Y2377" s="37">
        <f>_xlfn.NUMBERVALUE(Table1[[#This Row],[School Days to Complete Initial Evaluation (U08)]])</f>
        <v>0</v>
      </c>
      <c r="Z2377" t="str">
        <f>IF(Table1[[#This Row],[School Days to Complete Initial Evaluation Converted]]&lt;36,"OnTime",IF(Table1[[#This Row],[School Days to Complete Initial Evaluation Converted]]&gt;50,"16+ Sch Days","1-15 Sch Days"))</f>
        <v>OnTime</v>
      </c>
    </row>
    <row r="2378" spans="1:26">
      <c r="A2378" s="26"/>
      <c r="B2378" s="26"/>
      <c r="C2378" s="26"/>
      <c r="D2378" s="26"/>
      <c r="E2378" s="26"/>
      <c r="F2378" s="26"/>
      <c r="G2378" s="26"/>
      <c r="H2378" s="26"/>
      <c r="I2378" s="26"/>
      <c r="J2378" s="26"/>
      <c r="K2378" s="26"/>
      <c r="L2378" s="26"/>
      <c r="M2378" s="26"/>
      <c r="N2378" s="26"/>
      <c r="O2378" s="26"/>
      <c r="P2378" s="26"/>
      <c r="Q2378" s="26"/>
      <c r="R2378" s="26"/>
      <c r="S2378" s="26"/>
      <c r="T2378" s="26"/>
      <c r="U2378" s="26"/>
      <c r="V2378" s="36">
        <f t="shared" si="37"/>
        <v>1096</v>
      </c>
      <c r="W237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78" t="str">
        <f>IF(Table1[[#This Row],[Days Past 3rd Birthday Calculated]]&lt;1,"OnTime",IF(Table1[[#This Row],[Days Past 3rd Birthday Calculated]]&lt;16,"1-15 Cal Days",IF(Table1[[#This Row],[Days Past 3rd Birthday Calculated]]&gt;29,"30+ Cal Days","16-29 Cal Days")))</f>
        <v>OnTime</v>
      </c>
      <c r="Y2378" s="37">
        <f>_xlfn.NUMBERVALUE(Table1[[#This Row],[School Days to Complete Initial Evaluation (U08)]])</f>
        <v>0</v>
      </c>
      <c r="Z2378" t="str">
        <f>IF(Table1[[#This Row],[School Days to Complete Initial Evaluation Converted]]&lt;36,"OnTime",IF(Table1[[#This Row],[School Days to Complete Initial Evaluation Converted]]&gt;50,"16+ Sch Days","1-15 Sch Days"))</f>
        <v>OnTime</v>
      </c>
    </row>
    <row r="2379" spans="1:26">
      <c r="A2379" s="26"/>
      <c r="B2379" s="26"/>
      <c r="C2379" s="26"/>
      <c r="D2379" s="26"/>
      <c r="E2379" s="26"/>
      <c r="F2379" s="26"/>
      <c r="G2379" s="26"/>
      <c r="H2379" s="26"/>
      <c r="I2379" s="26"/>
      <c r="J2379" s="26"/>
      <c r="K2379" s="26"/>
      <c r="L2379" s="26"/>
      <c r="M2379" s="26"/>
      <c r="N2379" s="26"/>
      <c r="O2379" s="26"/>
      <c r="P2379" s="26"/>
      <c r="Q2379" s="26"/>
      <c r="R2379" s="26"/>
      <c r="S2379" s="26"/>
      <c r="T2379" s="26"/>
      <c r="U2379" s="26"/>
      <c r="V2379" s="36">
        <f t="shared" si="37"/>
        <v>1096</v>
      </c>
      <c r="W237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79" t="str">
        <f>IF(Table1[[#This Row],[Days Past 3rd Birthday Calculated]]&lt;1,"OnTime",IF(Table1[[#This Row],[Days Past 3rd Birthday Calculated]]&lt;16,"1-15 Cal Days",IF(Table1[[#This Row],[Days Past 3rd Birthday Calculated]]&gt;29,"30+ Cal Days","16-29 Cal Days")))</f>
        <v>OnTime</v>
      </c>
      <c r="Y2379" s="37">
        <f>_xlfn.NUMBERVALUE(Table1[[#This Row],[School Days to Complete Initial Evaluation (U08)]])</f>
        <v>0</v>
      </c>
      <c r="Z2379" t="str">
        <f>IF(Table1[[#This Row],[School Days to Complete Initial Evaluation Converted]]&lt;36,"OnTime",IF(Table1[[#This Row],[School Days to Complete Initial Evaluation Converted]]&gt;50,"16+ Sch Days","1-15 Sch Days"))</f>
        <v>OnTime</v>
      </c>
    </row>
    <row r="2380" spans="1:26">
      <c r="A2380" s="26"/>
      <c r="B2380" s="26"/>
      <c r="C2380" s="26"/>
      <c r="D2380" s="26"/>
      <c r="E2380" s="26"/>
      <c r="F2380" s="26"/>
      <c r="G2380" s="26"/>
      <c r="H2380" s="26"/>
      <c r="I2380" s="26"/>
      <c r="J2380" s="26"/>
      <c r="K2380" s="26"/>
      <c r="L2380" s="26"/>
      <c r="M2380" s="26"/>
      <c r="N2380" s="26"/>
      <c r="O2380" s="26"/>
      <c r="P2380" s="26"/>
      <c r="Q2380" s="26"/>
      <c r="R2380" s="26"/>
      <c r="S2380" s="26"/>
      <c r="T2380" s="26"/>
      <c r="U2380" s="26"/>
      <c r="V2380" s="36">
        <f t="shared" si="37"/>
        <v>1096</v>
      </c>
      <c r="W238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80" t="str">
        <f>IF(Table1[[#This Row],[Days Past 3rd Birthday Calculated]]&lt;1,"OnTime",IF(Table1[[#This Row],[Days Past 3rd Birthday Calculated]]&lt;16,"1-15 Cal Days",IF(Table1[[#This Row],[Days Past 3rd Birthday Calculated]]&gt;29,"30+ Cal Days","16-29 Cal Days")))</f>
        <v>OnTime</v>
      </c>
      <c r="Y2380" s="37">
        <f>_xlfn.NUMBERVALUE(Table1[[#This Row],[School Days to Complete Initial Evaluation (U08)]])</f>
        <v>0</v>
      </c>
      <c r="Z2380" t="str">
        <f>IF(Table1[[#This Row],[School Days to Complete Initial Evaluation Converted]]&lt;36,"OnTime",IF(Table1[[#This Row],[School Days to Complete Initial Evaluation Converted]]&gt;50,"16+ Sch Days","1-15 Sch Days"))</f>
        <v>OnTime</v>
      </c>
    </row>
    <row r="2381" spans="1:26">
      <c r="A2381" s="26"/>
      <c r="B2381" s="26"/>
      <c r="C2381" s="26"/>
      <c r="D2381" s="26"/>
      <c r="E2381" s="26"/>
      <c r="F2381" s="26"/>
      <c r="G2381" s="26"/>
      <c r="H2381" s="26"/>
      <c r="I2381" s="26"/>
      <c r="J2381" s="26"/>
      <c r="K2381" s="26"/>
      <c r="L2381" s="26"/>
      <c r="M2381" s="26"/>
      <c r="N2381" s="26"/>
      <c r="O2381" s="26"/>
      <c r="P2381" s="26"/>
      <c r="Q2381" s="26"/>
      <c r="R2381" s="26"/>
      <c r="S2381" s="26"/>
      <c r="T2381" s="26"/>
      <c r="U2381" s="26"/>
      <c r="V2381" s="36">
        <f t="shared" si="37"/>
        <v>1096</v>
      </c>
      <c r="W238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81" t="str">
        <f>IF(Table1[[#This Row],[Days Past 3rd Birthday Calculated]]&lt;1,"OnTime",IF(Table1[[#This Row],[Days Past 3rd Birthday Calculated]]&lt;16,"1-15 Cal Days",IF(Table1[[#This Row],[Days Past 3rd Birthday Calculated]]&gt;29,"30+ Cal Days","16-29 Cal Days")))</f>
        <v>OnTime</v>
      </c>
      <c r="Y2381" s="37">
        <f>_xlfn.NUMBERVALUE(Table1[[#This Row],[School Days to Complete Initial Evaluation (U08)]])</f>
        <v>0</v>
      </c>
      <c r="Z2381" t="str">
        <f>IF(Table1[[#This Row],[School Days to Complete Initial Evaluation Converted]]&lt;36,"OnTime",IF(Table1[[#This Row],[School Days to Complete Initial Evaluation Converted]]&gt;50,"16+ Sch Days","1-15 Sch Days"))</f>
        <v>OnTime</v>
      </c>
    </row>
    <row r="2382" spans="1:26">
      <c r="A2382" s="26"/>
      <c r="B2382" s="26"/>
      <c r="C2382" s="26"/>
      <c r="D2382" s="26"/>
      <c r="E2382" s="26"/>
      <c r="F2382" s="26"/>
      <c r="G2382" s="26"/>
      <c r="H2382" s="26"/>
      <c r="I2382" s="26"/>
      <c r="J2382" s="26"/>
      <c r="K2382" s="26"/>
      <c r="L2382" s="26"/>
      <c r="M2382" s="26"/>
      <c r="N2382" s="26"/>
      <c r="O2382" s="26"/>
      <c r="P2382" s="26"/>
      <c r="Q2382" s="26"/>
      <c r="R2382" s="26"/>
      <c r="S2382" s="26"/>
      <c r="T2382" s="26"/>
      <c r="U2382" s="26"/>
      <c r="V2382" s="36">
        <f t="shared" si="37"/>
        <v>1096</v>
      </c>
      <c r="W238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82" t="str">
        <f>IF(Table1[[#This Row],[Days Past 3rd Birthday Calculated]]&lt;1,"OnTime",IF(Table1[[#This Row],[Days Past 3rd Birthday Calculated]]&lt;16,"1-15 Cal Days",IF(Table1[[#This Row],[Days Past 3rd Birthday Calculated]]&gt;29,"30+ Cal Days","16-29 Cal Days")))</f>
        <v>OnTime</v>
      </c>
      <c r="Y2382" s="37">
        <f>_xlfn.NUMBERVALUE(Table1[[#This Row],[School Days to Complete Initial Evaluation (U08)]])</f>
        <v>0</v>
      </c>
      <c r="Z2382" t="str">
        <f>IF(Table1[[#This Row],[School Days to Complete Initial Evaluation Converted]]&lt;36,"OnTime",IF(Table1[[#This Row],[School Days to Complete Initial Evaluation Converted]]&gt;50,"16+ Sch Days","1-15 Sch Days"))</f>
        <v>OnTime</v>
      </c>
    </row>
    <row r="2383" spans="1:26">
      <c r="A2383" s="26"/>
      <c r="B2383" s="26"/>
      <c r="C2383" s="26"/>
      <c r="D2383" s="26"/>
      <c r="E2383" s="26"/>
      <c r="F2383" s="26"/>
      <c r="G2383" s="26"/>
      <c r="H2383" s="26"/>
      <c r="I2383" s="26"/>
      <c r="J2383" s="26"/>
      <c r="K2383" s="26"/>
      <c r="L2383" s="26"/>
      <c r="M2383" s="26"/>
      <c r="N2383" s="26"/>
      <c r="O2383" s="26"/>
      <c r="P2383" s="26"/>
      <c r="Q2383" s="26"/>
      <c r="R2383" s="26"/>
      <c r="S2383" s="26"/>
      <c r="T2383" s="26"/>
      <c r="U2383" s="26"/>
      <c r="V2383" s="36">
        <f t="shared" si="37"/>
        <v>1096</v>
      </c>
      <c r="W238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83" t="str">
        <f>IF(Table1[[#This Row],[Days Past 3rd Birthday Calculated]]&lt;1,"OnTime",IF(Table1[[#This Row],[Days Past 3rd Birthday Calculated]]&lt;16,"1-15 Cal Days",IF(Table1[[#This Row],[Days Past 3rd Birthday Calculated]]&gt;29,"30+ Cal Days","16-29 Cal Days")))</f>
        <v>OnTime</v>
      </c>
      <c r="Y2383" s="37">
        <f>_xlfn.NUMBERVALUE(Table1[[#This Row],[School Days to Complete Initial Evaluation (U08)]])</f>
        <v>0</v>
      </c>
      <c r="Z2383" t="str">
        <f>IF(Table1[[#This Row],[School Days to Complete Initial Evaluation Converted]]&lt;36,"OnTime",IF(Table1[[#This Row],[School Days to Complete Initial Evaluation Converted]]&gt;50,"16+ Sch Days","1-15 Sch Days"))</f>
        <v>OnTime</v>
      </c>
    </row>
    <row r="2384" spans="1:26">
      <c r="A2384" s="26"/>
      <c r="B2384" s="26"/>
      <c r="C2384" s="26"/>
      <c r="D2384" s="26"/>
      <c r="E2384" s="26"/>
      <c r="F2384" s="26"/>
      <c r="G2384" s="26"/>
      <c r="H2384" s="26"/>
      <c r="I2384" s="26"/>
      <c r="J2384" s="26"/>
      <c r="K2384" s="26"/>
      <c r="L2384" s="26"/>
      <c r="M2384" s="26"/>
      <c r="N2384" s="26"/>
      <c r="O2384" s="26"/>
      <c r="P2384" s="26"/>
      <c r="Q2384" s="26"/>
      <c r="R2384" s="26"/>
      <c r="S2384" s="26"/>
      <c r="T2384" s="26"/>
      <c r="U2384" s="26"/>
      <c r="V2384" s="36">
        <f t="shared" si="37"/>
        <v>1096</v>
      </c>
      <c r="W238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84" t="str">
        <f>IF(Table1[[#This Row],[Days Past 3rd Birthday Calculated]]&lt;1,"OnTime",IF(Table1[[#This Row],[Days Past 3rd Birthday Calculated]]&lt;16,"1-15 Cal Days",IF(Table1[[#This Row],[Days Past 3rd Birthday Calculated]]&gt;29,"30+ Cal Days","16-29 Cal Days")))</f>
        <v>OnTime</v>
      </c>
      <c r="Y2384" s="37">
        <f>_xlfn.NUMBERVALUE(Table1[[#This Row],[School Days to Complete Initial Evaluation (U08)]])</f>
        <v>0</v>
      </c>
      <c r="Z2384" t="str">
        <f>IF(Table1[[#This Row],[School Days to Complete Initial Evaluation Converted]]&lt;36,"OnTime",IF(Table1[[#This Row],[School Days to Complete Initial Evaluation Converted]]&gt;50,"16+ Sch Days","1-15 Sch Days"))</f>
        <v>OnTime</v>
      </c>
    </row>
    <row r="2385" spans="1:26">
      <c r="A2385" s="26"/>
      <c r="B2385" s="26"/>
      <c r="C2385" s="26"/>
      <c r="D2385" s="26"/>
      <c r="E2385" s="26"/>
      <c r="F2385" s="26"/>
      <c r="G2385" s="26"/>
      <c r="H2385" s="26"/>
      <c r="I2385" s="26"/>
      <c r="J2385" s="26"/>
      <c r="K2385" s="26"/>
      <c r="L2385" s="26"/>
      <c r="M2385" s="26"/>
      <c r="N2385" s="26"/>
      <c r="O2385" s="26"/>
      <c r="P2385" s="26"/>
      <c r="Q2385" s="26"/>
      <c r="R2385" s="26"/>
      <c r="S2385" s="26"/>
      <c r="T2385" s="26"/>
      <c r="U2385" s="26"/>
      <c r="V2385" s="36">
        <f t="shared" si="37"/>
        <v>1096</v>
      </c>
      <c r="W238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85" t="str">
        <f>IF(Table1[[#This Row],[Days Past 3rd Birthday Calculated]]&lt;1,"OnTime",IF(Table1[[#This Row],[Days Past 3rd Birthday Calculated]]&lt;16,"1-15 Cal Days",IF(Table1[[#This Row],[Days Past 3rd Birthday Calculated]]&gt;29,"30+ Cal Days","16-29 Cal Days")))</f>
        <v>OnTime</v>
      </c>
      <c r="Y2385" s="37">
        <f>_xlfn.NUMBERVALUE(Table1[[#This Row],[School Days to Complete Initial Evaluation (U08)]])</f>
        <v>0</v>
      </c>
      <c r="Z2385" t="str">
        <f>IF(Table1[[#This Row],[School Days to Complete Initial Evaluation Converted]]&lt;36,"OnTime",IF(Table1[[#This Row],[School Days to Complete Initial Evaluation Converted]]&gt;50,"16+ Sch Days","1-15 Sch Days"))</f>
        <v>OnTime</v>
      </c>
    </row>
    <row r="2386" spans="1:26">
      <c r="A2386" s="26"/>
      <c r="B2386" s="26"/>
      <c r="C2386" s="26"/>
      <c r="D2386" s="26"/>
      <c r="E2386" s="26"/>
      <c r="F2386" s="26"/>
      <c r="G2386" s="26"/>
      <c r="H2386" s="26"/>
      <c r="I2386" s="26"/>
      <c r="J2386" s="26"/>
      <c r="K2386" s="26"/>
      <c r="L2386" s="26"/>
      <c r="M2386" s="26"/>
      <c r="N2386" s="26"/>
      <c r="O2386" s="26"/>
      <c r="P2386" s="26"/>
      <c r="Q2386" s="26"/>
      <c r="R2386" s="26"/>
      <c r="S2386" s="26"/>
      <c r="T2386" s="26"/>
      <c r="U2386" s="26"/>
      <c r="V2386" s="36">
        <f t="shared" si="37"/>
        <v>1096</v>
      </c>
      <c r="W238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86" t="str">
        <f>IF(Table1[[#This Row],[Days Past 3rd Birthday Calculated]]&lt;1,"OnTime",IF(Table1[[#This Row],[Days Past 3rd Birthday Calculated]]&lt;16,"1-15 Cal Days",IF(Table1[[#This Row],[Days Past 3rd Birthday Calculated]]&gt;29,"30+ Cal Days","16-29 Cal Days")))</f>
        <v>OnTime</v>
      </c>
      <c r="Y2386" s="37">
        <f>_xlfn.NUMBERVALUE(Table1[[#This Row],[School Days to Complete Initial Evaluation (U08)]])</f>
        <v>0</v>
      </c>
      <c r="Z2386" t="str">
        <f>IF(Table1[[#This Row],[School Days to Complete Initial Evaluation Converted]]&lt;36,"OnTime",IF(Table1[[#This Row],[School Days to Complete Initial Evaluation Converted]]&gt;50,"16+ Sch Days","1-15 Sch Days"))</f>
        <v>OnTime</v>
      </c>
    </row>
    <row r="2387" spans="1:26">
      <c r="A2387" s="26"/>
      <c r="B2387" s="26"/>
      <c r="C2387" s="26"/>
      <c r="D2387" s="26"/>
      <c r="E2387" s="26"/>
      <c r="F2387" s="26"/>
      <c r="G2387" s="26"/>
      <c r="H2387" s="26"/>
      <c r="I2387" s="26"/>
      <c r="J2387" s="26"/>
      <c r="K2387" s="26"/>
      <c r="L2387" s="26"/>
      <c r="M2387" s="26"/>
      <c r="N2387" s="26"/>
      <c r="O2387" s="26"/>
      <c r="P2387" s="26"/>
      <c r="Q2387" s="26"/>
      <c r="R2387" s="26"/>
      <c r="S2387" s="26"/>
      <c r="T2387" s="26"/>
      <c r="U2387" s="26"/>
      <c r="V2387" s="36">
        <f t="shared" si="37"/>
        <v>1096</v>
      </c>
      <c r="W238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87" t="str">
        <f>IF(Table1[[#This Row],[Days Past 3rd Birthday Calculated]]&lt;1,"OnTime",IF(Table1[[#This Row],[Days Past 3rd Birthday Calculated]]&lt;16,"1-15 Cal Days",IF(Table1[[#This Row],[Days Past 3rd Birthday Calculated]]&gt;29,"30+ Cal Days","16-29 Cal Days")))</f>
        <v>OnTime</v>
      </c>
      <c r="Y2387" s="37">
        <f>_xlfn.NUMBERVALUE(Table1[[#This Row],[School Days to Complete Initial Evaluation (U08)]])</f>
        <v>0</v>
      </c>
      <c r="Z2387" t="str">
        <f>IF(Table1[[#This Row],[School Days to Complete Initial Evaluation Converted]]&lt;36,"OnTime",IF(Table1[[#This Row],[School Days to Complete Initial Evaluation Converted]]&gt;50,"16+ Sch Days","1-15 Sch Days"))</f>
        <v>OnTime</v>
      </c>
    </row>
    <row r="2388" spans="1:26">
      <c r="A2388" s="26"/>
      <c r="B2388" s="26"/>
      <c r="C2388" s="26"/>
      <c r="D2388" s="26"/>
      <c r="E2388" s="26"/>
      <c r="F2388" s="26"/>
      <c r="G2388" s="26"/>
      <c r="H2388" s="26"/>
      <c r="I2388" s="26"/>
      <c r="J2388" s="26"/>
      <c r="K2388" s="26"/>
      <c r="L2388" s="26"/>
      <c r="M2388" s="26"/>
      <c r="N2388" s="26"/>
      <c r="O2388" s="26"/>
      <c r="P2388" s="26"/>
      <c r="Q2388" s="26"/>
      <c r="R2388" s="26"/>
      <c r="S2388" s="26"/>
      <c r="T2388" s="26"/>
      <c r="U2388" s="26"/>
      <c r="V2388" s="36">
        <f t="shared" si="37"/>
        <v>1096</v>
      </c>
      <c r="W238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88" t="str">
        <f>IF(Table1[[#This Row],[Days Past 3rd Birthday Calculated]]&lt;1,"OnTime",IF(Table1[[#This Row],[Days Past 3rd Birthday Calculated]]&lt;16,"1-15 Cal Days",IF(Table1[[#This Row],[Days Past 3rd Birthday Calculated]]&gt;29,"30+ Cal Days","16-29 Cal Days")))</f>
        <v>OnTime</v>
      </c>
      <c r="Y2388" s="37">
        <f>_xlfn.NUMBERVALUE(Table1[[#This Row],[School Days to Complete Initial Evaluation (U08)]])</f>
        <v>0</v>
      </c>
      <c r="Z2388" t="str">
        <f>IF(Table1[[#This Row],[School Days to Complete Initial Evaluation Converted]]&lt;36,"OnTime",IF(Table1[[#This Row],[School Days to Complete Initial Evaluation Converted]]&gt;50,"16+ Sch Days","1-15 Sch Days"))</f>
        <v>OnTime</v>
      </c>
    </row>
    <row r="2389" spans="1:26">
      <c r="A2389" s="26"/>
      <c r="B2389" s="26"/>
      <c r="C2389" s="26"/>
      <c r="D2389" s="26"/>
      <c r="E2389" s="26"/>
      <c r="F2389" s="26"/>
      <c r="G2389" s="26"/>
      <c r="H2389" s="26"/>
      <c r="I2389" s="26"/>
      <c r="J2389" s="26"/>
      <c r="K2389" s="26"/>
      <c r="L2389" s="26"/>
      <c r="M2389" s="26"/>
      <c r="N2389" s="26"/>
      <c r="O2389" s="26"/>
      <c r="P2389" s="26"/>
      <c r="Q2389" s="26"/>
      <c r="R2389" s="26"/>
      <c r="S2389" s="26"/>
      <c r="T2389" s="26"/>
      <c r="U2389" s="26"/>
      <c r="V2389" s="36">
        <f t="shared" si="37"/>
        <v>1096</v>
      </c>
      <c r="W238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89" t="str">
        <f>IF(Table1[[#This Row],[Days Past 3rd Birthday Calculated]]&lt;1,"OnTime",IF(Table1[[#This Row],[Days Past 3rd Birthday Calculated]]&lt;16,"1-15 Cal Days",IF(Table1[[#This Row],[Days Past 3rd Birthday Calculated]]&gt;29,"30+ Cal Days","16-29 Cal Days")))</f>
        <v>OnTime</v>
      </c>
      <c r="Y2389" s="37">
        <f>_xlfn.NUMBERVALUE(Table1[[#This Row],[School Days to Complete Initial Evaluation (U08)]])</f>
        <v>0</v>
      </c>
      <c r="Z2389" t="str">
        <f>IF(Table1[[#This Row],[School Days to Complete Initial Evaluation Converted]]&lt;36,"OnTime",IF(Table1[[#This Row],[School Days to Complete Initial Evaluation Converted]]&gt;50,"16+ Sch Days","1-15 Sch Days"))</f>
        <v>OnTime</v>
      </c>
    </row>
    <row r="2390" spans="1:26">
      <c r="A2390" s="26"/>
      <c r="B2390" s="26"/>
      <c r="C2390" s="26"/>
      <c r="D2390" s="26"/>
      <c r="E2390" s="26"/>
      <c r="F2390" s="26"/>
      <c r="G2390" s="26"/>
      <c r="H2390" s="26"/>
      <c r="I2390" s="26"/>
      <c r="J2390" s="26"/>
      <c r="K2390" s="26"/>
      <c r="L2390" s="26"/>
      <c r="M2390" s="26"/>
      <c r="N2390" s="26"/>
      <c r="O2390" s="26"/>
      <c r="P2390" s="26"/>
      <c r="Q2390" s="26"/>
      <c r="R2390" s="26"/>
      <c r="S2390" s="26"/>
      <c r="T2390" s="26"/>
      <c r="U2390" s="26"/>
      <c r="V2390" s="36">
        <f t="shared" si="37"/>
        <v>1096</v>
      </c>
      <c r="W239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90" t="str">
        <f>IF(Table1[[#This Row],[Days Past 3rd Birthday Calculated]]&lt;1,"OnTime",IF(Table1[[#This Row],[Days Past 3rd Birthday Calculated]]&lt;16,"1-15 Cal Days",IF(Table1[[#This Row],[Days Past 3rd Birthday Calculated]]&gt;29,"30+ Cal Days","16-29 Cal Days")))</f>
        <v>OnTime</v>
      </c>
      <c r="Y2390" s="37">
        <f>_xlfn.NUMBERVALUE(Table1[[#This Row],[School Days to Complete Initial Evaluation (U08)]])</f>
        <v>0</v>
      </c>
      <c r="Z2390" t="str">
        <f>IF(Table1[[#This Row],[School Days to Complete Initial Evaluation Converted]]&lt;36,"OnTime",IF(Table1[[#This Row],[School Days to Complete Initial Evaluation Converted]]&gt;50,"16+ Sch Days","1-15 Sch Days"))</f>
        <v>OnTime</v>
      </c>
    </row>
    <row r="2391" spans="1:26">
      <c r="A2391" s="26"/>
      <c r="B2391" s="26"/>
      <c r="C2391" s="26"/>
      <c r="D2391" s="26"/>
      <c r="E2391" s="26"/>
      <c r="F2391" s="26"/>
      <c r="G2391" s="26"/>
      <c r="H2391" s="26"/>
      <c r="I2391" s="26"/>
      <c r="J2391" s="26"/>
      <c r="K2391" s="26"/>
      <c r="L2391" s="26"/>
      <c r="M2391" s="26"/>
      <c r="N2391" s="26"/>
      <c r="O2391" s="26"/>
      <c r="P2391" s="26"/>
      <c r="Q2391" s="26"/>
      <c r="R2391" s="26"/>
      <c r="S2391" s="26"/>
      <c r="T2391" s="26"/>
      <c r="U2391" s="26"/>
      <c r="V2391" s="36">
        <f t="shared" si="37"/>
        <v>1096</v>
      </c>
      <c r="W239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91" t="str">
        <f>IF(Table1[[#This Row],[Days Past 3rd Birthday Calculated]]&lt;1,"OnTime",IF(Table1[[#This Row],[Days Past 3rd Birthday Calculated]]&lt;16,"1-15 Cal Days",IF(Table1[[#This Row],[Days Past 3rd Birthday Calculated]]&gt;29,"30+ Cal Days","16-29 Cal Days")))</f>
        <v>OnTime</v>
      </c>
      <c r="Y2391" s="37">
        <f>_xlfn.NUMBERVALUE(Table1[[#This Row],[School Days to Complete Initial Evaluation (U08)]])</f>
        <v>0</v>
      </c>
      <c r="Z2391" t="str">
        <f>IF(Table1[[#This Row],[School Days to Complete Initial Evaluation Converted]]&lt;36,"OnTime",IF(Table1[[#This Row],[School Days to Complete Initial Evaluation Converted]]&gt;50,"16+ Sch Days","1-15 Sch Days"))</f>
        <v>OnTime</v>
      </c>
    </row>
    <row r="2392" spans="1:26">
      <c r="A2392" s="26"/>
      <c r="B2392" s="26"/>
      <c r="C2392" s="26"/>
      <c r="D2392" s="26"/>
      <c r="E2392" s="26"/>
      <c r="F2392" s="26"/>
      <c r="G2392" s="26"/>
      <c r="H2392" s="26"/>
      <c r="I2392" s="26"/>
      <c r="J2392" s="26"/>
      <c r="K2392" s="26"/>
      <c r="L2392" s="26"/>
      <c r="M2392" s="26"/>
      <c r="N2392" s="26"/>
      <c r="O2392" s="26"/>
      <c r="P2392" s="26"/>
      <c r="Q2392" s="26"/>
      <c r="R2392" s="26"/>
      <c r="S2392" s="26"/>
      <c r="T2392" s="26"/>
      <c r="U2392" s="26"/>
      <c r="V2392" s="36">
        <f t="shared" si="37"/>
        <v>1096</v>
      </c>
      <c r="W239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92" t="str">
        <f>IF(Table1[[#This Row],[Days Past 3rd Birthday Calculated]]&lt;1,"OnTime",IF(Table1[[#This Row],[Days Past 3rd Birthday Calculated]]&lt;16,"1-15 Cal Days",IF(Table1[[#This Row],[Days Past 3rd Birthday Calculated]]&gt;29,"30+ Cal Days","16-29 Cal Days")))</f>
        <v>OnTime</v>
      </c>
      <c r="Y2392" s="37">
        <f>_xlfn.NUMBERVALUE(Table1[[#This Row],[School Days to Complete Initial Evaluation (U08)]])</f>
        <v>0</v>
      </c>
      <c r="Z2392" t="str">
        <f>IF(Table1[[#This Row],[School Days to Complete Initial Evaluation Converted]]&lt;36,"OnTime",IF(Table1[[#This Row],[School Days to Complete Initial Evaluation Converted]]&gt;50,"16+ Sch Days","1-15 Sch Days"))</f>
        <v>OnTime</v>
      </c>
    </row>
    <row r="2393" spans="1:26">
      <c r="A2393" s="26"/>
      <c r="B2393" s="26"/>
      <c r="C2393" s="26"/>
      <c r="D2393" s="26"/>
      <c r="E2393" s="26"/>
      <c r="F2393" s="26"/>
      <c r="G2393" s="26"/>
      <c r="H2393" s="26"/>
      <c r="I2393" s="26"/>
      <c r="J2393" s="26"/>
      <c r="K2393" s="26"/>
      <c r="L2393" s="26"/>
      <c r="M2393" s="26"/>
      <c r="N2393" s="26"/>
      <c r="O2393" s="26"/>
      <c r="P2393" s="26"/>
      <c r="Q2393" s="26"/>
      <c r="R2393" s="26"/>
      <c r="S2393" s="26"/>
      <c r="T2393" s="26"/>
      <c r="U2393" s="26"/>
      <c r="V2393" s="36">
        <f t="shared" si="37"/>
        <v>1096</v>
      </c>
      <c r="W239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93" t="str">
        <f>IF(Table1[[#This Row],[Days Past 3rd Birthday Calculated]]&lt;1,"OnTime",IF(Table1[[#This Row],[Days Past 3rd Birthday Calculated]]&lt;16,"1-15 Cal Days",IF(Table1[[#This Row],[Days Past 3rd Birthday Calculated]]&gt;29,"30+ Cal Days","16-29 Cal Days")))</f>
        <v>OnTime</v>
      </c>
      <c r="Y2393" s="37">
        <f>_xlfn.NUMBERVALUE(Table1[[#This Row],[School Days to Complete Initial Evaluation (U08)]])</f>
        <v>0</v>
      </c>
      <c r="Z2393" t="str">
        <f>IF(Table1[[#This Row],[School Days to Complete Initial Evaluation Converted]]&lt;36,"OnTime",IF(Table1[[#This Row],[School Days to Complete Initial Evaluation Converted]]&gt;50,"16+ Sch Days","1-15 Sch Days"))</f>
        <v>OnTime</v>
      </c>
    </row>
    <row r="2394" spans="1:26">
      <c r="A2394" s="26"/>
      <c r="B2394" s="26"/>
      <c r="C2394" s="26"/>
      <c r="D2394" s="26"/>
      <c r="E2394" s="26"/>
      <c r="F2394" s="26"/>
      <c r="G2394" s="26"/>
      <c r="H2394" s="26"/>
      <c r="I2394" s="26"/>
      <c r="J2394" s="26"/>
      <c r="K2394" s="26"/>
      <c r="L2394" s="26"/>
      <c r="M2394" s="26"/>
      <c r="N2394" s="26"/>
      <c r="O2394" s="26"/>
      <c r="P2394" s="26"/>
      <c r="Q2394" s="26"/>
      <c r="R2394" s="26"/>
      <c r="S2394" s="26"/>
      <c r="T2394" s="26"/>
      <c r="U2394" s="26"/>
      <c r="V2394" s="36">
        <f t="shared" si="37"/>
        <v>1096</v>
      </c>
      <c r="W239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94" t="str">
        <f>IF(Table1[[#This Row],[Days Past 3rd Birthday Calculated]]&lt;1,"OnTime",IF(Table1[[#This Row],[Days Past 3rd Birthday Calculated]]&lt;16,"1-15 Cal Days",IF(Table1[[#This Row],[Days Past 3rd Birthday Calculated]]&gt;29,"30+ Cal Days","16-29 Cal Days")))</f>
        <v>OnTime</v>
      </c>
      <c r="Y2394" s="37">
        <f>_xlfn.NUMBERVALUE(Table1[[#This Row],[School Days to Complete Initial Evaluation (U08)]])</f>
        <v>0</v>
      </c>
      <c r="Z2394" t="str">
        <f>IF(Table1[[#This Row],[School Days to Complete Initial Evaluation Converted]]&lt;36,"OnTime",IF(Table1[[#This Row],[School Days to Complete Initial Evaluation Converted]]&gt;50,"16+ Sch Days","1-15 Sch Days"))</f>
        <v>OnTime</v>
      </c>
    </row>
    <row r="2395" spans="1:26">
      <c r="A2395" s="26"/>
      <c r="B2395" s="26"/>
      <c r="C2395" s="26"/>
      <c r="D2395" s="26"/>
      <c r="E2395" s="26"/>
      <c r="F2395" s="26"/>
      <c r="G2395" s="26"/>
      <c r="H2395" s="26"/>
      <c r="I2395" s="26"/>
      <c r="J2395" s="26"/>
      <c r="K2395" s="26"/>
      <c r="L2395" s="26"/>
      <c r="M2395" s="26"/>
      <c r="N2395" s="26"/>
      <c r="O2395" s="26"/>
      <c r="P2395" s="26"/>
      <c r="Q2395" s="26"/>
      <c r="R2395" s="26"/>
      <c r="S2395" s="26"/>
      <c r="T2395" s="26"/>
      <c r="U2395" s="26"/>
      <c r="V2395" s="36">
        <f t="shared" si="37"/>
        <v>1096</v>
      </c>
      <c r="W239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95" t="str">
        <f>IF(Table1[[#This Row],[Days Past 3rd Birthday Calculated]]&lt;1,"OnTime",IF(Table1[[#This Row],[Days Past 3rd Birthday Calculated]]&lt;16,"1-15 Cal Days",IF(Table1[[#This Row],[Days Past 3rd Birthday Calculated]]&gt;29,"30+ Cal Days","16-29 Cal Days")))</f>
        <v>OnTime</v>
      </c>
      <c r="Y2395" s="37">
        <f>_xlfn.NUMBERVALUE(Table1[[#This Row],[School Days to Complete Initial Evaluation (U08)]])</f>
        <v>0</v>
      </c>
      <c r="Z2395" t="str">
        <f>IF(Table1[[#This Row],[School Days to Complete Initial Evaluation Converted]]&lt;36,"OnTime",IF(Table1[[#This Row],[School Days to Complete Initial Evaluation Converted]]&gt;50,"16+ Sch Days","1-15 Sch Days"))</f>
        <v>OnTime</v>
      </c>
    </row>
    <row r="2396" spans="1:26">
      <c r="A2396" s="26"/>
      <c r="B2396" s="26"/>
      <c r="C2396" s="26"/>
      <c r="D2396" s="26"/>
      <c r="E2396" s="26"/>
      <c r="F2396" s="26"/>
      <c r="G2396" s="26"/>
      <c r="H2396" s="26"/>
      <c r="I2396" s="26"/>
      <c r="J2396" s="26"/>
      <c r="K2396" s="26"/>
      <c r="L2396" s="26"/>
      <c r="M2396" s="26"/>
      <c r="N2396" s="26"/>
      <c r="O2396" s="26"/>
      <c r="P2396" s="26"/>
      <c r="Q2396" s="26"/>
      <c r="R2396" s="26"/>
      <c r="S2396" s="26"/>
      <c r="T2396" s="26"/>
      <c r="U2396" s="26"/>
      <c r="V2396" s="36">
        <f t="shared" si="37"/>
        <v>1096</v>
      </c>
      <c r="W239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96" t="str">
        <f>IF(Table1[[#This Row],[Days Past 3rd Birthday Calculated]]&lt;1,"OnTime",IF(Table1[[#This Row],[Days Past 3rd Birthday Calculated]]&lt;16,"1-15 Cal Days",IF(Table1[[#This Row],[Days Past 3rd Birthday Calculated]]&gt;29,"30+ Cal Days","16-29 Cal Days")))</f>
        <v>OnTime</v>
      </c>
      <c r="Y2396" s="37">
        <f>_xlfn.NUMBERVALUE(Table1[[#This Row],[School Days to Complete Initial Evaluation (U08)]])</f>
        <v>0</v>
      </c>
      <c r="Z2396" t="str">
        <f>IF(Table1[[#This Row],[School Days to Complete Initial Evaluation Converted]]&lt;36,"OnTime",IF(Table1[[#This Row],[School Days to Complete Initial Evaluation Converted]]&gt;50,"16+ Sch Days","1-15 Sch Days"))</f>
        <v>OnTime</v>
      </c>
    </row>
    <row r="2397" spans="1:26">
      <c r="A2397" s="26"/>
      <c r="B2397" s="26"/>
      <c r="C2397" s="26"/>
      <c r="D2397" s="26"/>
      <c r="E2397" s="26"/>
      <c r="F2397" s="26"/>
      <c r="G2397" s="26"/>
      <c r="H2397" s="26"/>
      <c r="I2397" s="26"/>
      <c r="J2397" s="26"/>
      <c r="K2397" s="26"/>
      <c r="L2397" s="26"/>
      <c r="M2397" s="26"/>
      <c r="N2397" s="26"/>
      <c r="O2397" s="26"/>
      <c r="P2397" s="26"/>
      <c r="Q2397" s="26"/>
      <c r="R2397" s="26"/>
      <c r="S2397" s="26"/>
      <c r="T2397" s="26"/>
      <c r="U2397" s="26"/>
      <c r="V2397" s="36">
        <f t="shared" si="37"/>
        <v>1096</v>
      </c>
      <c r="W239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97" t="str">
        <f>IF(Table1[[#This Row],[Days Past 3rd Birthday Calculated]]&lt;1,"OnTime",IF(Table1[[#This Row],[Days Past 3rd Birthday Calculated]]&lt;16,"1-15 Cal Days",IF(Table1[[#This Row],[Days Past 3rd Birthday Calculated]]&gt;29,"30+ Cal Days","16-29 Cal Days")))</f>
        <v>OnTime</v>
      </c>
      <c r="Y2397" s="37">
        <f>_xlfn.NUMBERVALUE(Table1[[#This Row],[School Days to Complete Initial Evaluation (U08)]])</f>
        <v>0</v>
      </c>
      <c r="Z2397" t="str">
        <f>IF(Table1[[#This Row],[School Days to Complete Initial Evaluation Converted]]&lt;36,"OnTime",IF(Table1[[#This Row],[School Days to Complete Initial Evaluation Converted]]&gt;50,"16+ Sch Days","1-15 Sch Days"))</f>
        <v>OnTime</v>
      </c>
    </row>
    <row r="2398" spans="1:26">
      <c r="A2398" s="26"/>
      <c r="B2398" s="26"/>
      <c r="C2398" s="26"/>
      <c r="D2398" s="26"/>
      <c r="E2398" s="26"/>
      <c r="F2398" s="26"/>
      <c r="G2398" s="26"/>
      <c r="H2398" s="26"/>
      <c r="I2398" s="26"/>
      <c r="J2398" s="26"/>
      <c r="K2398" s="26"/>
      <c r="L2398" s="26"/>
      <c r="M2398" s="26"/>
      <c r="N2398" s="26"/>
      <c r="O2398" s="26"/>
      <c r="P2398" s="26"/>
      <c r="Q2398" s="26"/>
      <c r="R2398" s="26"/>
      <c r="S2398" s="26"/>
      <c r="T2398" s="26"/>
      <c r="U2398" s="26"/>
      <c r="V2398" s="36">
        <f t="shared" si="37"/>
        <v>1096</v>
      </c>
      <c r="W239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98" t="str">
        <f>IF(Table1[[#This Row],[Days Past 3rd Birthday Calculated]]&lt;1,"OnTime",IF(Table1[[#This Row],[Days Past 3rd Birthday Calculated]]&lt;16,"1-15 Cal Days",IF(Table1[[#This Row],[Days Past 3rd Birthday Calculated]]&gt;29,"30+ Cal Days","16-29 Cal Days")))</f>
        <v>OnTime</v>
      </c>
      <c r="Y2398" s="37">
        <f>_xlfn.NUMBERVALUE(Table1[[#This Row],[School Days to Complete Initial Evaluation (U08)]])</f>
        <v>0</v>
      </c>
      <c r="Z2398" t="str">
        <f>IF(Table1[[#This Row],[School Days to Complete Initial Evaluation Converted]]&lt;36,"OnTime",IF(Table1[[#This Row],[School Days to Complete Initial Evaluation Converted]]&gt;50,"16+ Sch Days","1-15 Sch Days"))</f>
        <v>OnTime</v>
      </c>
    </row>
    <row r="2399" spans="1:26">
      <c r="A2399" s="26"/>
      <c r="B2399" s="26"/>
      <c r="C2399" s="26"/>
      <c r="D2399" s="26"/>
      <c r="E2399" s="26"/>
      <c r="F2399" s="26"/>
      <c r="G2399" s="26"/>
      <c r="H2399" s="26"/>
      <c r="I2399" s="26"/>
      <c r="J2399" s="26"/>
      <c r="K2399" s="26"/>
      <c r="L2399" s="26"/>
      <c r="M2399" s="26"/>
      <c r="N2399" s="26"/>
      <c r="O2399" s="26"/>
      <c r="P2399" s="26"/>
      <c r="Q2399" s="26"/>
      <c r="R2399" s="26"/>
      <c r="S2399" s="26"/>
      <c r="T2399" s="26"/>
      <c r="U2399" s="26"/>
      <c r="V2399" s="36">
        <f t="shared" si="37"/>
        <v>1096</v>
      </c>
      <c r="W239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399" t="str">
        <f>IF(Table1[[#This Row],[Days Past 3rd Birthday Calculated]]&lt;1,"OnTime",IF(Table1[[#This Row],[Days Past 3rd Birthday Calculated]]&lt;16,"1-15 Cal Days",IF(Table1[[#This Row],[Days Past 3rd Birthday Calculated]]&gt;29,"30+ Cal Days","16-29 Cal Days")))</f>
        <v>OnTime</v>
      </c>
      <c r="Y2399" s="37">
        <f>_xlfn.NUMBERVALUE(Table1[[#This Row],[School Days to Complete Initial Evaluation (U08)]])</f>
        <v>0</v>
      </c>
      <c r="Z2399" t="str">
        <f>IF(Table1[[#This Row],[School Days to Complete Initial Evaluation Converted]]&lt;36,"OnTime",IF(Table1[[#This Row],[School Days to Complete Initial Evaluation Converted]]&gt;50,"16+ Sch Days","1-15 Sch Days"))</f>
        <v>OnTime</v>
      </c>
    </row>
    <row r="2400" spans="1:26">
      <c r="A2400" s="26"/>
      <c r="B2400" s="26"/>
      <c r="C2400" s="26"/>
      <c r="D2400" s="26"/>
      <c r="E2400" s="26"/>
      <c r="F2400" s="26"/>
      <c r="G2400" s="26"/>
      <c r="H2400" s="26"/>
      <c r="I2400" s="26"/>
      <c r="J2400" s="26"/>
      <c r="K2400" s="26"/>
      <c r="L2400" s="26"/>
      <c r="M2400" s="26"/>
      <c r="N2400" s="26"/>
      <c r="O2400" s="26"/>
      <c r="P2400" s="26"/>
      <c r="Q2400" s="26"/>
      <c r="R2400" s="26"/>
      <c r="S2400" s="26"/>
      <c r="T2400" s="26"/>
      <c r="U2400" s="26"/>
      <c r="V2400" s="36">
        <f t="shared" si="37"/>
        <v>1096</v>
      </c>
      <c r="W240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00" t="str">
        <f>IF(Table1[[#This Row],[Days Past 3rd Birthday Calculated]]&lt;1,"OnTime",IF(Table1[[#This Row],[Days Past 3rd Birthday Calculated]]&lt;16,"1-15 Cal Days",IF(Table1[[#This Row],[Days Past 3rd Birthday Calculated]]&gt;29,"30+ Cal Days","16-29 Cal Days")))</f>
        <v>OnTime</v>
      </c>
      <c r="Y2400" s="37">
        <f>_xlfn.NUMBERVALUE(Table1[[#This Row],[School Days to Complete Initial Evaluation (U08)]])</f>
        <v>0</v>
      </c>
      <c r="Z2400" t="str">
        <f>IF(Table1[[#This Row],[School Days to Complete Initial Evaluation Converted]]&lt;36,"OnTime",IF(Table1[[#This Row],[School Days to Complete Initial Evaluation Converted]]&gt;50,"16+ Sch Days","1-15 Sch Days"))</f>
        <v>OnTime</v>
      </c>
    </row>
    <row r="2401" spans="1:26">
      <c r="A2401" s="26"/>
      <c r="B2401" s="26"/>
      <c r="C2401" s="26"/>
      <c r="D2401" s="26"/>
      <c r="E2401" s="26"/>
      <c r="F2401" s="26"/>
      <c r="G2401" s="26"/>
      <c r="H2401" s="26"/>
      <c r="I2401" s="26"/>
      <c r="J2401" s="26"/>
      <c r="K2401" s="26"/>
      <c r="L2401" s="26"/>
      <c r="M2401" s="26"/>
      <c r="N2401" s="26"/>
      <c r="O2401" s="26"/>
      <c r="P2401" s="26"/>
      <c r="Q2401" s="26"/>
      <c r="R2401" s="26"/>
      <c r="S2401" s="26"/>
      <c r="T2401" s="26"/>
      <c r="U2401" s="26"/>
      <c r="V2401" s="36">
        <f t="shared" si="37"/>
        <v>1096</v>
      </c>
      <c r="W240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01" t="str">
        <f>IF(Table1[[#This Row],[Days Past 3rd Birthday Calculated]]&lt;1,"OnTime",IF(Table1[[#This Row],[Days Past 3rd Birthday Calculated]]&lt;16,"1-15 Cal Days",IF(Table1[[#This Row],[Days Past 3rd Birthday Calculated]]&gt;29,"30+ Cal Days","16-29 Cal Days")))</f>
        <v>OnTime</v>
      </c>
      <c r="Y2401" s="37">
        <f>_xlfn.NUMBERVALUE(Table1[[#This Row],[School Days to Complete Initial Evaluation (U08)]])</f>
        <v>0</v>
      </c>
      <c r="Z2401" t="str">
        <f>IF(Table1[[#This Row],[School Days to Complete Initial Evaluation Converted]]&lt;36,"OnTime",IF(Table1[[#This Row],[School Days to Complete Initial Evaluation Converted]]&gt;50,"16+ Sch Days","1-15 Sch Days"))</f>
        <v>OnTime</v>
      </c>
    </row>
    <row r="2402" spans="1:26">
      <c r="A2402" s="26"/>
      <c r="B2402" s="26"/>
      <c r="C2402" s="26"/>
      <c r="D2402" s="26"/>
      <c r="E2402" s="26"/>
      <c r="F2402" s="26"/>
      <c r="G2402" s="26"/>
      <c r="H2402" s="26"/>
      <c r="I2402" s="26"/>
      <c r="J2402" s="26"/>
      <c r="K2402" s="26"/>
      <c r="L2402" s="26"/>
      <c r="M2402" s="26"/>
      <c r="N2402" s="26"/>
      <c r="O2402" s="26"/>
      <c r="P2402" s="26"/>
      <c r="Q2402" s="26"/>
      <c r="R2402" s="26"/>
      <c r="S2402" s="26"/>
      <c r="T2402" s="26"/>
      <c r="U2402" s="26"/>
      <c r="V2402" s="36">
        <f t="shared" si="37"/>
        <v>1096</v>
      </c>
      <c r="W240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02" t="str">
        <f>IF(Table1[[#This Row],[Days Past 3rd Birthday Calculated]]&lt;1,"OnTime",IF(Table1[[#This Row],[Days Past 3rd Birthday Calculated]]&lt;16,"1-15 Cal Days",IF(Table1[[#This Row],[Days Past 3rd Birthday Calculated]]&gt;29,"30+ Cal Days","16-29 Cal Days")))</f>
        <v>OnTime</v>
      </c>
      <c r="Y2402" s="37">
        <f>_xlfn.NUMBERVALUE(Table1[[#This Row],[School Days to Complete Initial Evaluation (U08)]])</f>
        <v>0</v>
      </c>
      <c r="Z2402" t="str">
        <f>IF(Table1[[#This Row],[School Days to Complete Initial Evaluation Converted]]&lt;36,"OnTime",IF(Table1[[#This Row],[School Days to Complete Initial Evaluation Converted]]&gt;50,"16+ Sch Days","1-15 Sch Days"))</f>
        <v>OnTime</v>
      </c>
    </row>
    <row r="2403" spans="1:26">
      <c r="A2403" s="26"/>
      <c r="B2403" s="26"/>
      <c r="C2403" s="26"/>
      <c r="D2403" s="26"/>
      <c r="E2403" s="26"/>
      <c r="F2403" s="26"/>
      <c r="G2403" s="26"/>
      <c r="H2403" s="26"/>
      <c r="I2403" s="26"/>
      <c r="J2403" s="26"/>
      <c r="K2403" s="26"/>
      <c r="L2403" s="26"/>
      <c r="M2403" s="26"/>
      <c r="N2403" s="26"/>
      <c r="O2403" s="26"/>
      <c r="P2403" s="26"/>
      <c r="Q2403" s="26"/>
      <c r="R2403" s="26"/>
      <c r="S2403" s="26"/>
      <c r="T2403" s="26"/>
      <c r="U2403" s="26"/>
      <c r="V2403" s="36">
        <f t="shared" si="37"/>
        <v>1096</v>
      </c>
      <c r="W240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03" t="str">
        <f>IF(Table1[[#This Row],[Days Past 3rd Birthday Calculated]]&lt;1,"OnTime",IF(Table1[[#This Row],[Days Past 3rd Birthday Calculated]]&lt;16,"1-15 Cal Days",IF(Table1[[#This Row],[Days Past 3rd Birthday Calculated]]&gt;29,"30+ Cal Days","16-29 Cal Days")))</f>
        <v>OnTime</v>
      </c>
      <c r="Y2403" s="37">
        <f>_xlfn.NUMBERVALUE(Table1[[#This Row],[School Days to Complete Initial Evaluation (U08)]])</f>
        <v>0</v>
      </c>
      <c r="Z2403" t="str">
        <f>IF(Table1[[#This Row],[School Days to Complete Initial Evaluation Converted]]&lt;36,"OnTime",IF(Table1[[#This Row],[School Days to Complete Initial Evaluation Converted]]&gt;50,"16+ Sch Days","1-15 Sch Days"))</f>
        <v>OnTime</v>
      </c>
    </row>
    <row r="2404" spans="1:26">
      <c r="A2404" s="26"/>
      <c r="B2404" s="26"/>
      <c r="C2404" s="26"/>
      <c r="D2404" s="26"/>
      <c r="E2404" s="26"/>
      <c r="F2404" s="26"/>
      <c r="G2404" s="26"/>
      <c r="H2404" s="26"/>
      <c r="I2404" s="26"/>
      <c r="J2404" s="26"/>
      <c r="K2404" s="26"/>
      <c r="L2404" s="26"/>
      <c r="M2404" s="26"/>
      <c r="N2404" s="26"/>
      <c r="O2404" s="26"/>
      <c r="P2404" s="26"/>
      <c r="Q2404" s="26"/>
      <c r="R2404" s="26"/>
      <c r="S2404" s="26"/>
      <c r="T2404" s="26"/>
      <c r="U2404" s="26"/>
      <c r="V2404" s="36">
        <f t="shared" si="37"/>
        <v>1096</v>
      </c>
      <c r="W240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04" t="str">
        <f>IF(Table1[[#This Row],[Days Past 3rd Birthday Calculated]]&lt;1,"OnTime",IF(Table1[[#This Row],[Days Past 3rd Birthday Calculated]]&lt;16,"1-15 Cal Days",IF(Table1[[#This Row],[Days Past 3rd Birthday Calculated]]&gt;29,"30+ Cal Days","16-29 Cal Days")))</f>
        <v>OnTime</v>
      </c>
      <c r="Y2404" s="37">
        <f>_xlfn.NUMBERVALUE(Table1[[#This Row],[School Days to Complete Initial Evaluation (U08)]])</f>
        <v>0</v>
      </c>
      <c r="Z2404" t="str">
        <f>IF(Table1[[#This Row],[School Days to Complete Initial Evaluation Converted]]&lt;36,"OnTime",IF(Table1[[#This Row],[School Days to Complete Initial Evaluation Converted]]&gt;50,"16+ Sch Days","1-15 Sch Days"))</f>
        <v>OnTime</v>
      </c>
    </row>
    <row r="2405" spans="1:26">
      <c r="A2405" s="26"/>
      <c r="B2405" s="26"/>
      <c r="C2405" s="26"/>
      <c r="D2405" s="26"/>
      <c r="E2405" s="26"/>
      <c r="F2405" s="26"/>
      <c r="G2405" s="26"/>
      <c r="H2405" s="26"/>
      <c r="I2405" s="26"/>
      <c r="J2405" s="26"/>
      <c r="K2405" s="26"/>
      <c r="L2405" s="26"/>
      <c r="M2405" s="26"/>
      <c r="N2405" s="26"/>
      <c r="O2405" s="26"/>
      <c r="P2405" s="26"/>
      <c r="Q2405" s="26"/>
      <c r="R2405" s="26"/>
      <c r="S2405" s="26"/>
      <c r="T2405" s="26"/>
      <c r="U2405" s="26"/>
      <c r="V2405" s="36">
        <f t="shared" si="37"/>
        <v>1096</v>
      </c>
      <c r="W240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05" t="str">
        <f>IF(Table1[[#This Row],[Days Past 3rd Birthday Calculated]]&lt;1,"OnTime",IF(Table1[[#This Row],[Days Past 3rd Birthday Calculated]]&lt;16,"1-15 Cal Days",IF(Table1[[#This Row],[Days Past 3rd Birthday Calculated]]&gt;29,"30+ Cal Days","16-29 Cal Days")))</f>
        <v>OnTime</v>
      </c>
      <c r="Y2405" s="37">
        <f>_xlfn.NUMBERVALUE(Table1[[#This Row],[School Days to Complete Initial Evaluation (U08)]])</f>
        <v>0</v>
      </c>
      <c r="Z2405" t="str">
        <f>IF(Table1[[#This Row],[School Days to Complete Initial Evaluation Converted]]&lt;36,"OnTime",IF(Table1[[#This Row],[School Days to Complete Initial Evaluation Converted]]&gt;50,"16+ Sch Days","1-15 Sch Days"))</f>
        <v>OnTime</v>
      </c>
    </row>
    <row r="2406" spans="1:26">
      <c r="A2406" s="26"/>
      <c r="B2406" s="26"/>
      <c r="C2406" s="26"/>
      <c r="D2406" s="26"/>
      <c r="E2406" s="26"/>
      <c r="F2406" s="26"/>
      <c r="G2406" s="26"/>
      <c r="H2406" s="26"/>
      <c r="I2406" s="26"/>
      <c r="J2406" s="26"/>
      <c r="K2406" s="26"/>
      <c r="L2406" s="26"/>
      <c r="M2406" s="26"/>
      <c r="N2406" s="26"/>
      <c r="O2406" s="26"/>
      <c r="P2406" s="26"/>
      <c r="Q2406" s="26"/>
      <c r="R2406" s="26"/>
      <c r="S2406" s="26"/>
      <c r="T2406" s="26"/>
      <c r="U2406" s="26"/>
      <c r="V2406" s="36">
        <f t="shared" si="37"/>
        <v>1096</v>
      </c>
      <c r="W240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06" t="str">
        <f>IF(Table1[[#This Row],[Days Past 3rd Birthday Calculated]]&lt;1,"OnTime",IF(Table1[[#This Row],[Days Past 3rd Birthday Calculated]]&lt;16,"1-15 Cal Days",IF(Table1[[#This Row],[Days Past 3rd Birthday Calculated]]&gt;29,"30+ Cal Days","16-29 Cal Days")))</f>
        <v>OnTime</v>
      </c>
      <c r="Y2406" s="37">
        <f>_xlfn.NUMBERVALUE(Table1[[#This Row],[School Days to Complete Initial Evaluation (U08)]])</f>
        <v>0</v>
      </c>
      <c r="Z2406" t="str">
        <f>IF(Table1[[#This Row],[School Days to Complete Initial Evaluation Converted]]&lt;36,"OnTime",IF(Table1[[#This Row],[School Days to Complete Initial Evaluation Converted]]&gt;50,"16+ Sch Days","1-15 Sch Days"))</f>
        <v>OnTime</v>
      </c>
    </row>
    <row r="2407" spans="1:26">
      <c r="A2407" s="26"/>
      <c r="B2407" s="26"/>
      <c r="C2407" s="26"/>
      <c r="D2407" s="26"/>
      <c r="E2407" s="26"/>
      <c r="F2407" s="26"/>
      <c r="G2407" s="26"/>
      <c r="H2407" s="26"/>
      <c r="I2407" s="26"/>
      <c r="J2407" s="26"/>
      <c r="K2407" s="26"/>
      <c r="L2407" s="26"/>
      <c r="M2407" s="26"/>
      <c r="N2407" s="26"/>
      <c r="O2407" s="26"/>
      <c r="P2407" s="26"/>
      <c r="Q2407" s="26"/>
      <c r="R2407" s="26"/>
      <c r="S2407" s="26"/>
      <c r="T2407" s="26"/>
      <c r="U2407" s="26"/>
      <c r="V2407" s="36">
        <f t="shared" si="37"/>
        <v>1096</v>
      </c>
      <c r="W240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07" t="str">
        <f>IF(Table1[[#This Row],[Days Past 3rd Birthday Calculated]]&lt;1,"OnTime",IF(Table1[[#This Row],[Days Past 3rd Birthday Calculated]]&lt;16,"1-15 Cal Days",IF(Table1[[#This Row],[Days Past 3rd Birthday Calculated]]&gt;29,"30+ Cal Days","16-29 Cal Days")))</f>
        <v>OnTime</v>
      </c>
      <c r="Y2407" s="37">
        <f>_xlfn.NUMBERVALUE(Table1[[#This Row],[School Days to Complete Initial Evaluation (U08)]])</f>
        <v>0</v>
      </c>
      <c r="Z2407" t="str">
        <f>IF(Table1[[#This Row],[School Days to Complete Initial Evaluation Converted]]&lt;36,"OnTime",IF(Table1[[#This Row],[School Days to Complete Initial Evaluation Converted]]&gt;50,"16+ Sch Days","1-15 Sch Days"))</f>
        <v>OnTime</v>
      </c>
    </row>
    <row r="2408" spans="1:26">
      <c r="A2408" s="26"/>
      <c r="B2408" s="26"/>
      <c r="C2408" s="26"/>
      <c r="D2408" s="26"/>
      <c r="E2408" s="26"/>
      <c r="F2408" s="26"/>
      <c r="G2408" s="26"/>
      <c r="H2408" s="26"/>
      <c r="I2408" s="26"/>
      <c r="J2408" s="26"/>
      <c r="K2408" s="26"/>
      <c r="L2408" s="26"/>
      <c r="M2408" s="26"/>
      <c r="N2408" s="26"/>
      <c r="O2408" s="26"/>
      <c r="P2408" s="26"/>
      <c r="Q2408" s="26"/>
      <c r="R2408" s="26"/>
      <c r="S2408" s="26"/>
      <c r="T2408" s="26"/>
      <c r="U2408" s="26"/>
      <c r="V2408" s="36">
        <f t="shared" si="37"/>
        <v>1096</v>
      </c>
      <c r="W240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08" t="str">
        <f>IF(Table1[[#This Row],[Days Past 3rd Birthday Calculated]]&lt;1,"OnTime",IF(Table1[[#This Row],[Days Past 3rd Birthday Calculated]]&lt;16,"1-15 Cal Days",IF(Table1[[#This Row],[Days Past 3rd Birthday Calculated]]&gt;29,"30+ Cal Days","16-29 Cal Days")))</f>
        <v>OnTime</v>
      </c>
      <c r="Y2408" s="37">
        <f>_xlfn.NUMBERVALUE(Table1[[#This Row],[School Days to Complete Initial Evaluation (U08)]])</f>
        <v>0</v>
      </c>
      <c r="Z2408" t="str">
        <f>IF(Table1[[#This Row],[School Days to Complete Initial Evaluation Converted]]&lt;36,"OnTime",IF(Table1[[#This Row],[School Days to Complete Initial Evaluation Converted]]&gt;50,"16+ Sch Days","1-15 Sch Days"))</f>
        <v>OnTime</v>
      </c>
    </row>
    <row r="2409" spans="1:26">
      <c r="A2409" s="26"/>
      <c r="B2409" s="26"/>
      <c r="C2409" s="26"/>
      <c r="D2409" s="26"/>
      <c r="E2409" s="26"/>
      <c r="F2409" s="26"/>
      <c r="G2409" s="26"/>
      <c r="H2409" s="26"/>
      <c r="I2409" s="26"/>
      <c r="J2409" s="26"/>
      <c r="K2409" s="26"/>
      <c r="L2409" s="26"/>
      <c r="M2409" s="26"/>
      <c r="N2409" s="26"/>
      <c r="O2409" s="26"/>
      <c r="P2409" s="26"/>
      <c r="Q2409" s="26"/>
      <c r="R2409" s="26"/>
      <c r="S2409" s="26"/>
      <c r="T2409" s="26"/>
      <c r="U2409" s="26"/>
      <c r="V2409" s="36">
        <f t="shared" si="37"/>
        <v>1096</v>
      </c>
      <c r="W240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09" t="str">
        <f>IF(Table1[[#This Row],[Days Past 3rd Birthday Calculated]]&lt;1,"OnTime",IF(Table1[[#This Row],[Days Past 3rd Birthday Calculated]]&lt;16,"1-15 Cal Days",IF(Table1[[#This Row],[Days Past 3rd Birthday Calculated]]&gt;29,"30+ Cal Days","16-29 Cal Days")))</f>
        <v>OnTime</v>
      </c>
      <c r="Y2409" s="37">
        <f>_xlfn.NUMBERVALUE(Table1[[#This Row],[School Days to Complete Initial Evaluation (U08)]])</f>
        <v>0</v>
      </c>
      <c r="Z2409" t="str">
        <f>IF(Table1[[#This Row],[School Days to Complete Initial Evaluation Converted]]&lt;36,"OnTime",IF(Table1[[#This Row],[School Days to Complete Initial Evaluation Converted]]&gt;50,"16+ Sch Days","1-15 Sch Days"))</f>
        <v>OnTime</v>
      </c>
    </row>
    <row r="2410" spans="1:26">
      <c r="A2410" s="26"/>
      <c r="B2410" s="26"/>
      <c r="C2410" s="26"/>
      <c r="D2410" s="26"/>
      <c r="E2410" s="26"/>
      <c r="F2410" s="26"/>
      <c r="G2410" s="26"/>
      <c r="H2410" s="26"/>
      <c r="I2410" s="26"/>
      <c r="J2410" s="26"/>
      <c r="K2410" s="26"/>
      <c r="L2410" s="26"/>
      <c r="M2410" s="26"/>
      <c r="N2410" s="26"/>
      <c r="O2410" s="26"/>
      <c r="P2410" s="26"/>
      <c r="Q2410" s="26"/>
      <c r="R2410" s="26"/>
      <c r="S2410" s="26"/>
      <c r="T2410" s="26"/>
      <c r="U2410" s="26"/>
      <c r="V2410" s="36">
        <f t="shared" si="37"/>
        <v>1096</v>
      </c>
      <c r="W241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10" t="str">
        <f>IF(Table1[[#This Row],[Days Past 3rd Birthday Calculated]]&lt;1,"OnTime",IF(Table1[[#This Row],[Days Past 3rd Birthday Calculated]]&lt;16,"1-15 Cal Days",IF(Table1[[#This Row],[Days Past 3rd Birthday Calculated]]&gt;29,"30+ Cal Days","16-29 Cal Days")))</f>
        <v>OnTime</v>
      </c>
      <c r="Y2410" s="37">
        <f>_xlfn.NUMBERVALUE(Table1[[#This Row],[School Days to Complete Initial Evaluation (U08)]])</f>
        <v>0</v>
      </c>
      <c r="Z2410" t="str">
        <f>IF(Table1[[#This Row],[School Days to Complete Initial Evaluation Converted]]&lt;36,"OnTime",IF(Table1[[#This Row],[School Days to Complete Initial Evaluation Converted]]&gt;50,"16+ Sch Days","1-15 Sch Days"))</f>
        <v>OnTime</v>
      </c>
    </row>
    <row r="2411" spans="1:26">
      <c r="A2411" s="26"/>
      <c r="B2411" s="26"/>
      <c r="C2411" s="26"/>
      <c r="D2411" s="26"/>
      <c r="E2411" s="26"/>
      <c r="F2411" s="26"/>
      <c r="G2411" s="26"/>
      <c r="H2411" s="26"/>
      <c r="I2411" s="26"/>
      <c r="J2411" s="26"/>
      <c r="K2411" s="26"/>
      <c r="L2411" s="26"/>
      <c r="M2411" s="26"/>
      <c r="N2411" s="26"/>
      <c r="O2411" s="26"/>
      <c r="P2411" s="26"/>
      <c r="Q2411" s="26"/>
      <c r="R2411" s="26"/>
      <c r="S2411" s="26"/>
      <c r="T2411" s="26"/>
      <c r="U2411" s="26"/>
      <c r="V2411" s="36">
        <f t="shared" si="37"/>
        <v>1096</v>
      </c>
      <c r="W241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11" t="str">
        <f>IF(Table1[[#This Row],[Days Past 3rd Birthday Calculated]]&lt;1,"OnTime",IF(Table1[[#This Row],[Days Past 3rd Birthday Calculated]]&lt;16,"1-15 Cal Days",IF(Table1[[#This Row],[Days Past 3rd Birthday Calculated]]&gt;29,"30+ Cal Days","16-29 Cal Days")))</f>
        <v>OnTime</v>
      </c>
      <c r="Y2411" s="37">
        <f>_xlfn.NUMBERVALUE(Table1[[#This Row],[School Days to Complete Initial Evaluation (U08)]])</f>
        <v>0</v>
      </c>
      <c r="Z2411" t="str">
        <f>IF(Table1[[#This Row],[School Days to Complete Initial Evaluation Converted]]&lt;36,"OnTime",IF(Table1[[#This Row],[School Days to Complete Initial Evaluation Converted]]&gt;50,"16+ Sch Days","1-15 Sch Days"))</f>
        <v>OnTime</v>
      </c>
    </row>
    <row r="2412" spans="1:26">
      <c r="A2412" s="26"/>
      <c r="B2412" s="26"/>
      <c r="C2412" s="26"/>
      <c r="D2412" s="26"/>
      <c r="E2412" s="26"/>
      <c r="F2412" s="26"/>
      <c r="G2412" s="26"/>
      <c r="H2412" s="26"/>
      <c r="I2412" s="26"/>
      <c r="J2412" s="26"/>
      <c r="K2412" s="26"/>
      <c r="L2412" s="26"/>
      <c r="M2412" s="26"/>
      <c r="N2412" s="26"/>
      <c r="O2412" s="26"/>
      <c r="P2412" s="26"/>
      <c r="Q2412" s="26"/>
      <c r="R2412" s="26"/>
      <c r="S2412" s="26"/>
      <c r="T2412" s="26"/>
      <c r="U2412" s="26"/>
      <c r="V2412" s="36">
        <f t="shared" si="37"/>
        <v>1096</v>
      </c>
      <c r="W241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12" t="str">
        <f>IF(Table1[[#This Row],[Days Past 3rd Birthday Calculated]]&lt;1,"OnTime",IF(Table1[[#This Row],[Days Past 3rd Birthday Calculated]]&lt;16,"1-15 Cal Days",IF(Table1[[#This Row],[Days Past 3rd Birthday Calculated]]&gt;29,"30+ Cal Days","16-29 Cal Days")))</f>
        <v>OnTime</v>
      </c>
      <c r="Y2412" s="37">
        <f>_xlfn.NUMBERVALUE(Table1[[#This Row],[School Days to Complete Initial Evaluation (U08)]])</f>
        <v>0</v>
      </c>
      <c r="Z2412" t="str">
        <f>IF(Table1[[#This Row],[School Days to Complete Initial Evaluation Converted]]&lt;36,"OnTime",IF(Table1[[#This Row],[School Days to Complete Initial Evaluation Converted]]&gt;50,"16+ Sch Days","1-15 Sch Days"))</f>
        <v>OnTime</v>
      </c>
    </row>
    <row r="2413" spans="1:26">
      <c r="A2413" s="26"/>
      <c r="B2413" s="26"/>
      <c r="C2413" s="26"/>
      <c r="D2413" s="26"/>
      <c r="E2413" s="26"/>
      <c r="F2413" s="26"/>
      <c r="G2413" s="26"/>
      <c r="H2413" s="26"/>
      <c r="I2413" s="26"/>
      <c r="J2413" s="26"/>
      <c r="K2413" s="26"/>
      <c r="L2413" s="26"/>
      <c r="M2413" s="26"/>
      <c r="N2413" s="26"/>
      <c r="O2413" s="26"/>
      <c r="P2413" s="26"/>
      <c r="Q2413" s="26"/>
      <c r="R2413" s="26"/>
      <c r="S2413" s="26"/>
      <c r="T2413" s="26"/>
      <c r="U2413" s="26"/>
      <c r="V2413" s="36">
        <f t="shared" si="37"/>
        <v>1096</v>
      </c>
      <c r="W241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13" t="str">
        <f>IF(Table1[[#This Row],[Days Past 3rd Birthday Calculated]]&lt;1,"OnTime",IF(Table1[[#This Row],[Days Past 3rd Birthday Calculated]]&lt;16,"1-15 Cal Days",IF(Table1[[#This Row],[Days Past 3rd Birthday Calculated]]&gt;29,"30+ Cal Days","16-29 Cal Days")))</f>
        <v>OnTime</v>
      </c>
      <c r="Y2413" s="37">
        <f>_xlfn.NUMBERVALUE(Table1[[#This Row],[School Days to Complete Initial Evaluation (U08)]])</f>
        <v>0</v>
      </c>
      <c r="Z2413" t="str">
        <f>IF(Table1[[#This Row],[School Days to Complete Initial Evaluation Converted]]&lt;36,"OnTime",IF(Table1[[#This Row],[School Days to Complete Initial Evaluation Converted]]&gt;50,"16+ Sch Days","1-15 Sch Days"))</f>
        <v>OnTime</v>
      </c>
    </row>
    <row r="2414" spans="1:26">
      <c r="A2414" s="26"/>
      <c r="B2414" s="26"/>
      <c r="C2414" s="26"/>
      <c r="D2414" s="26"/>
      <c r="E2414" s="26"/>
      <c r="F2414" s="26"/>
      <c r="G2414" s="26"/>
      <c r="H2414" s="26"/>
      <c r="I2414" s="26"/>
      <c r="J2414" s="26"/>
      <c r="K2414" s="26"/>
      <c r="L2414" s="26"/>
      <c r="M2414" s="26"/>
      <c r="N2414" s="26"/>
      <c r="O2414" s="26"/>
      <c r="P2414" s="26"/>
      <c r="Q2414" s="26"/>
      <c r="R2414" s="26"/>
      <c r="S2414" s="26"/>
      <c r="T2414" s="26"/>
      <c r="U2414" s="26"/>
      <c r="V2414" s="36">
        <f t="shared" si="37"/>
        <v>1096</v>
      </c>
      <c r="W241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14" t="str">
        <f>IF(Table1[[#This Row],[Days Past 3rd Birthday Calculated]]&lt;1,"OnTime",IF(Table1[[#This Row],[Days Past 3rd Birthday Calculated]]&lt;16,"1-15 Cal Days",IF(Table1[[#This Row],[Days Past 3rd Birthday Calculated]]&gt;29,"30+ Cal Days","16-29 Cal Days")))</f>
        <v>OnTime</v>
      </c>
      <c r="Y2414" s="37">
        <f>_xlfn.NUMBERVALUE(Table1[[#This Row],[School Days to Complete Initial Evaluation (U08)]])</f>
        <v>0</v>
      </c>
      <c r="Z2414" t="str">
        <f>IF(Table1[[#This Row],[School Days to Complete Initial Evaluation Converted]]&lt;36,"OnTime",IF(Table1[[#This Row],[School Days to Complete Initial Evaluation Converted]]&gt;50,"16+ Sch Days","1-15 Sch Days"))</f>
        <v>OnTime</v>
      </c>
    </row>
    <row r="2415" spans="1:26">
      <c r="A2415" s="26"/>
      <c r="B2415" s="26"/>
      <c r="C2415" s="26"/>
      <c r="D2415" s="26"/>
      <c r="E2415" s="26"/>
      <c r="F2415" s="26"/>
      <c r="G2415" s="26"/>
      <c r="H2415" s="26"/>
      <c r="I2415" s="26"/>
      <c r="J2415" s="26"/>
      <c r="K2415" s="26"/>
      <c r="L2415" s="26"/>
      <c r="M2415" s="26"/>
      <c r="N2415" s="26"/>
      <c r="O2415" s="26"/>
      <c r="P2415" s="26"/>
      <c r="Q2415" s="26"/>
      <c r="R2415" s="26"/>
      <c r="S2415" s="26"/>
      <c r="T2415" s="26"/>
      <c r="U2415" s="26"/>
      <c r="V2415" s="36">
        <f t="shared" si="37"/>
        <v>1096</v>
      </c>
      <c r="W241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15" t="str">
        <f>IF(Table1[[#This Row],[Days Past 3rd Birthday Calculated]]&lt;1,"OnTime",IF(Table1[[#This Row],[Days Past 3rd Birthday Calculated]]&lt;16,"1-15 Cal Days",IF(Table1[[#This Row],[Days Past 3rd Birthday Calculated]]&gt;29,"30+ Cal Days","16-29 Cal Days")))</f>
        <v>OnTime</v>
      </c>
      <c r="Y2415" s="37">
        <f>_xlfn.NUMBERVALUE(Table1[[#This Row],[School Days to Complete Initial Evaluation (U08)]])</f>
        <v>0</v>
      </c>
      <c r="Z2415" t="str">
        <f>IF(Table1[[#This Row],[School Days to Complete Initial Evaluation Converted]]&lt;36,"OnTime",IF(Table1[[#This Row],[School Days to Complete Initial Evaluation Converted]]&gt;50,"16+ Sch Days","1-15 Sch Days"))</f>
        <v>OnTime</v>
      </c>
    </row>
    <row r="2416" spans="1:26">
      <c r="A2416" s="26"/>
      <c r="B2416" s="26"/>
      <c r="C2416" s="26"/>
      <c r="D2416" s="26"/>
      <c r="E2416" s="26"/>
      <c r="F2416" s="26"/>
      <c r="G2416" s="26"/>
      <c r="H2416" s="26"/>
      <c r="I2416" s="26"/>
      <c r="J2416" s="26"/>
      <c r="K2416" s="26"/>
      <c r="L2416" s="26"/>
      <c r="M2416" s="26"/>
      <c r="N2416" s="26"/>
      <c r="O2416" s="26"/>
      <c r="P2416" s="26"/>
      <c r="Q2416" s="26"/>
      <c r="R2416" s="26"/>
      <c r="S2416" s="26"/>
      <c r="T2416" s="26"/>
      <c r="U2416" s="26"/>
      <c r="V2416" s="36">
        <f t="shared" si="37"/>
        <v>1096</v>
      </c>
      <c r="W241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16" t="str">
        <f>IF(Table1[[#This Row],[Days Past 3rd Birthday Calculated]]&lt;1,"OnTime",IF(Table1[[#This Row],[Days Past 3rd Birthday Calculated]]&lt;16,"1-15 Cal Days",IF(Table1[[#This Row],[Days Past 3rd Birthday Calculated]]&gt;29,"30+ Cal Days","16-29 Cal Days")))</f>
        <v>OnTime</v>
      </c>
      <c r="Y2416" s="37">
        <f>_xlfn.NUMBERVALUE(Table1[[#This Row],[School Days to Complete Initial Evaluation (U08)]])</f>
        <v>0</v>
      </c>
      <c r="Z2416" t="str">
        <f>IF(Table1[[#This Row],[School Days to Complete Initial Evaluation Converted]]&lt;36,"OnTime",IF(Table1[[#This Row],[School Days to Complete Initial Evaluation Converted]]&gt;50,"16+ Sch Days","1-15 Sch Days"))</f>
        <v>OnTime</v>
      </c>
    </row>
    <row r="2417" spans="1:26">
      <c r="A2417" s="26"/>
      <c r="B2417" s="26"/>
      <c r="C2417" s="26"/>
      <c r="D2417" s="26"/>
      <c r="E2417" s="26"/>
      <c r="F2417" s="26"/>
      <c r="G2417" s="26"/>
      <c r="H2417" s="26"/>
      <c r="I2417" s="26"/>
      <c r="J2417" s="26"/>
      <c r="K2417" s="26"/>
      <c r="L2417" s="26"/>
      <c r="M2417" s="26"/>
      <c r="N2417" s="26"/>
      <c r="O2417" s="26"/>
      <c r="P2417" s="26"/>
      <c r="Q2417" s="26"/>
      <c r="R2417" s="26"/>
      <c r="S2417" s="26"/>
      <c r="T2417" s="26"/>
      <c r="U2417" s="26"/>
      <c r="V2417" s="36">
        <f t="shared" si="37"/>
        <v>1096</v>
      </c>
      <c r="W241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17" t="str">
        <f>IF(Table1[[#This Row],[Days Past 3rd Birthday Calculated]]&lt;1,"OnTime",IF(Table1[[#This Row],[Days Past 3rd Birthday Calculated]]&lt;16,"1-15 Cal Days",IF(Table1[[#This Row],[Days Past 3rd Birthday Calculated]]&gt;29,"30+ Cal Days","16-29 Cal Days")))</f>
        <v>OnTime</v>
      </c>
      <c r="Y2417" s="37">
        <f>_xlfn.NUMBERVALUE(Table1[[#This Row],[School Days to Complete Initial Evaluation (U08)]])</f>
        <v>0</v>
      </c>
      <c r="Z2417" t="str">
        <f>IF(Table1[[#This Row],[School Days to Complete Initial Evaluation Converted]]&lt;36,"OnTime",IF(Table1[[#This Row],[School Days to Complete Initial Evaluation Converted]]&gt;50,"16+ Sch Days","1-15 Sch Days"))</f>
        <v>OnTime</v>
      </c>
    </row>
    <row r="2418" spans="1:26">
      <c r="A2418" s="26"/>
      <c r="B2418" s="26"/>
      <c r="C2418" s="26"/>
      <c r="D2418" s="26"/>
      <c r="E2418" s="26"/>
      <c r="F2418" s="26"/>
      <c r="G2418" s="26"/>
      <c r="H2418" s="26"/>
      <c r="I2418" s="26"/>
      <c r="J2418" s="26"/>
      <c r="K2418" s="26"/>
      <c r="L2418" s="26"/>
      <c r="M2418" s="26"/>
      <c r="N2418" s="26"/>
      <c r="O2418" s="26"/>
      <c r="P2418" s="26"/>
      <c r="Q2418" s="26"/>
      <c r="R2418" s="26"/>
      <c r="S2418" s="26"/>
      <c r="T2418" s="26"/>
      <c r="U2418" s="26"/>
      <c r="V2418" s="36">
        <f t="shared" si="37"/>
        <v>1096</v>
      </c>
      <c r="W241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18" t="str">
        <f>IF(Table1[[#This Row],[Days Past 3rd Birthday Calculated]]&lt;1,"OnTime",IF(Table1[[#This Row],[Days Past 3rd Birthday Calculated]]&lt;16,"1-15 Cal Days",IF(Table1[[#This Row],[Days Past 3rd Birthday Calculated]]&gt;29,"30+ Cal Days","16-29 Cal Days")))</f>
        <v>OnTime</v>
      </c>
      <c r="Y2418" s="37">
        <f>_xlfn.NUMBERVALUE(Table1[[#This Row],[School Days to Complete Initial Evaluation (U08)]])</f>
        <v>0</v>
      </c>
      <c r="Z2418" t="str">
        <f>IF(Table1[[#This Row],[School Days to Complete Initial Evaluation Converted]]&lt;36,"OnTime",IF(Table1[[#This Row],[School Days to Complete Initial Evaluation Converted]]&gt;50,"16+ Sch Days","1-15 Sch Days"))</f>
        <v>OnTime</v>
      </c>
    </row>
    <row r="2419" spans="1:26">
      <c r="A2419" s="26"/>
      <c r="B2419" s="26"/>
      <c r="C2419" s="26"/>
      <c r="D2419" s="26"/>
      <c r="E2419" s="26"/>
      <c r="F2419" s="26"/>
      <c r="G2419" s="26"/>
      <c r="H2419" s="26"/>
      <c r="I2419" s="26"/>
      <c r="J2419" s="26"/>
      <c r="K2419" s="26"/>
      <c r="L2419" s="26"/>
      <c r="M2419" s="26"/>
      <c r="N2419" s="26"/>
      <c r="O2419" s="26"/>
      <c r="P2419" s="26"/>
      <c r="Q2419" s="26"/>
      <c r="R2419" s="26"/>
      <c r="S2419" s="26"/>
      <c r="T2419" s="26"/>
      <c r="U2419" s="26"/>
      <c r="V2419" s="36">
        <f t="shared" si="37"/>
        <v>1096</v>
      </c>
      <c r="W241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19" t="str">
        <f>IF(Table1[[#This Row],[Days Past 3rd Birthday Calculated]]&lt;1,"OnTime",IF(Table1[[#This Row],[Days Past 3rd Birthday Calculated]]&lt;16,"1-15 Cal Days",IF(Table1[[#This Row],[Days Past 3rd Birthday Calculated]]&gt;29,"30+ Cal Days","16-29 Cal Days")))</f>
        <v>OnTime</v>
      </c>
      <c r="Y2419" s="37">
        <f>_xlfn.NUMBERVALUE(Table1[[#This Row],[School Days to Complete Initial Evaluation (U08)]])</f>
        <v>0</v>
      </c>
      <c r="Z2419" t="str">
        <f>IF(Table1[[#This Row],[School Days to Complete Initial Evaluation Converted]]&lt;36,"OnTime",IF(Table1[[#This Row],[School Days to Complete Initial Evaluation Converted]]&gt;50,"16+ Sch Days","1-15 Sch Days"))</f>
        <v>OnTime</v>
      </c>
    </row>
    <row r="2420" spans="1:26">
      <c r="A2420" s="26"/>
      <c r="B2420" s="26"/>
      <c r="C2420" s="26"/>
      <c r="D2420" s="26"/>
      <c r="E2420" s="26"/>
      <c r="F2420" s="26"/>
      <c r="G2420" s="26"/>
      <c r="H2420" s="26"/>
      <c r="I2420" s="26"/>
      <c r="J2420" s="26"/>
      <c r="K2420" s="26"/>
      <c r="L2420" s="26"/>
      <c r="M2420" s="26"/>
      <c r="N2420" s="26"/>
      <c r="O2420" s="26"/>
      <c r="P2420" s="26"/>
      <c r="Q2420" s="26"/>
      <c r="R2420" s="26"/>
      <c r="S2420" s="26"/>
      <c r="T2420" s="26"/>
      <c r="U2420" s="26"/>
      <c r="V2420" s="36">
        <f t="shared" si="37"/>
        <v>1096</v>
      </c>
      <c r="W242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20" t="str">
        <f>IF(Table1[[#This Row],[Days Past 3rd Birthday Calculated]]&lt;1,"OnTime",IF(Table1[[#This Row],[Days Past 3rd Birthday Calculated]]&lt;16,"1-15 Cal Days",IF(Table1[[#This Row],[Days Past 3rd Birthday Calculated]]&gt;29,"30+ Cal Days","16-29 Cal Days")))</f>
        <v>OnTime</v>
      </c>
      <c r="Y2420" s="37">
        <f>_xlfn.NUMBERVALUE(Table1[[#This Row],[School Days to Complete Initial Evaluation (U08)]])</f>
        <v>0</v>
      </c>
      <c r="Z2420" t="str">
        <f>IF(Table1[[#This Row],[School Days to Complete Initial Evaluation Converted]]&lt;36,"OnTime",IF(Table1[[#This Row],[School Days to Complete Initial Evaluation Converted]]&gt;50,"16+ Sch Days","1-15 Sch Days"))</f>
        <v>OnTime</v>
      </c>
    </row>
    <row r="2421" spans="1:26">
      <c r="A2421" s="26"/>
      <c r="B2421" s="26"/>
      <c r="C2421" s="26"/>
      <c r="D2421" s="26"/>
      <c r="E2421" s="26"/>
      <c r="F2421" s="26"/>
      <c r="G2421" s="26"/>
      <c r="H2421" s="26"/>
      <c r="I2421" s="26"/>
      <c r="J2421" s="26"/>
      <c r="K2421" s="26"/>
      <c r="L2421" s="26"/>
      <c r="M2421" s="26"/>
      <c r="N2421" s="26"/>
      <c r="O2421" s="26"/>
      <c r="P2421" s="26"/>
      <c r="Q2421" s="26"/>
      <c r="R2421" s="26"/>
      <c r="S2421" s="26"/>
      <c r="T2421" s="26"/>
      <c r="U2421" s="26"/>
      <c r="V2421" s="36">
        <f t="shared" si="37"/>
        <v>1096</v>
      </c>
      <c r="W242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21" t="str">
        <f>IF(Table1[[#This Row],[Days Past 3rd Birthday Calculated]]&lt;1,"OnTime",IF(Table1[[#This Row],[Days Past 3rd Birthday Calculated]]&lt;16,"1-15 Cal Days",IF(Table1[[#This Row],[Days Past 3rd Birthday Calculated]]&gt;29,"30+ Cal Days","16-29 Cal Days")))</f>
        <v>OnTime</v>
      </c>
      <c r="Y2421" s="37">
        <f>_xlfn.NUMBERVALUE(Table1[[#This Row],[School Days to Complete Initial Evaluation (U08)]])</f>
        <v>0</v>
      </c>
      <c r="Z2421" t="str">
        <f>IF(Table1[[#This Row],[School Days to Complete Initial Evaluation Converted]]&lt;36,"OnTime",IF(Table1[[#This Row],[School Days to Complete Initial Evaluation Converted]]&gt;50,"16+ Sch Days","1-15 Sch Days"))</f>
        <v>OnTime</v>
      </c>
    </row>
    <row r="2422" spans="1:26">
      <c r="A2422" s="26"/>
      <c r="B2422" s="26"/>
      <c r="C2422" s="26"/>
      <c r="D2422" s="26"/>
      <c r="E2422" s="26"/>
      <c r="F2422" s="26"/>
      <c r="G2422" s="26"/>
      <c r="H2422" s="26"/>
      <c r="I2422" s="26"/>
      <c r="J2422" s="26"/>
      <c r="K2422" s="26"/>
      <c r="L2422" s="26"/>
      <c r="M2422" s="26"/>
      <c r="N2422" s="26"/>
      <c r="O2422" s="26"/>
      <c r="P2422" s="26"/>
      <c r="Q2422" s="26"/>
      <c r="R2422" s="26"/>
      <c r="S2422" s="26"/>
      <c r="T2422" s="26"/>
      <c r="U2422" s="26"/>
      <c r="V2422" s="36">
        <f t="shared" si="37"/>
        <v>1096</v>
      </c>
      <c r="W242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22" t="str">
        <f>IF(Table1[[#This Row],[Days Past 3rd Birthday Calculated]]&lt;1,"OnTime",IF(Table1[[#This Row],[Days Past 3rd Birthday Calculated]]&lt;16,"1-15 Cal Days",IF(Table1[[#This Row],[Days Past 3rd Birthday Calculated]]&gt;29,"30+ Cal Days","16-29 Cal Days")))</f>
        <v>OnTime</v>
      </c>
      <c r="Y2422" s="37">
        <f>_xlfn.NUMBERVALUE(Table1[[#This Row],[School Days to Complete Initial Evaluation (U08)]])</f>
        <v>0</v>
      </c>
      <c r="Z2422" t="str">
        <f>IF(Table1[[#This Row],[School Days to Complete Initial Evaluation Converted]]&lt;36,"OnTime",IF(Table1[[#This Row],[School Days to Complete Initial Evaluation Converted]]&gt;50,"16+ Sch Days","1-15 Sch Days"))</f>
        <v>OnTime</v>
      </c>
    </row>
    <row r="2423" spans="1:26">
      <c r="A2423" s="26"/>
      <c r="B2423" s="26"/>
      <c r="C2423" s="26"/>
      <c r="D2423" s="26"/>
      <c r="E2423" s="26"/>
      <c r="F2423" s="26"/>
      <c r="G2423" s="26"/>
      <c r="H2423" s="26"/>
      <c r="I2423" s="26"/>
      <c r="J2423" s="26"/>
      <c r="K2423" s="26"/>
      <c r="L2423" s="26"/>
      <c r="M2423" s="26"/>
      <c r="N2423" s="26"/>
      <c r="O2423" s="26"/>
      <c r="P2423" s="26"/>
      <c r="Q2423" s="26"/>
      <c r="R2423" s="26"/>
      <c r="S2423" s="26"/>
      <c r="T2423" s="26"/>
      <c r="U2423" s="26"/>
      <c r="V2423" s="36">
        <f t="shared" si="37"/>
        <v>1096</v>
      </c>
      <c r="W242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23" t="str">
        <f>IF(Table1[[#This Row],[Days Past 3rd Birthday Calculated]]&lt;1,"OnTime",IF(Table1[[#This Row],[Days Past 3rd Birthday Calculated]]&lt;16,"1-15 Cal Days",IF(Table1[[#This Row],[Days Past 3rd Birthday Calculated]]&gt;29,"30+ Cal Days","16-29 Cal Days")))</f>
        <v>OnTime</v>
      </c>
      <c r="Y2423" s="37">
        <f>_xlfn.NUMBERVALUE(Table1[[#This Row],[School Days to Complete Initial Evaluation (U08)]])</f>
        <v>0</v>
      </c>
      <c r="Z2423" t="str">
        <f>IF(Table1[[#This Row],[School Days to Complete Initial Evaluation Converted]]&lt;36,"OnTime",IF(Table1[[#This Row],[School Days to Complete Initial Evaluation Converted]]&gt;50,"16+ Sch Days","1-15 Sch Days"))</f>
        <v>OnTime</v>
      </c>
    </row>
    <row r="2424" spans="1:26">
      <c r="A2424" s="26"/>
      <c r="B2424" s="26"/>
      <c r="C2424" s="26"/>
      <c r="D2424" s="26"/>
      <c r="E2424" s="26"/>
      <c r="F2424" s="26"/>
      <c r="G2424" s="26"/>
      <c r="H2424" s="26"/>
      <c r="I2424" s="26"/>
      <c r="J2424" s="26"/>
      <c r="K2424" s="26"/>
      <c r="L2424" s="26"/>
      <c r="M2424" s="26"/>
      <c r="N2424" s="26"/>
      <c r="O2424" s="26"/>
      <c r="P2424" s="26"/>
      <c r="Q2424" s="26"/>
      <c r="R2424" s="26"/>
      <c r="S2424" s="26"/>
      <c r="T2424" s="26"/>
      <c r="U2424" s="26"/>
      <c r="V2424" s="36">
        <f t="shared" si="37"/>
        <v>1096</v>
      </c>
      <c r="W242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24" t="str">
        <f>IF(Table1[[#This Row],[Days Past 3rd Birthday Calculated]]&lt;1,"OnTime",IF(Table1[[#This Row],[Days Past 3rd Birthday Calculated]]&lt;16,"1-15 Cal Days",IF(Table1[[#This Row],[Days Past 3rd Birthday Calculated]]&gt;29,"30+ Cal Days","16-29 Cal Days")))</f>
        <v>OnTime</v>
      </c>
      <c r="Y2424" s="37">
        <f>_xlfn.NUMBERVALUE(Table1[[#This Row],[School Days to Complete Initial Evaluation (U08)]])</f>
        <v>0</v>
      </c>
      <c r="Z2424" t="str">
        <f>IF(Table1[[#This Row],[School Days to Complete Initial Evaluation Converted]]&lt;36,"OnTime",IF(Table1[[#This Row],[School Days to Complete Initial Evaluation Converted]]&gt;50,"16+ Sch Days","1-15 Sch Days"))</f>
        <v>OnTime</v>
      </c>
    </row>
    <row r="2425" spans="1:26">
      <c r="A2425" s="26"/>
      <c r="B2425" s="26"/>
      <c r="C2425" s="26"/>
      <c r="D2425" s="26"/>
      <c r="E2425" s="26"/>
      <c r="F2425" s="26"/>
      <c r="G2425" s="26"/>
      <c r="H2425" s="26"/>
      <c r="I2425" s="26"/>
      <c r="J2425" s="26"/>
      <c r="K2425" s="26"/>
      <c r="L2425" s="26"/>
      <c r="M2425" s="26"/>
      <c r="N2425" s="26"/>
      <c r="O2425" s="26"/>
      <c r="P2425" s="26"/>
      <c r="Q2425" s="26"/>
      <c r="R2425" s="26"/>
      <c r="S2425" s="26"/>
      <c r="T2425" s="26"/>
      <c r="U2425" s="26"/>
      <c r="V2425" s="36">
        <f t="shared" si="37"/>
        <v>1096</v>
      </c>
      <c r="W242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25" t="str">
        <f>IF(Table1[[#This Row],[Days Past 3rd Birthday Calculated]]&lt;1,"OnTime",IF(Table1[[#This Row],[Days Past 3rd Birthday Calculated]]&lt;16,"1-15 Cal Days",IF(Table1[[#This Row],[Days Past 3rd Birthday Calculated]]&gt;29,"30+ Cal Days","16-29 Cal Days")))</f>
        <v>OnTime</v>
      </c>
      <c r="Y2425" s="37">
        <f>_xlfn.NUMBERVALUE(Table1[[#This Row],[School Days to Complete Initial Evaluation (U08)]])</f>
        <v>0</v>
      </c>
      <c r="Z2425" t="str">
        <f>IF(Table1[[#This Row],[School Days to Complete Initial Evaluation Converted]]&lt;36,"OnTime",IF(Table1[[#This Row],[School Days to Complete Initial Evaluation Converted]]&gt;50,"16+ Sch Days","1-15 Sch Days"))</f>
        <v>OnTime</v>
      </c>
    </row>
    <row r="2426" spans="1:26">
      <c r="A2426" s="26"/>
      <c r="B2426" s="26"/>
      <c r="C2426" s="26"/>
      <c r="D2426" s="26"/>
      <c r="E2426" s="26"/>
      <c r="F2426" s="26"/>
      <c r="G2426" s="26"/>
      <c r="H2426" s="26"/>
      <c r="I2426" s="26"/>
      <c r="J2426" s="26"/>
      <c r="K2426" s="26"/>
      <c r="L2426" s="26"/>
      <c r="M2426" s="26"/>
      <c r="N2426" s="26"/>
      <c r="O2426" s="26"/>
      <c r="P2426" s="26"/>
      <c r="Q2426" s="26"/>
      <c r="R2426" s="26"/>
      <c r="S2426" s="26"/>
      <c r="T2426" s="26"/>
      <c r="U2426" s="26"/>
      <c r="V2426" s="36">
        <f t="shared" si="37"/>
        <v>1096</v>
      </c>
      <c r="W242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26" t="str">
        <f>IF(Table1[[#This Row],[Days Past 3rd Birthday Calculated]]&lt;1,"OnTime",IF(Table1[[#This Row],[Days Past 3rd Birthday Calculated]]&lt;16,"1-15 Cal Days",IF(Table1[[#This Row],[Days Past 3rd Birthday Calculated]]&gt;29,"30+ Cal Days","16-29 Cal Days")))</f>
        <v>OnTime</v>
      </c>
      <c r="Y2426" s="37">
        <f>_xlfn.NUMBERVALUE(Table1[[#This Row],[School Days to Complete Initial Evaluation (U08)]])</f>
        <v>0</v>
      </c>
      <c r="Z2426" t="str">
        <f>IF(Table1[[#This Row],[School Days to Complete Initial Evaluation Converted]]&lt;36,"OnTime",IF(Table1[[#This Row],[School Days to Complete Initial Evaluation Converted]]&gt;50,"16+ Sch Days","1-15 Sch Days"))</f>
        <v>OnTime</v>
      </c>
    </row>
    <row r="2427" spans="1:26">
      <c r="A2427" s="26"/>
      <c r="B2427" s="26"/>
      <c r="C2427" s="26"/>
      <c r="D2427" s="26"/>
      <c r="E2427" s="26"/>
      <c r="F2427" s="26"/>
      <c r="G2427" s="26"/>
      <c r="H2427" s="26"/>
      <c r="I2427" s="26"/>
      <c r="J2427" s="26"/>
      <c r="K2427" s="26"/>
      <c r="L2427" s="26"/>
      <c r="M2427" s="26"/>
      <c r="N2427" s="26"/>
      <c r="O2427" s="26"/>
      <c r="P2427" s="26"/>
      <c r="Q2427" s="26"/>
      <c r="R2427" s="26"/>
      <c r="S2427" s="26"/>
      <c r="T2427" s="26"/>
      <c r="U2427" s="26"/>
      <c r="V2427" s="36">
        <f t="shared" si="37"/>
        <v>1096</v>
      </c>
      <c r="W242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27" t="str">
        <f>IF(Table1[[#This Row],[Days Past 3rd Birthday Calculated]]&lt;1,"OnTime",IF(Table1[[#This Row],[Days Past 3rd Birthday Calculated]]&lt;16,"1-15 Cal Days",IF(Table1[[#This Row],[Days Past 3rd Birthday Calculated]]&gt;29,"30+ Cal Days","16-29 Cal Days")))</f>
        <v>OnTime</v>
      </c>
      <c r="Y2427" s="37">
        <f>_xlfn.NUMBERVALUE(Table1[[#This Row],[School Days to Complete Initial Evaluation (U08)]])</f>
        <v>0</v>
      </c>
      <c r="Z2427" t="str">
        <f>IF(Table1[[#This Row],[School Days to Complete Initial Evaluation Converted]]&lt;36,"OnTime",IF(Table1[[#This Row],[School Days to Complete Initial Evaluation Converted]]&gt;50,"16+ Sch Days","1-15 Sch Days"))</f>
        <v>OnTime</v>
      </c>
    </row>
    <row r="2428" spans="1:26">
      <c r="A2428" s="26"/>
      <c r="B2428" s="26"/>
      <c r="C2428" s="26"/>
      <c r="D2428" s="26"/>
      <c r="E2428" s="26"/>
      <c r="F2428" s="26"/>
      <c r="G2428" s="26"/>
      <c r="H2428" s="26"/>
      <c r="I2428" s="26"/>
      <c r="J2428" s="26"/>
      <c r="K2428" s="26"/>
      <c r="L2428" s="26"/>
      <c r="M2428" s="26"/>
      <c r="N2428" s="26"/>
      <c r="O2428" s="26"/>
      <c r="P2428" s="26"/>
      <c r="Q2428" s="26"/>
      <c r="R2428" s="26"/>
      <c r="S2428" s="26"/>
      <c r="T2428" s="26"/>
      <c r="U2428" s="26"/>
      <c r="V2428" s="36">
        <f t="shared" si="37"/>
        <v>1096</v>
      </c>
      <c r="W242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28" t="str">
        <f>IF(Table1[[#This Row],[Days Past 3rd Birthday Calculated]]&lt;1,"OnTime",IF(Table1[[#This Row],[Days Past 3rd Birthday Calculated]]&lt;16,"1-15 Cal Days",IF(Table1[[#This Row],[Days Past 3rd Birthday Calculated]]&gt;29,"30+ Cal Days","16-29 Cal Days")))</f>
        <v>OnTime</v>
      </c>
      <c r="Y2428" s="37">
        <f>_xlfn.NUMBERVALUE(Table1[[#This Row],[School Days to Complete Initial Evaluation (U08)]])</f>
        <v>0</v>
      </c>
      <c r="Z2428" t="str">
        <f>IF(Table1[[#This Row],[School Days to Complete Initial Evaluation Converted]]&lt;36,"OnTime",IF(Table1[[#This Row],[School Days to Complete Initial Evaluation Converted]]&gt;50,"16+ Sch Days","1-15 Sch Days"))</f>
        <v>OnTime</v>
      </c>
    </row>
    <row r="2429" spans="1:26">
      <c r="A2429" s="26"/>
      <c r="B2429" s="26"/>
      <c r="C2429" s="26"/>
      <c r="D2429" s="26"/>
      <c r="E2429" s="26"/>
      <c r="F2429" s="26"/>
      <c r="G2429" s="26"/>
      <c r="H2429" s="26"/>
      <c r="I2429" s="26"/>
      <c r="J2429" s="26"/>
      <c r="K2429" s="26"/>
      <c r="L2429" s="26"/>
      <c r="M2429" s="26"/>
      <c r="N2429" s="26"/>
      <c r="O2429" s="26"/>
      <c r="P2429" s="26"/>
      <c r="Q2429" s="26"/>
      <c r="R2429" s="26"/>
      <c r="S2429" s="26"/>
      <c r="T2429" s="26"/>
      <c r="U2429" s="26"/>
      <c r="V2429" s="36">
        <f t="shared" si="37"/>
        <v>1096</v>
      </c>
      <c r="W242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29" t="str">
        <f>IF(Table1[[#This Row],[Days Past 3rd Birthday Calculated]]&lt;1,"OnTime",IF(Table1[[#This Row],[Days Past 3rd Birthday Calculated]]&lt;16,"1-15 Cal Days",IF(Table1[[#This Row],[Days Past 3rd Birthday Calculated]]&gt;29,"30+ Cal Days","16-29 Cal Days")))</f>
        <v>OnTime</v>
      </c>
      <c r="Y2429" s="37">
        <f>_xlfn.NUMBERVALUE(Table1[[#This Row],[School Days to Complete Initial Evaluation (U08)]])</f>
        <v>0</v>
      </c>
      <c r="Z2429" t="str">
        <f>IF(Table1[[#This Row],[School Days to Complete Initial Evaluation Converted]]&lt;36,"OnTime",IF(Table1[[#This Row],[School Days to Complete Initial Evaluation Converted]]&gt;50,"16+ Sch Days","1-15 Sch Days"))</f>
        <v>OnTime</v>
      </c>
    </row>
    <row r="2430" spans="1:26">
      <c r="A2430" s="26"/>
      <c r="B2430" s="26"/>
      <c r="C2430" s="26"/>
      <c r="D2430" s="26"/>
      <c r="E2430" s="26"/>
      <c r="F2430" s="26"/>
      <c r="G2430" s="26"/>
      <c r="H2430" s="26"/>
      <c r="I2430" s="26"/>
      <c r="J2430" s="26"/>
      <c r="K2430" s="26"/>
      <c r="L2430" s="26"/>
      <c r="M2430" s="26"/>
      <c r="N2430" s="26"/>
      <c r="O2430" s="26"/>
      <c r="P2430" s="26"/>
      <c r="Q2430" s="26"/>
      <c r="R2430" s="26"/>
      <c r="S2430" s="26"/>
      <c r="T2430" s="26"/>
      <c r="U2430" s="26"/>
      <c r="V2430" s="36">
        <f t="shared" si="37"/>
        <v>1096</v>
      </c>
      <c r="W243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30" t="str">
        <f>IF(Table1[[#This Row],[Days Past 3rd Birthday Calculated]]&lt;1,"OnTime",IF(Table1[[#This Row],[Days Past 3rd Birthday Calculated]]&lt;16,"1-15 Cal Days",IF(Table1[[#This Row],[Days Past 3rd Birthday Calculated]]&gt;29,"30+ Cal Days","16-29 Cal Days")))</f>
        <v>OnTime</v>
      </c>
      <c r="Y2430" s="37">
        <f>_xlfn.NUMBERVALUE(Table1[[#This Row],[School Days to Complete Initial Evaluation (U08)]])</f>
        <v>0</v>
      </c>
      <c r="Z2430" t="str">
        <f>IF(Table1[[#This Row],[School Days to Complete Initial Evaluation Converted]]&lt;36,"OnTime",IF(Table1[[#This Row],[School Days to Complete Initial Evaluation Converted]]&gt;50,"16+ Sch Days","1-15 Sch Days"))</f>
        <v>OnTime</v>
      </c>
    </row>
    <row r="2431" spans="1:26">
      <c r="A2431" s="26"/>
      <c r="B2431" s="26"/>
      <c r="C2431" s="26"/>
      <c r="D2431" s="26"/>
      <c r="E2431" s="26"/>
      <c r="F2431" s="26"/>
      <c r="G2431" s="26"/>
      <c r="H2431" s="26"/>
      <c r="I2431" s="26"/>
      <c r="J2431" s="26"/>
      <c r="K2431" s="26"/>
      <c r="L2431" s="26"/>
      <c r="M2431" s="26"/>
      <c r="N2431" s="26"/>
      <c r="O2431" s="26"/>
      <c r="P2431" s="26"/>
      <c r="Q2431" s="26"/>
      <c r="R2431" s="26"/>
      <c r="S2431" s="26"/>
      <c r="T2431" s="26"/>
      <c r="U2431" s="26"/>
      <c r="V2431" s="36">
        <f t="shared" si="37"/>
        <v>1096</v>
      </c>
      <c r="W243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31" t="str">
        <f>IF(Table1[[#This Row],[Days Past 3rd Birthday Calculated]]&lt;1,"OnTime",IF(Table1[[#This Row],[Days Past 3rd Birthday Calculated]]&lt;16,"1-15 Cal Days",IF(Table1[[#This Row],[Days Past 3rd Birthday Calculated]]&gt;29,"30+ Cal Days","16-29 Cal Days")))</f>
        <v>OnTime</v>
      </c>
      <c r="Y2431" s="37">
        <f>_xlfn.NUMBERVALUE(Table1[[#This Row],[School Days to Complete Initial Evaluation (U08)]])</f>
        <v>0</v>
      </c>
      <c r="Z2431" t="str">
        <f>IF(Table1[[#This Row],[School Days to Complete Initial Evaluation Converted]]&lt;36,"OnTime",IF(Table1[[#This Row],[School Days to Complete Initial Evaluation Converted]]&gt;50,"16+ Sch Days","1-15 Sch Days"))</f>
        <v>OnTime</v>
      </c>
    </row>
    <row r="2432" spans="1:26">
      <c r="A2432" s="26"/>
      <c r="B2432" s="26"/>
      <c r="C2432" s="26"/>
      <c r="D2432" s="26"/>
      <c r="E2432" s="26"/>
      <c r="F2432" s="26"/>
      <c r="G2432" s="26"/>
      <c r="H2432" s="26"/>
      <c r="I2432" s="26"/>
      <c r="J2432" s="26"/>
      <c r="K2432" s="26"/>
      <c r="L2432" s="26"/>
      <c r="M2432" s="26"/>
      <c r="N2432" s="26"/>
      <c r="O2432" s="26"/>
      <c r="P2432" s="26"/>
      <c r="Q2432" s="26"/>
      <c r="R2432" s="26"/>
      <c r="S2432" s="26"/>
      <c r="T2432" s="26"/>
      <c r="U2432" s="26"/>
      <c r="V2432" s="36">
        <f t="shared" si="37"/>
        <v>1096</v>
      </c>
      <c r="W243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32" t="str">
        <f>IF(Table1[[#This Row],[Days Past 3rd Birthday Calculated]]&lt;1,"OnTime",IF(Table1[[#This Row],[Days Past 3rd Birthday Calculated]]&lt;16,"1-15 Cal Days",IF(Table1[[#This Row],[Days Past 3rd Birthday Calculated]]&gt;29,"30+ Cal Days","16-29 Cal Days")))</f>
        <v>OnTime</v>
      </c>
      <c r="Y2432" s="37">
        <f>_xlfn.NUMBERVALUE(Table1[[#This Row],[School Days to Complete Initial Evaluation (U08)]])</f>
        <v>0</v>
      </c>
      <c r="Z2432" t="str">
        <f>IF(Table1[[#This Row],[School Days to Complete Initial Evaluation Converted]]&lt;36,"OnTime",IF(Table1[[#This Row],[School Days to Complete Initial Evaluation Converted]]&gt;50,"16+ Sch Days","1-15 Sch Days"))</f>
        <v>OnTime</v>
      </c>
    </row>
    <row r="2433" spans="1:26">
      <c r="A2433" s="26"/>
      <c r="B2433" s="26"/>
      <c r="C2433" s="26"/>
      <c r="D2433" s="26"/>
      <c r="E2433" s="26"/>
      <c r="F2433" s="26"/>
      <c r="G2433" s="26"/>
      <c r="H2433" s="26"/>
      <c r="I2433" s="26"/>
      <c r="J2433" s="26"/>
      <c r="K2433" s="26"/>
      <c r="L2433" s="26"/>
      <c r="M2433" s="26"/>
      <c r="N2433" s="26"/>
      <c r="O2433" s="26"/>
      <c r="P2433" s="26"/>
      <c r="Q2433" s="26"/>
      <c r="R2433" s="26"/>
      <c r="S2433" s="26"/>
      <c r="T2433" s="26"/>
      <c r="U2433" s="26"/>
      <c r="V2433" s="36">
        <f t="shared" si="37"/>
        <v>1096</v>
      </c>
      <c r="W243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33" t="str">
        <f>IF(Table1[[#This Row],[Days Past 3rd Birthday Calculated]]&lt;1,"OnTime",IF(Table1[[#This Row],[Days Past 3rd Birthday Calculated]]&lt;16,"1-15 Cal Days",IF(Table1[[#This Row],[Days Past 3rd Birthday Calculated]]&gt;29,"30+ Cal Days","16-29 Cal Days")))</f>
        <v>OnTime</v>
      </c>
      <c r="Y2433" s="37">
        <f>_xlfn.NUMBERVALUE(Table1[[#This Row],[School Days to Complete Initial Evaluation (U08)]])</f>
        <v>0</v>
      </c>
      <c r="Z2433" t="str">
        <f>IF(Table1[[#This Row],[School Days to Complete Initial Evaluation Converted]]&lt;36,"OnTime",IF(Table1[[#This Row],[School Days to Complete Initial Evaluation Converted]]&gt;50,"16+ Sch Days","1-15 Sch Days"))</f>
        <v>OnTime</v>
      </c>
    </row>
    <row r="2434" spans="1:26">
      <c r="A2434" s="26"/>
      <c r="B2434" s="26"/>
      <c r="C2434" s="26"/>
      <c r="D2434" s="26"/>
      <c r="E2434" s="26"/>
      <c r="F2434" s="26"/>
      <c r="G2434" s="26"/>
      <c r="H2434" s="26"/>
      <c r="I2434" s="26"/>
      <c r="J2434" s="26"/>
      <c r="K2434" s="26"/>
      <c r="L2434" s="26"/>
      <c r="M2434" s="26"/>
      <c r="N2434" s="26"/>
      <c r="O2434" s="26"/>
      <c r="P2434" s="26"/>
      <c r="Q2434" s="26"/>
      <c r="R2434" s="26"/>
      <c r="S2434" s="26"/>
      <c r="T2434" s="26"/>
      <c r="U2434" s="26"/>
      <c r="V2434" s="36">
        <f t="shared" ref="V2434:V2501" si="38">EDATE(Q2434,36)</f>
        <v>1096</v>
      </c>
      <c r="W243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34" t="str">
        <f>IF(Table1[[#This Row],[Days Past 3rd Birthday Calculated]]&lt;1,"OnTime",IF(Table1[[#This Row],[Days Past 3rd Birthday Calculated]]&lt;16,"1-15 Cal Days",IF(Table1[[#This Row],[Days Past 3rd Birthday Calculated]]&gt;29,"30+ Cal Days","16-29 Cal Days")))</f>
        <v>OnTime</v>
      </c>
      <c r="Y2434" s="37">
        <f>_xlfn.NUMBERVALUE(Table1[[#This Row],[School Days to Complete Initial Evaluation (U08)]])</f>
        <v>0</v>
      </c>
      <c r="Z2434" t="str">
        <f>IF(Table1[[#This Row],[School Days to Complete Initial Evaluation Converted]]&lt;36,"OnTime",IF(Table1[[#This Row],[School Days to Complete Initial Evaluation Converted]]&gt;50,"16+ Sch Days","1-15 Sch Days"))</f>
        <v>OnTime</v>
      </c>
    </row>
    <row r="2435" spans="1:26">
      <c r="A2435" s="26"/>
      <c r="B2435" s="26"/>
      <c r="C2435" s="26"/>
      <c r="D2435" s="26"/>
      <c r="E2435" s="26"/>
      <c r="F2435" s="26"/>
      <c r="G2435" s="26"/>
      <c r="H2435" s="26"/>
      <c r="I2435" s="26"/>
      <c r="J2435" s="26"/>
      <c r="K2435" s="26"/>
      <c r="L2435" s="26"/>
      <c r="M2435" s="26"/>
      <c r="N2435" s="26"/>
      <c r="O2435" s="26"/>
      <c r="P2435" s="26"/>
      <c r="Q2435" s="26"/>
      <c r="R2435" s="26"/>
      <c r="S2435" s="26"/>
      <c r="T2435" s="26"/>
      <c r="U2435" s="26"/>
      <c r="V2435" s="36">
        <f t="shared" si="38"/>
        <v>1096</v>
      </c>
      <c r="W243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35" t="str">
        <f>IF(Table1[[#This Row],[Days Past 3rd Birthday Calculated]]&lt;1,"OnTime",IF(Table1[[#This Row],[Days Past 3rd Birthday Calculated]]&lt;16,"1-15 Cal Days",IF(Table1[[#This Row],[Days Past 3rd Birthday Calculated]]&gt;29,"30+ Cal Days","16-29 Cal Days")))</f>
        <v>OnTime</v>
      </c>
      <c r="Y2435" s="37">
        <f>_xlfn.NUMBERVALUE(Table1[[#This Row],[School Days to Complete Initial Evaluation (U08)]])</f>
        <v>0</v>
      </c>
      <c r="Z2435" t="str">
        <f>IF(Table1[[#This Row],[School Days to Complete Initial Evaluation Converted]]&lt;36,"OnTime",IF(Table1[[#This Row],[School Days to Complete Initial Evaluation Converted]]&gt;50,"16+ Sch Days","1-15 Sch Days"))</f>
        <v>OnTime</v>
      </c>
    </row>
    <row r="2436" spans="1:26">
      <c r="A2436" s="26"/>
      <c r="B2436" s="26"/>
      <c r="C2436" s="26"/>
      <c r="D2436" s="26"/>
      <c r="E2436" s="26"/>
      <c r="F2436" s="26"/>
      <c r="G2436" s="26"/>
      <c r="H2436" s="26"/>
      <c r="I2436" s="26"/>
      <c r="J2436" s="26"/>
      <c r="K2436" s="26"/>
      <c r="L2436" s="26"/>
      <c r="M2436" s="26"/>
      <c r="N2436" s="26"/>
      <c r="O2436" s="26"/>
      <c r="P2436" s="26"/>
      <c r="Q2436" s="26"/>
      <c r="R2436" s="26"/>
      <c r="S2436" s="26"/>
      <c r="T2436" s="26"/>
      <c r="U2436" s="26"/>
      <c r="V2436" s="36">
        <f t="shared" si="38"/>
        <v>1096</v>
      </c>
      <c r="W243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36" t="str">
        <f>IF(Table1[[#This Row],[Days Past 3rd Birthday Calculated]]&lt;1,"OnTime",IF(Table1[[#This Row],[Days Past 3rd Birthday Calculated]]&lt;16,"1-15 Cal Days",IF(Table1[[#This Row],[Days Past 3rd Birthday Calculated]]&gt;29,"30+ Cal Days","16-29 Cal Days")))</f>
        <v>OnTime</v>
      </c>
      <c r="Y2436" s="37">
        <f>_xlfn.NUMBERVALUE(Table1[[#This Row],[School Days to Complete Initial Evaluation (U08)]])</f>
        <v>0</v>
      </c>
      <c r="Z2436" t="str">
        <f>IF(Table1[[#This Row],[School Days to Complete Initial Evaluation Converted]]&lt;36,"OnTime",IF(Table1[[#This Row],[School Days to Complete Initial Evaluation Converted]]&gt;50,"16+ Sch Days","1-15 Sch Days"))</f>
        <v>OnTime</v>
      </c>
    </row>
    <row r="2437" spans="1:26">
      <c r="A2437" s="26"/>
      <c r="B2437" s="26"/>
      <c r="C2437" s="26"/>
      <c r="D2437" s="26"/>
      <c r="E2437" s="26"/>
      <c r="F2437" s="26"/>
      <c r="G2437" s="26"/>
      <c r="H2437" s="26"/>
      <c r="I2437" s="26"/>
      <c r="J2437" s="26"/>
      <c r="K2437" s="26"/>
      <c r="L2437" s="26"/>
      <c r="M2437" s="26"/>
      <c r="N2437" s="26"/>
      <c r="O2437" s="26"/>
      <c r="P2437" s="26"/>
      <c r="Q2437" s="26"/>
      <c r="R2437" s="26"/>
      <c r="S2437" s="26"/>
      <c r="T2437" s="26"/>
      <c r="U2437" s="26"/>
      <c r="V2437" s="36">
        <f t="shared" si="38"/>
        <v>1096</v>
      </c>
      <c r="W243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37" t="str">
        <f>IF(Table1[[#This Row],[Days Past 3rd Birthday Calculated]]&lt;1,"OnTime",IF(Table1[[#This Row],[Days Past 3rd Birthday Calculated]]&lt;16,"1-15 Cal Days",IF(Table1[[#This Row],[Days Past 3rd Birthday Calculated]]&gt;29,"30+ Cal Days","16-29 Cal Days")))</f>
        <v>OnTime</v>
      </c>
      <c r="Y2437" s="37">
        <f>_xlfn.NUMBERVALUE(Table1[[#This Row],[School Days to Complete Initial Evaluation (U08)]])</f>
        <v>0</v>
      </c>
      <c r="Z2437" t="str">
        <f>IF(Table1[[#This Row],[School Days to Complete Initial Evaluation Converted]]&lt;36,"OnTime",IF(Table1[[#This Row],[School Days to Complete Initial Evaluation Converted]]&gt;50,"16+ Sch Days","1-15 Sch Days"))</f>
        <v>OnTime</v>
      </c>
    </row>
    <row r="2438" spans="1:26">
      <c r="A2438" s="26"/>
      <c r="B2438" s="26"/>
      <c r="C2438" s="26"/>
      <c r="D2438" s="26"/>
      <c r="E2438" s="26"/>
      <c r="F2438" s="26"/>
      <c r="G2438" s="26"/>
      <c r="H2438" s="26"/>
      <c r="I2438" s="26"/>
      <c r="J2438" s="26"/>
      <c r="K2438" s="26"/>
      <c r="L2438" s="26"/>
      <c r="M2438" s="26"/>
      <c r="N2438" s="26"/>
      <c r="O2438" s="26"/>
      <c r="P2438" s="26"/>
      <c r="Q2438" s="26"/>
      <c r="R2438" s="26"/>
      <c r="S2438" s="26"/>
      <c r="T2438" s="26"/>
      <c r="U2438" s="26"/>
      <c r="V2438" s="36">
        <f t="shared" si="38"/>
        <v>1096</v>
      </c>
      <c r="W243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38" t="str">
        <f>IF(Table1[[#This Row],[Days Past 3rd Birthday Calculated]]&lt;1,"OnTime",IF(Table1[[#This Row],[Days Past 3rd Birthday Calculated]]&lt;16,"1-15 Cal Days",IF(Table1[[#This Row],[Days Past 3rd Birthday Calculated]]&gt;29,"30+ Cal Days","16-29 Cal Days")))</f>
        <v>OnTime</v>
      </c>
      <c r="Y2438" s="37">
        <f>_xlfn.NUMBERVALUE(Table1[[#This Row],[School Days to Complete Initial Evaluation (U08)]])</f>
        <v>0</v>
      </c>
      <c r="Z2438" t="str">
        <f>IF(Table1[[#This Row],[School Days to Complete Initial Evaluation Converted]]&lt;36,"OnTime",IF(Table1[[#This Row],[School Days to Complete Initial Evaluation Converted]]&gt;50,"16+ Sch Days","1-15 Sch Days"))</f>
        <v>OnTime</v>
      </c>
    </row>
    <row r="2439" spans="1:26">
      <c r="A2439" s="26"/>
      <c r="B2439" s="26"/>
      <c r="C2439" s="26"/>
      <c r="D2439" s="26"/>
      <c r="E2439" s="26"/>
      <c r="F2439" s="26"/>
      <c r="G2439" s="26"/>
      <c r="H2439" s="26"/>
      <c r="I2439" s="26"/>
      <c r="J2439" s="26"/>
      <c r="K2439" s="26"/>
      <c r="L2439" s="26"/>
      <c r="M2439" s="26"/>
      <c r="N2439" s="26"/>
      <c r="O2439" s="26"/>
      <c r="P2439" s="26"/>
      <c r="Q2439" s="26"/>
      <c r="R2439" s="26"/>
      <c r="S2439" s="26"/>
      <c r="T2439" s="26"/>
      <c r="U2439" s="26"/>
      <c r="V2439" s="36">
        <f t="shared" si="38"/>
        <v>1096</v>
      </c>
      <c r="W243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39" t="str">
        <f>IF(Table1[[#This Row],[Days Past 3rd Birthday Calculated]]&lt;1,"OnTime",IF(Table1[[#This Row],[Days Past 3rd Birthday Calculated]]&lt;16,"1-15 Cal Days",IF(Table1[[#This Row],[Days Past 3rd Birthday Calculated]]&gt;29,"30+ Cal Days","16-29 Cal Days")))</f>
        <v>OnTime</v>
      </c>
      <c r="Y2439" s="37">
        <f>_xlfn.NUMBERVALUE(Table1[[#This Row],[School Days to Complete Initial Evaluation (U08)]])</f>
        <v>0</v>
      </c>
      <c r="Z2439" t="str">
        <f>IF(Table1[[#This Row],[School Days to Complete Initial Evaluation Converted]]&lt;36,"OnTime",IF(Table1[[#This Row],[School Days to Complete Initial Evaluation Converted]]&gt;50,"16+ Sch Days","1-15 Sch Days"))</f>
        <v>OnTime</v>
      </c>
    </row>
    <row r="2440" spans="1:26">
      <c r="A2440" s="26"/>
      <c r="B2440" s="26"/>
      <c r="C2440" s="26"/>
      <c r="D2440" s="26"/>
      <c r="E2440" s="26"/>
      <c r="F2440" s="26"/>
      <c r="G2440" s="26"/>
      <c r="H2440" s="26"/>
      <c r="I2440" s="26"/>
      <c r="J2440" s="26"/>
      <c r="K2440" s="26"/>
      <c r="L2440" s="26"/>
      <c r="M2440" s="26"/>
      <c r="N2440" s="26"/>
      <c r="O2440" s="26"/>
      <c r="P2440" s="26"/>
      <c r="Q2440" s="26"/>
      <c r="R2440" s="26"/>
      <c r="S2440" s="26"/>
      <c r="T2440" s="26"/>
      <c r="U2440" s="26"/>
      <c r="V2440" s="36">
        <f t="shared" si="38"/>
        <v>1096</v>
      </c>
      <c r="W244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40" t="str">
        <f>IF(Table1[[#This Row],[Days Past 3rd Birthday Calculated]]&lt;1,"OnTime",IF(Table1[[#This Row],[Days Past 3rd Birthday Calculated]]&lt;16,"1-15 Cal Days",IF(Table1[[#This Row],[Days Past 3rd Birthday Calculated]]&gt;29,"30+ Cal Days","16-29 Cal Days")))</f>
        <v>OnTime</v>
      </c>
      <c r="Y2440" s="37">
        <f>_xlfn.NUMBERVALUE(Table1[[#This Row],[School Days to Complete Initial Evaluation (U08)]])</f>
        <v>0</v>
      </c>
      <c r="Z2440" t="str">
        <f>IF(Table1[[#This Row],[School Days to Complete Initial Evaluation Converted]]&lt;36,"OnTime",IF(Table1[[#This Row],[School Days to Complete Initial Evaluation Converted]]&gt;50,"16+ Sch Days","1-15 Sch Days"))</f>
        <v>OnTime</v>
      </c>
    </row>
    <row r="2441" spans="1:26">
      <c r="A2441" s="26"/>
      <c r="B2441" s="26"/>
      <c r="C2441" s="26"/>
      <c r="D2441" s="26"/>
      <c r="E2441" s="26"/>
      <c r="F2441" s="26"/>
      <c r="G2441" s="26"/>
      <c r="H2441" s="26"/>
      <c r="I2441" s="26"/>
      <c r="J2441" s="26"/>
      <c r="K2441" s="26"/>
      <c r="L2441" s="26"/>
      <c r="M2441" s="26"/>
      <c r="N2441" s="26"/>
      <c r="O2441" s="26"/>
      <c r="P2441" s="26"/>
      <c r="Q2441" s="26"/>
      <c r="R2441" s="26"/>
      <c r="S2441" s="26"/>
      <c r="T2441" s="26"/>
      <c r="U2441" s="26"/>
      <c r="V2441" s="36">
        <f t="shared" si="38"/>
        <v>1096</v>
      </c>
      <c r="W244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41" t="str">
        <f>IF(Table1[[#This Row],[Days Past 3rd Birthday Calculated]]&lt;1,"OnTime",IF(Table1[[#This Row],[Days Past 3rd Birthday Calculated]]&lt;16,"1-15 Cal Days",IF(Table1[[#This Row],[Days Past 3rd Birthday Calculated]]&gt;29,"30+ Cal Days","16-29 Cal Days")))</f>
        <v>OnTime</v>
      </c>
      <c r="Y2441" s="37">
        <f>_xlfn.NUMBERVALUE(Table1[[#This Row],[School Days to Complete Initial Evaluation (U08)]])</f>
        <v>0</v>
      </c>
      <c r="Z2441" t="str">
        <f>IF(Table1[[#This Row],[School Days to Complete Initial Evaluation Converted]]&lt;36,"OnTime",IF(Table1[[#This Row],[School Days to Complete Initial Evaluation Converted]]&gt;50,"16+ Sch Days","1-15 Sch Days"))</f>
        <v>OnTime</v>
      </c>
    </row>
    <row r="2442" spans="1:26">
      <c r="A2442" s="26"/>
      <c r="B2442" s="26"/>
      <c r="C2442" s="26"/>
      <c r="D2442" s="26"/>
      <c r="E2442" s="26"/>
      <c r="F2442" s="26"/>
      <c r="G2442" s="26"/>
      <c r="H2442" s="26"/>
      <c r="I2442" s="26"/>
      <c r="J2442" s="26"/>
      <c r="K2442" s="26"/>
      <c r="L2442" s="26"/>
      <c r="M2442" s="26"/>
      <c r="N2442" s="26"/>
      <c r="O2442" s="26"/>
      <c r="P2442" s="26"/>
      <c r="Q2442" s="26"/>
      <c r="R2442" s="26"/>
      <c r="S2442" s="26"/>
      <c r="T2442" s="26"/>
      <c r="U2442" s="26"/>
      <c r="V2442" s="36">
        <f t="shared" si="38"/>
        <v>1096</v>
      </c>
      <c r="W244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42" t="str">
        <f>IF(Table1[[#This Row],[Days Past 3rd Birthday Calculated]]&lt;1,"OnTime",IF(Table1[[#This Row],[Days Past 3rd Birthday Calculated]]&lt;16,"1-15 Cal Days",IF(Table1[[#This Row],[Days Past 3rd Birthday Calculated]]&gt;29,"30+ Cal Days","16-29 Cal Days")))</f>
        <v>OnTime</v>
      </c>
      <c r="Y2442" s="37">
        <f>_xlfn.NUMBERVALUE(Table1[[#This Row],[School Days to Complete Initial Evaluation (U08)]])</f>
        <v>0</v>
      </c>
      <c r="Z2442" t="str">
        <f>IF(Table1[[#This Row],[School Days to Complete Initial Evaluation Converted]]&lt;36,"OnTime",IF(Table1[[#This Row],[School Days to Complete Initial Evaluation Converted]]&gt;50,"16+ Sch Days","1-15 Sch Days"))</f>
        <v>OnTime</v>
      </c>
    </row>
    <row r="2443" spans="1:26">
      <c r="A2443" s="26"/>
      <c r="B2443" s="26"/>
      <c r="C2443" s="26"/>
      <c r="D2443" s="26"/>
      <c r="E2443" s="26"/>
      <c r="F2443" s="26"/>
      <c r="G2443" s="26"/>
      <c r="H2443" s="26"/>
      <c r="I2443" s="26"/>
      <c r="J2443" s="26"/>
      <c r="K2443" s="26"/>
      <c r="L2443" s="26"/>
      <c r="M2443" s="26"/>
      <c r="N2443" s="26"/>
      <c r="O2443" s="26"/>
      <c r="P2443" s="26"/>
      <c r="Q2443" s="26"/>
      <c r="R2443" s="26"/>
      <c r="S2443" s="26"/>
      <c r="T2443" s="26"/>
      <c r="U2443" s="26"/>
      <c r="V2443" s="36">
        <f t="shared" si="38"/>
        <v>1096</v>
      </c>
      <c r="W244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43" t="str">
        <f>IF(Table1[[#This Row],[Days Past 3rd Birthday Calculated]]&lt;1,"OnTime",IF(Table1[[#This Row],[Days Past 3rd Birthday Calculated]]&lt;16,"1-15 Cal Days",IF(Table1[[#This Row],[Days Past 3rd Birthday Calculated]]&gt;29,"30+ Cal Days","16-29 Cal Days")))</f>
        <v>OnTime</v>
      </c>
      <c r="Y2443" s="37">
        <f>_xlfn.NUMBERVALUE(Table1[[#This Row],[School Days to Complete Initial Evaluation (U08)]])</f>
        <v>0</v>
      </c>
      <c r="Z2443" t="str">
        <f>IF(Table1[[#This Row],[School Days to Complete Initial Evaluation Converted]]&lt;36,"OnTime",IF(Table1[[#This Row],[School Days to Complete Initial Evaluation Converted]]&gt;50,"16+ Sch Days","1-15 Sch Days"))</f>
        <v>OnTime</v>
      </c>
    </row>
    <row r="2444" spans="1:26">
      <c r="A2444" s="26"/>
      <c r="B2444" s="26"/>
      <c r="C2444" s="26"/>
      <c r="D2444" s="26"/>
      <c r="E2444" s="26"/>
      <c r="F2444" s="26"/>
      <c r="G2444" s="26"/>
      <c r="H2444" s="26"/>
      <c r="I2444" s="26"/>
      <c r="J2444" s="26"/>
      <c r="K2444" s="26"/>
      <c r="L2444" s="26"/>
      <c r="M2444" s="26"/>
      <c r="N2444" s="26"/>
      <c r="O2444" s="26"/>
      <c r="P2444" s="26"/>
      <c r="Q2444" s="26"/>
      <c r="R2444" s="26"/>
      <c r="S2444" s="26"/>
      <c r="T2444" s="26"/>
      <c r="U2444" s="26"/>
      <c r="V2444" s="36">
        <f t="shared" si="38"/>
        <v>1096</v>
      </c>
      <c r="W244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44" t="str">
        <f>IF(Table1[[#This Row],[Days Past 3rd Birthday Calculated]]&lt;1,"OnTime",IF(Table1[[#This Row],[Days Past 3rd Birthday Calculated]]&lt;16,"1-15 Cal Days",IF(Table1[[#This Row],[Days Past 3rd Birthday Calculated]]&gt;29,"30+ Cal Days","16-29 Cal Days")))</f>
        <v>OnTime</v>
      </c>
      <c r="Y2444" s="37">
        <f>_xlfn.NUMBERVALUE(Table1[[#This Row],[School Days to Complete Initial Evaluation (U08)]])</f>
        <v>0</v>
      </c>
      <c r="Z2444" t="str">
        <f>IF(Table1[[#This Row],[School Days to Complete Initial Evaluation Converted]]&lt;36,"OnTime",IF(Table1[[#This Row],[School Days to Complete Initial Evaluation Converted]]&gt;50,"16+ Sch Days","1-15 Sch Days"))</f>
        <v>OnTime</v>
      </c>
    </row>
    <row r="2445" spans="1:26">
      <c r="A2445" s="26"/>
      <c r="B2445" s="26"/>
      <c r="C2445" s="26"/>
      <c r="D2445" s="26"/>
      <c r="E2445" s="26"/>
      <c r="F2445" s="26"/>
      <c r="G2445" s="26"/>
      <c r="H2445" s="26"/>
      <c r="I2445" s="26"/>
      <c r="J2445" s="26"/>
      <c r="K2445" s="26"/>
      <c r="L2445" s="26"/>
      <c r="M2445" s="26"/>
      <c r="N2445" s="26"/>
      <c r="O2445" s="26"/>
      <c r="P2445" s="26"/>
      <c r="Q2445" s="26"/>
      <c r="R2445" s="26"/>
      <c r="S2445" s="26"/>
      <c r="T2445" s="26"/>
      <c r="U2445" s="26"/>
      <c r="V2445" s="36">
        <f t="shared" si="38"/>
        <v>1096</v>
      </c>
      <c r="W244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45" t="str">
        <f>IF(Table1[[#This Row],[Days Past 3rd Birthday Calculated]]&lt;1,"OnTime",IF(Table1[[#This Row],[Days Past 3rd Birthday Calculated]]&lt;16,"1-15 Cal Days",IF(Table1[[#This Row],[Days Past 3rd Birthday Calculated]]&gt;29,"30+ Cal Days","16-29 Cal Days")))</f>
        <v>OnTime</v>
      </c>
      <c r="Y2445" s="37">
        <f>_xlfn.NUMBERVALUE(Table1[[#This Row],[School Days to Complete Initial Evaluation (U08)]])</f>
        <v>0</v>
      </c>
      <c r="Z2445" t="str">
        <f>IF(Table1[[#This Row],[School Days to Complete Initial Evaluation Converted]]&lt;36,"OnTime",IF(Table1[[#This Row],[School Days to Complete Initial Evaluation Converted]]&gt;50,"16+ Sch Days","1-15 Sch Days"))</f>
        <v>OnTime</v>
      </c>
    </row>
    <row r="2446" spans="1:26">
      <c r="A2446" s="26"/>
      <c r="B2446" s="26"/>
      <c r="C2446" s="26"/>
      <c r="D2446" s="26"/>
      <c r="E2446" s="26"/>
      <c r="F2446" s="26"/>
      <c r="G2446" s="26"/>
      <c r="H2446" s="26"/>
      <c r="I2446" s="26"/>
      <c r="J2446" s="26"/>
      <c r="K2446" s="26"/>
      <c r="L2446" s="26"/>
      <c r="M2446" s="26"/>
      <c r="N2446" s="26"/>
      <c r="O2446" s="26"/>
      <c r="P2446" s="26"/>
      <c r="Q2446" s="26"/>
      <c r="R2446" s="26"/>
      <c r="S2446" s="26"/>
      <c r="T2446" s="26"/>
      <c r="U2446" s="26"/>
      <c r="V2446" s="36">
        <f t="shared" si="38"/>
        <v>1096</v>
      </c>
      <c r="W244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46" t="str">
        <f>IF(Table1[[#This Row],[Days Past 3rd Birthday Calculated]]&lt;1,"OnTime",IF(Table1[[#This Row],[Days Past 3rd Birthday Calculated]]&lt;16,"1-15 Cal Days",IF(Table1[[#This Row],[Days Past 3rd Birthday Calculated]]&gt;29,"30+ Cal Days","16-29 Cal Days")))</f>
        <v>OnTime</v>
      </c>
      <c r="Y2446" s="37">
        <f>_xlfn.NUMBERVALUE(Table1[[#This Row],[School Days to Complete Initial Evaluation (U08)]])</f>
        <v>0</v>
      </c>
      <c r="Z2446" t="str">
        <f>IF(Table1[[#This Row],[School Days to Complete Initial Evaluation Converted]]&lt;36,"OnTime",IF(Table1[[#This Row],[School Days to Complete Initial Evaluation Converted]]&gt;50,"16+ Sch Days","1-15 Sch Days"))</f>
        <v>OnTime</v>
      </c>
    </row>
    <row r="2447" spans="1:26">
      <c r="A2447" s="26"/>
      <c r="B2447" s="26"/>
      <c r="C2447" s="26"/>
      <c r="D2447" s="26"/>
      <c r="E2447" s="26"/>
      <c r="F2447" s="26"/>
      <c r="G2447" s="26"/>
      <c r="H2447" s="26"/>
      <c r="I2447" s="26"/>
      <c r="J2447" s="26"/>
      <c r="K2447" s="26"/>
      <c r="L2447" s="26"/>
      <c r="M2447" s="26"/>
      <c r="N2447" s="26"/>
      <c r="O2447" s="26"/>
      <c r="P2447" s="26"/>
      <c r="Q2447" s="26"/>
      <c r="R2447" s="26"/>
      <c r="S2447" s="26"/>
      <c r="T2447" s="26"/>
      <c r="U2447" s="26"/>
      <c r="V2447" s="36">
        <f t="shared" si="38"/>
        <v>1096</v>
      </c>
      <c r="W244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47" t="str">
        <f>IF(Table1[[#This Row],[Days Past 3rd Birthday Calculated]]&lt;1,"OnTime",IF(Table1[[#This Row],[Days Past 3rd Birthday Calculated]]&lt;16,"1-15 Cal Days",IF(Table1[[#This Row],[Days Past 3rd Birthday Calculated]]&gt;29,"30+ Cal Days","16-29 Cal Days")))</f>
        <v>OnTime</v>
      </c>
      <c r="Y2447" s="37">
        <f>_xlfn.NUMBERVALUE(Table1[[#This Row],[School Days to Complete Initial Evaluation (U08)]])</f>
        <v>0</v>
      </c>
      <c r="Z2447" t="str">
        <f>IF(Table1[[#This Row],[School Days to Complete Initial Evaluation Converted]]&lt;36,"OnTime",IF(Table1[[#This Row],[School Days to Complete Initial Evaluation Converted]]&gt;50,"16+ Sch Days","1-15 Sch Days"))</f>
        <v>OnTime</v>
      </c>
    </row>
    <row r="2448" spans="1:26">
      <c r="A2448" s="26"/>
      <c r="B2448" s="26"/>
      <c r="C2448" s="26"/>
      <c r="D2448" s="26"/>
      <c r="E2448" s="26"/>
      <c r="F2448" s="26"/>
      <c r="G2448" s="26"/>
      <c r="H2448" s="26"/>
      <c r="I2448" s="26"/>
      <c r="J2448" s="26"/>
      <c r="K2448" s="26"/>
      <c r="L2448" s="26"/>
      <c r="M2448" s="26"/>
      <c r="N2448" s="26"/>
      <c r="O2448" s="26"/>
      <c r="P2448" s="26"/>
      <c r="Q2448" s="26"/>
      <c r="R2448" s="26"/>
      <c r="S2448" s="26"/>
      <c r="T2448" s="26"/>
      <c r="U2448" s="26"/>
      <c r="V2448" s="36">
        <f t="shared" si="38"/>
        <v>1096</v>
      </c>
      <c r="W244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48" t="str">
        <f>IF(Table1[[#This Row],[Days Past 3rd Birthday Calculated]]&lt;1,"OnTime",IF(Table1[[#This Row],[Days Past 3rd Birthday Calculated]]&lt;16,"1-15 Cal Days",IF(Table1[[#This Row],[Days Past 3rd Birthday Calculated]]&gt;29,"30+ Cal Days","16-29 Cal Days")))</f>
        <v>OnTime</v>
      </c>
      <c r="Y2448" s="37">
        <f>_xlfn.NUMBERVALUE(Table1[[#This Row],[School Days to Complete Initial Evaluation (U08)]])</f>
        <v>0</v>
      </c>
      <c r="Z2448" t="str">
        <f>IF(Table1[[#This Row],[School Days to Complete Initial Evaluation Converted]]&lt;36,"OnTime",IF(Table1[[#This Row],[School Days to Complete Initial Evaluation Converted]]&gt;50,"16+ Sch Days","1-15 Sch Days"))</f>
        <v>OnTime</v>
      </c>
    </row>
    <row r="2449" spans="1:26">
      <c r="A2449" s="26"/>
      <c r="B2449" s="26"/>
      <c r="C2449" s="26"/>
      <c r="D2449" s="26"/>
      <c r="E2449" s="26"/>
      <c r="F2449" s="26"/>
      <c r="G2449" s="26"/>
      <c r="H2449" s="26"/>
      <c r="I2449" s="26"/>
      <c r="J2449" s="26"/>
      <c r="K2449" s="26"/>
      <c r="L2449" s="26"/>
      <c r="M2449" s="26"/>
      <c r="N2449" s="26"/>
      <c r="O2449" s="26"/>
      <c r="P2449" s="26"/>
      <c r="Q2449" s="26"/>
      <c r="R2449" s="26"/>
      <c r="S2449" s="26"/>
      <c r="T2449" s="26"/>
      <c r="U2449" s="26"/>
      <c r="V2449" s="36">
        <f t="shared" si="38"/>
        <v>1096</v>
      </c>
      <c r="W244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49" t="str">
        <f>IF(Table1[[#This Row],[Days Past 3rd Birthday Calculated]]&lt;1,"OnTime",IF(Table1[[#This Row],[Days Past 3rd Birthday Calculated]]&lt;16,"1-15 Cal Days",IF(Table1[[#This Row],[Days Past 3rd Birthday Calculated]]&gt;29,"30+ Cal Days","16-29 Cal Days")))</f>
        <v>OnTime</v>
      </c>
      <c r="Y2449" s="37">
        <f>_xlfn.NUMBERVALUE(Table1[[#This Row],[School Days to Complete Initial Evaluation (U08)]])</f>
        <v>0</v>
      </c>
      <c r="Z2449" t="str">
        <f>IF(Table1[[#This Row],[School Days to Complete Initial Evaluation Converted]]&lt;36,"OnTime",IF(Table1[[#This Row],[School Days to Complete Initial Evaluation Converted]]&gt;50,"16+ Sch Days","1-15 Sch Days"))</f>
        <v>OnTime</v>
      </c>
    </row>
    <row r="2450" spans="1:26">
      <c r="A2450" s="26"/>
      <c r="B2450" s="26"/>
      <c r="C2450" s="26"/>
      <c r="D2450" s="26"/>
      <c r="E2450" s="26"/>
      <c r="F2450" s="26"/>
      <c r="G2450" s="26"/>
      <c r="H2450" s="26"/>
      <c r="I2450" s="26"/>
      <c r="J2450" s="26"/>
      <c r="K2450" s="26"/>
      <c r="L2450" s="26"/>
      <c r="M2450" s="26"/>
      <c r="N2450" s="26"/>
      <c r="O2450" s="26"/>
      <c r="P2450" s="26"/>
      <c r="Q2450" s="26"/>
      <c r="R2450" s="26"/>
      <c r="S2450" s="26"/>
      <c r="T2450" s="26"/>
      <c r="U2450" s="26"/>
      <c r="V2450" s="36">
        <f t="shared" si="38"/>
        <v>1096</v>
      </c>
      <c r="W245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50" t="str">
        <f>IF(Table1[[#This Row],[Days Past 3rd Birthday Calculated]]&lt;1,"OnTime",IF(Table1[[#This Row],[Days Past 3rd Birthday Calculated]]&lt;16,"1-15 Cal Days",IF(Table1[[#This Row],[Days Past 3rd Birthday Calculated]]&gt;29,"30+ Cal Days","16-29 Cal Days")))</f>
        <v>OnTime</v>
      </c>
      <c r="Y2450" s="37">
        <f>_xlfn.NUMBERVALUE(Table1[[#This Row],[School Days to Complete Initial Evaluation (U08)]])</f>
        <v>0</v>
      </c>
      <c r="Z2450" t="str">
        <f>IF(Table1[[#This Row],[School Days to Complete Initial Evaluation Converted]]&lt;36,"OnTime",IF(Table1[[#This Row],[School Days to Complete Initial Evaluation Converted]]&gt;50,"16+ Sch Days","1-15 Sch Days"))</f>
        <v>OnTime</v>
      </c>
    </row>
    <row r="2451" spans="1:26">
      <c r="A2451" s="26"/>
      <c r="B2451" s="26"/>
      <c r="C2451" s="26"/>
      <c r="D2451" s="26"/>
      <c r="E2451" s="26"/>
      <c r="F2451" s="26"/>
      <c r="G2451" s="26"/>
      <c r="H2451" s="26"/>
      <c r="I2451" s="26"/>
      <c r="J2451" s="26"/>
      <c r="K2451" s="26"/>
      <c r="L2451" s="26"/>
      <c r="M2451" s="26"/>
      <c r="N2451" s="26"/>
      <c r="O2451" s="26"/>
      <c r="P2451" s="26"/>
      <c r="Q2451" s="26"/>
      <c r="R2451" s="26"/>
      <c r="S2451" s="26"/>
      <c r="T2451" s="26"/>
      <c r="U2451" s="26"/>
      <c r="V2451" s="36">
        <f t="shared" si="38"/>
        <v>1096</v>
      </c>
      <c r="W245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51" t="str">
        <f>IF(Table1[[#This Row],[Days Past 3rd Birthday Calculated]]&lt;1,"OnTime",IF(Table1[[#This Row],[Days Past 3rd Birthday Calculated]]&lt;16,"1-15 Cal Days",IF(Table1[[#This Row],[Days Past 3rd Birthday Calculated]]&gt;29,"30+ Cal Days","16-29 Cal Days")))</f>
        <v>OnTime</v>
      </c>
      <c r="Y2451" s="37">
        <f>_xlfn.NUMBERVALUE(Table1[[#This Row],[School Days to Complete Initial Evaluation (U08)]])</f>
        <v>0</v>
      </c>
      <c r="Z2451" t="str">
        <f>IF(Table1[[#This Row],[School Days to Complete Initial Evaluation Converted]]&lt;36,"OnTime",IF(Table1[[#This Row],[School Days to Complete Initial Evaluation Converted]]&gt;50,"16+ Sch Days","1-15 Sch Days"))</f>
        <v>OnTime</v>
      </c>
    </row>
    <row r="2452" spans="1:26">
      <c r="A2452" s="26"/>
      <c r="B2452" s="26"/>
      <c r="C2452" s="26"/>
      <c r="D2452" s="26"/>
      <c r="E2452" s="26"/>
      <c r="F2452" s="26"/>
      <c r="G2452" s="26"/>
      <c r="H2452" s="26"/>
      <c r="I2452" s="26"/>
      <c r="J2452" s="26"/>
      <c r="K2452" s="26"/>
      <c r="L2452" s="26"/>
      <c r="M2452" s="26"/>
      <c r="N2452" s="26"/>
      <c r="O2452" s="26"/>
      <c r="P2452" s="26"/>
      <c r="Q2452" s="26"/>
      <c r="R2452" s="26"/>
      <c r="S2452" s="26"/>
      <c r="T2452" s="26"/>
      <c r="U2452" s="26"/>
      <c r="V2452" s="36">
        <f t="shared" si="38"/>
        <v>1096</v>
      </c>
      <c r="W245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52" t="str">
        <f>IF(Table1[[#This Row],[Days Past 3rd Birthday Calculated]]&lt;1,"OnTime",IF(Table1[[#This Row],[Days Past 3rd Birthday Calculated]]&lt;16,"1-15 Cal Days",IF(Table1[[#This Row],[Days Past 3rd Birthday Calculated]]&gt;29,"30+ Cal Days","16-29 Cal Days")))</f>
        <v>OnTime</v>
      </c>
      <c r="Y2452" s="37">
        <f>_xlfn.NUMBERVALUE(Table1[[#This Row],[School Days to Complete Initial Evaluation (U08)]])</f>
        <v>0</v>
      </c>
      <c r="Z2452" t="str">
        <f>IF(Table1[[#This Row],[School Days to Complete Initial Evaluation Converted]]&lt;36,"OnTime",IF(Table1[[#This Row],[School Days to Complete Initial Evaluation Converted]]&gt;50,"16+ Sch Days","1-15 Sch Days"))</f>
        <v>OnTime</v>
      </c>
    </row>
    <row r="2453" spans="1:26">
      <c r="A2453" s="26"/>
      <c r="B2453" s="26"/>
      <c r="C2453" s="26"/>
      <c r="D2453" s="26"/>
      <c r="E2453" s="26"/>
      <c r="F2453" s="26"/>
      <c r="G2453" s="26"/>
      <c r="H2453" s="26"/>
      <c r="I2453" s="26"/>
      <c r="J2453" s="26"/>
      <c r="K2453" s="26"/>
      <c r="L2453" s="26"/>
      <c r="M2453" s="26"/>
      <c r="N2453" s="26"/>
      <c r="O2453" s="26"/>
      <c r="P2453" s="26"/>
      <c r="Q2453" s="26"/>
      <c r="R2453" s="26"/>
      <c r="S2453" s="26"/>
      <c r="T2453" s="26"/>
      <c r="U2453" s="26"/>
      <c r="V2453" s="36">
        <f t="shared" si="38"/>
        <v>1096</v>
      </c>
      <c r="W245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53" t="str">
        <f>IF(Table1[[#This Row],[Days Past 3rd Birthday Calculated]]&lt;1,"OnTime",IF(Table1[[#This Row],[Days Past 3rd Birthday Calculated]]&lt;16,"1-15 Cal Days",IF(Table1[[#This Row],[Days Past 3rd Birthday Calculated]]&gt;29,"30+ Cal Days","16-29 Cal Days")))</f>
        <v>OnTime</v>
      </c>
      <c r="Y2453" s="37">
        <f>_xlfn.NUMBERVALUE(Table1[[#This Row],[School Days to Complete Initial Evaluation (U08)]])</f>
        <v>0</v>
      </c>
      <c r="Z2453" t="str">
        <f>IF(Table1[[#This Row],[School Days to Complete Initial Evaluation Converted]]&lt;36,"OnTime",IF(Table1[[#This Row],[School Days to Complete Initial Evaluation Converted]]&gt;50,"16+ Sch Days","1-15 Sch Days"))</f>
        <v>OnTime</v>
      </c>
    </row>
    <row r="2454" spans="1:26">
      <c r="A2454" s="26"/>
      <c r="B2454" s="26"/>
      <c r="C2454" s="26"/>
      <c r="D2454" s="26"/>
      <c r="E2454" s="26"/>
      <c r="F2454" s="26"/>
      <c r="G2454" s="26"/>
      <c r="H2454" s="26"/>
      <c r="I2454" s="26"/>
      <c r="J2454" s="26"/>
      <c r="K2454" s="26"/>
      <c r="L2454" s="26"/>
      <c r="M2454" s="26"/>
      <c r="N2454" s="26"/>
      <c r="O2454" s="26"/>
      <c r="P2454" s="26"/>
      <c r="Q2454" s="26"/>
      <c r="R2454" s="26"/>
      <c r="S2454" s="26"/>
      <c r="T2454" s="26"/>
      <c r="U2454" s="26"/>
      <c r="V2454" s="36">
        <f t="shared" si="38"/>
        <v>1096</v>
      </c>
      <c r="W245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54" t="str">
        <f>IF(Table1[[#This Row],[Days Past 3rd Birthday Calculated]]&lt;1,"OnTime",IF(Table1[[#This Row],[Days Past 3rd Birthday Calculated]]&lt;16,"1-15 Cal Days",IF(Table1[[#This Row],[Days Past 3rd Birthday Calculated]]&gt;29,"30+ Cal Days","16-29 Cal Days")))</f>
        <v>OnTime</v>
      </c>
      <c r="Y2454" s="37">
        <f>_xlfn.NUMBERVALUE(Table1[[#This Row],[School Days to Complete Initial Evaluation (U08)]])</f>
        <v>0</v>
      </c>
      <c r="Z2454" t="str">
        <f>IF(Table1[[#This Row],[School Days to Complete Initial Evaluation Converted]]&lt;36,"OnTime",IF(Table1[[#This Row],[School Days to Complete Initial Evaluation Converted]]&gt;50,"16+ Sch Days","1-15 Sch Days"))</f>
        <v>OnTime</v>
      </c>
    </row>
    <row r="2455" spans="1:26">
      <c r="A2455" s="26"/>
      <c r="B2455" s="26"/>
      <c r="C2455" s="26"/>
      <c r="D2455" s="26"/>
      <c r="E2455" s="26"/>
      <c r="F2455" s="26"/>
      <c r="G2455" s="26"/>
      <c r="H2455" s="26"/>
      <c r="I2455" s="26"/>
      <c r="J2455" s="26"/>
      <c r="K2455" s="26"/>
      <c r="L2455" s="26"/>
      <c r="M2455" s="26"/>
      <c r="N2455" s="26"/>
      <c r="O2455" s="26"/>
      <c r="P2455" s="26"/>
      <c r="Q2455" s="26"/>
      <c r="R2455" s="26"/>
      <c r="S2455" s="26"/>
      <c r="T2455" s="26"/>
      <c r="U2455" s="26"/>
      <c r="V2455" s="36">
        <f t="shared" si="38"/>
        <v>1096</v>
      </c>
      <c r="W245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55" t="str">
        <f>IF(Table1[[#This Row],[Days Past 3rd Birthday Calculated]]&lt;1,"OnTime",IF(Table1[[#This Row],[Days Past 3rd Birthday Calculated]]&lt;16,"1-15 Cal Days",IF(Table1[[#This Row],[Days Past 3rd Birthday Calculated]]&gt;29,"30+ Cal Days","16-29 Cal Days")))</f>
        <v>OnTime</v>
      </c>
      <c r="Y2455" s="37">
        <f>_xlfn.NUMBERVALUE(Table1[[#This Row],[School Days to Complete Initial Evaluation (U08)]])</f>
        <v>0</v>
      </c>
      <c r="Z2455" t="str">
        <f>IF(Table1[[#This Row],[School Days to Complete Initial Evaluation Converted]]&lt;36,"OnTime",IF(Table1[[#This Row],[School Days to Complete Initial Evaluation Converted]]&gt;50,"16+ Sch Days","1-15 Sch Days"))</f>
        <v>OnTime</v>
      </c>
    </row>
    <row r="2456" spans="1:26">
      <c r="A2456" s="26"/>
      <c r="B2456" s="26"/>
      <c r="C2456" s="26"/>
      <c r="D2456" s="26"/>
      <c r="E2456" s="26"/>
      <c r="F2456" s="26"/>
      <c r="G2456" s="26"/>
      <c r="H2456" s="26"/>
      <c r="I2456" s="26"/>
      <c r="J2456" s="26"/>
      <c r="K2456" s="26"/>
      <c r="L2456" s="26"/>
      <c r="M2456" s="26"/>
      <c r="N2456" s="26"/>
      <c r="O2456" s="26"/>
      <c r="P2456" s="26"/>
      <c r="Q2456" s="26"/>
      <c r="R2456" s="26"/>
      <c r="S2456" s="26"/>
      <c r="T2456" s="26"/>
      <c r="U2456" s="26"/>
      <c r="V2456" s="36">
        <f t="shared" si="38"/>
        <v>1096</v>
      </c>
      <c r="W245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56" t="str">
        <f>IF(Table1[[#This Row],[Days Past 3rd Birthday Calculated]]&lt;1,"OnTime",IF(Table1[[#This Row],[Days Past 3rd Birthday Calculated]]&lt;16,"1-15 Cal Days",IF(Table1[[#This Row],[Days Past 3rd Birthday Calculated]]&gt;29,"30+ Cal Days","16-29 Cal Days")))</f>
        <v>OnTime</v>
      </c>
      <c r="Y2456" s="37">
        <f>_xlfn.NUMBERVALUE(Table1[[#This Row],[School Days to Complete Initial Evaluation (U08)]])</f>
        <v>0</v>
      </c>
      <c r="Z2456" t="str">
        <f>IF(Table1[[#This Row],[School Days to Complete Initial Evaluation Converted]]&lt;36,"OnTime",IF(Table1[[#This Row],[School Days to Complete Initial Evaluation Converted]]&gt;50,"16+ Sch Days","1-15 Sch Days"))</f>
        <v>OnTime</v>
      </c>
    </row>
    <row r="2457" spans="1:26">
      <c r="A2457" s="26"/>
      <c r="B2457" s="26"/>
      <c r="C2457" s="26"/>
      <c r="D2457" s="26"/>
      <c r="E2457" s="26"/>
      <c r="F2457" s="26"/>
      <c r="G2457" s="26"/>
      <c r="H2457" s="26"/>
      <c r="I2457" s="26"/>
      <c r="J2457" s="26"/>
      <c r="K2457" s="26"/>
      <c r="L2457" s="26"/>
      <c r="M2457" s="26"/>
      <c r="N2457" s="26"/>
      <c r="O2457" s="26"/>
      <c r="P2457" s="26"/>
      <c r="Q2457" s="26"/>
      <c r="R2457" s="26"/>
      <c r="S2457" s="26"/>
      <c r="T2457" s="26"/>
      <c r="U2457" s="26"/>
      <c r="V2457" s="36">
        <f t="shared" si="38"/>
        <v>1096</v>
      </c>
      <c r="W245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57" t="str">
        <f>IF(Table1[[#This Row],[Days Past 3rd Birthday Calculated]]&lt;1,"OnTime",IF(Table1[[#This Row],[Days Past 3rd Birthday Calculated]]&lt;16,"1-15 Cal Days",IF(Table1[[#This Row],[Days Past 3rd Birthday Calculated]]&gt;29,"30+ Cal Days","16-29 Cal Days")))</f>
        <v>OnTime</v>
      </c>
      <c r="Y2457" s="37">
        <f>_xlfn.NUMBERVALUE(Table1[[#This Row],[School Days to Complete Initial Evaluation (U08)]])</f>
        <v>0</v>
      </c>
      <c r="Z2457" t="str">
        <f>IF(Table1[[#This Row],[School Days to Complete Initial Evaluation Converted]]&lt;36,"OnTime",IF(Table1[[#This Row],[School Days to Complete Initial Evaluation Converted]]&gt;50,"16+ Sch Days","1-15 Sch Days"))</f>
        <v>OnTime</v>
      </c>
    </row>
    <row r="2458" spans="1:26">
      <c r="A2458" s="26"/>
      <c r="B2458" s="26"/>
      <c r="C2458" s="26"/>
      <c r="D2458" s="26"/>
      <c r="E2458" s="26"/>
      <c r="F2458" s="26"/>
      <c r="G2458" s="26"/>
      <c r="H2458" s="26"/>
      <c r="I2458" s="26"/>
      <c r="J2458" s="26"/>
      <c r="K2458" s="26"/>
      <c r="L2458" s="26"/>
      <c r="M2458" s="26"/>
      <c r="N2458" s="26"/>
      <c r="O2458" s="26"/>
      <c r="P2458" s="26"/>
      <c r="Q2458" s="26"/>
      <c r="R2458" s="26"/>
      <c r="S2458" s="26"/>
      <c r="T2458" s="26"/>
      <c r="U2458" s="26"/>
      <c r="V2458" s="36">
        <f t="shared" si="38"/>
        <v>1096</v>
      </c>
      <c r="W245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58" t="str">
        <f>IF(Table1[[#This Row],[Days Past 3rd Birthday Calculated]]&lt;1,"OnTime",IF(Table1[[#This Row],[Days Past 3rd Birthday Calculated]]&lt;16,"1-15 Cal Days",IF(Table1[[#This Row],[Days Past 3rd Birthday Calculated]]&gt;29,"30+ Cal Days","16-29 Cal Days")))</f>
        <v>OnTime</v>
      </c>
      <c r="Y2458" s="37">
        <f>_xlfn.NUMBERVALUE(Table1[[#This Row],[School Days to Complete Initial Evaluation (U08)]])</f>
        <v>0</v>
      </c>
      <c r="Z2458" t="str">
        <f>IF(Table1[[#This Row],[School Days to Complete Initial Evaluation Converted]]&lt;36,"OnTime",IF(Table1[[#This Row],[School Days to Complete Initial Evaluation Converted]]&gt;50,"16+ Sch Days","1-15 Sch Days"))</f>
        <v>OnTime</v>
      </c>
    </row>
    <row r="2459" spans="1:26">
      <c r="A2459" s="26"/>
      <c r="B2459" s="26"/>
      <c r="C2459" s="26"/>
      <c r="D2459" s="26"/>
      <c r="E2459" s="26"/>
      <c r="F2459" s="26"/>
      <c r="G2459" s="26"/>
      <c r="H2459" s="26"/>
      <c r="I2459" s="26"/>
      <c r="J2459" s="26"/>
      <c r="K2459" s="26"/>
      <c r="L2459" s="26"/>
      <c r="M2459" s="26"/>
      <c r="N2459" s="26"/>
      <c r="O2459" s="26"/>
      <c r="P2459" s="26"/>
      <c r="Q2459" s="26"/>
      <c r="R2459" s="26"/>
      <c r="S2459" s="26"/>
      <c r="T2459" s="26"/>
      <c r="U2459" s="26"/>
      <c r="V2459" s="36">
        <f t="shared" si="38"/>
        <v>1096</v>
      </c>
      <c r="W245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59" t="str">
        <f>IF(Table1[[#This Row],[Days Past 3rd Birthday Calculated]]&lt;1,"OnTime",IF(Table1[[#This Row],[Days Past 3rd Birthday Calculated]]&lt;16,"1-15 Cal Days",IF(Table1[[#This Row],[Days Past 3rd Birthday Calculated]]&gt;29,"30+ Cal Days","16-29 Cal Days")))</f>
        <v>OnTime</v>
      </c>
      <c r="Y2459" s="37">
        <f>_xlfn.NUMBERVALUE(Table1[[#This Row],[School Days to Complete Initial Evaluation (U08)]])</f>
        <v>0</v>
      </c>
      <c r="Z2459" t="str">
        <f>IF(Table1[[#This Row],[School Days to Complete Initial Evaluation Converted]]&lt;36,"OnTime",IF(Table1[[#This Row],[School Days to Complete Initial Evaluation Converted]]&gt;50,"16+ Sch Days","1-15 Sch Days"))</f>
        <v>OnTime</v>
      </c>
    </row>
    <row r="2460" spans="1:26">
      <c r="A2460" s="26"/>
      <c r="B2460" s="26"/>
      <c r="C2460" s="26"/>
      <c r="D2460" s="26"/>
      <c r="E2460" s="26"/>
      <c r="F2460" s="26"/>
      <c r="G2460" s="26"/>
      <c r="H2460" s="26"/>
      <c r="I2460" s="26"/>
      <c r="J2460" s="26"/>
      <c r="K2460" s="26"/>
      <c r="L2460" s="26"/>
      <c r="M2460" s="26"/>
      <c r="N2460" s="26"/>
      <c r="O2460" s="26"/>
      <c r="P2460" s="26"/>
      <c r="Q2460" s="26"/>
      <c r="R2460" s="26"/>
      <c r="S2460" s="26"/>
      <c r="T2460" s="26"/>
      <c r="U2460" s="26"/>
      <c r="V2460" s="36">
        <f t="shared" si="38"/>
        <v>1096</v>
      </c>
      <c r="W246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60" t="str">
        <f>IF(Table1[[#This Row],[Days Past 3rd Birthday Calculated]]&lt;1,"OnTime",IF(Table1[[#This Row],[Days Past 3rd Birthday Calculated]]&lt;16,"1-15 Cal Days",IF(Table1[[#This Row],[Days Past 3rd Birthday Calculated]]&gt;29,"30+ Cal Days","16-29 Cal Days")))</f>
        <v>OnTime</v>
      </c>
      <c r="Y2460" s="37">
        <f>_xlfn.NUMBERVALUE(Table1[[#This Row],[School Days to Complete Initial Evaluation (U08)]])</f>
        <v>0</v>
      </c>
      <c r="Z2460" t="str">
        <f>IF(Table1[[#This Row],[School Days to Complete Initial Evaluation Converted]]&lt;36,"OnTime",IF(Table1[[#This Row],[School Days to Complete Initial Evaluation Converted]]&gt;50,"16+ Sch Days","1-15 Sch Days"))</f>
        <v>OnTime</v>
      </c>
    </row>
    <row r="2461" spans="1:26">
      <c r="A2461" s="26"/>
      <c r="B2461" s="26"/>
      <c r="C2461" s="26"/>
      <c r="D2461" s="26"/>
      <c r="E2461" s="26"/>
      <c r="F2461" s="26"/>
      <c r="G2461" s="26"/>
      <c r="H2461" s="26"/>
      <c r="I2461" s="26"/>
      <c r="J2461" s="26"/>
      <c r="K2461" s="26"/>
      <c r="L2461" s="26"/>
      <c r="M2461" s="26"/>
      <c r="N2461" s="26"/>
      <c r="O2461" s="26"/>
      <c r="P2461" s="26"/>
      <c r="Q2461" s="26"/>
      <c r="R2461" s="26"/>
      <c r="S2461" s="26"/>
      <c r="T2461" s="26"/>
      <c r="U2461" s="26"/>
      <c r="V2461" s="36">
        <f t="shared" si="38"/>
        <v>1096</v>
      </c>
      <c r="W246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61" t="str">
        <f>IF(Table1[[#This Row],[Days Past 3rd Birthday Calculated]]&lt;1,"OnTime",IF(Table1[[#This Row],[Days Past 3rd Birthday Calculated]]&lt;16,"1-15 Cal Days",IF(Table1[[#This Row],[Days Past 3rd Birthday Calculated]]&gt;29,"30+ Cal Days","16-29 Cal Days")))</f>
        <v>OnTime</v>
      </c>
      <c r="Y2461" s="37">
        <f>_xlfn.NUMBERVALUE(Table1[[#This Row],[School Days to Complete Initial Evaluation (U08)]])</f>
        <v>0</v>
      </c>
      <c r="Z2461" t="str">
        <f>IF(Table1[[#This Row],[School Days to Complete Initial Evaluation Converted]]&lt;36,"OnTime",IF(Table1[[#This Row],[School Days to Complete Initial Evaluation Converted]]&gt;50,"16+ Sch Days","1-15 Sch Days"))</f>
        <v>OnTime</v>
      </c>
    </row>
    <row r="2462" spans="1:26">
      <c r="A2462" s="26"/>
      <c r="B2462" s="26"/>
      <c r="C2462" s="26"/>
      <c r="D2462" s="26"/>
      <c r="E2462" s="26"/>
      <c r="F2462" s="26"/>
      <c r="G2462" s="26"/>
      <c r="H2462" s="26"/>
      <c r="I2462" s="26"/>
      <c r="J2462" s="26"/>
      <c r="K2462" s="26"/>
      <c r="L2462" s="26"/>
      <c r="M2462" s="26"/>
      <c r="N2462" s="26"/>
      <c r="O2462" s="26"/>
      <c r="P2462" s="26"/>
      <c r="Q2462" s="26"/>
      <c r="R2462" s="26"/>
      <c r="S2462" s="26"/>
      <c r="T2462" s="26"/>
      <c r="U2462" s="26"/>
      <c r="V2462" s="36">
        <f t="shared" si="38"/>
        <v>1096</v>
      </c>
      <c r="W246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62" t="str">
        <f>IF(Table1[[#This Row],[Days Past 3rd Birthday Calculated]]&lt;1,"OnTime",IF(Table1[[#This Row],[Days Past 3rd Birthday Calculated]]&lt;16,"1-15 Cal Days",IF(Table1[[#This Row],[Days Past 3rd Birthday Calculated]]&gt;29,"30+ Cal Days","16-29 Cal Days")))</f>
        <v>OnTime</v>
      </c>
      <c r="Y2462" s="37">
        <f>_xlfn.NUMBERVALUE(Table1[[#This Row],[School Days to Complete Initial Evaluation (U08)]])</f>
        <v>0</v>
      </c>
      <c r="Z2462" t="str">
        <f>IF(Table1[[#This Row],[School Days to Complete Initial Evaluation Converted]]&lt;36,"OnTime",IF(Table1[[#This Row],[School Days to Complete Initial Evaluation Converted]]&gt;50,"16+ Sch Days","1-15 Sch Days"))</f>
        <v>OnTime</v>
      </c>
    </row>
    <row r="2463" spans="1:26">
      <c r="A2463" s="26"/>
      <c r="B2463" s="26"/>
      <c r="C2463" s="26"/>
      <c r="D2463" s="26"/>
      <c r="E2463" s="26"/>
      <c r="F2463" s="26"/>
      <c r="G2463" s="26"/>
      <c r="H2463" s="26"/>
      <c r="I2463" s="26"/>
      <c r="J2463" s="26"/>
      <c r="K2463" s="26"/>
      <c r="L2463" s="26"/>
      <c r="M2463" s="26"/>
      <c r="N2463" s="26"/>
      <c r="O2463" s="26"/>
      <c r="P2463" s="26"/>
      <c r="Q2463" s="26"/>
      <c r="R2463" s="26"/>
      <c r="S2463" s="26"/>
      <c r="T2463" s="26"/>
      <c r="U2463" s="26"/>
      <c r="V2463" s="36">
        <f t="shared" si="38"/>
        <v>1096</v>
      </c>
      <c r="W246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63" t="str">
        <f>IF(Table1[[#This Row],[Days Past 3rd Birthday Calculated]]&lt;1,"OnTime",IF(Table1[[#This Row],[Days Past 3rd Birthday Calculated]]&lt;16,"1-15 Cal Days",IF(Table1[[#This Row],[Days Past 3rd Birthday Calculated]]&gt;29,"30+ Cal Days","16-29 Cal Days")))</f>
        <v>OnTime</v>
      </c>
      <c r="Y2463" s="37">
        <f>_xlfn.NUMBERVALUE(Table1[[#This Row],[School Days to Complete Initial Evaluation (U08)]])</f>
        <v>0</v>
      </c>
      <c r="Z2463" t="str">
        <f>IF(Table1[[#This Row],[School Days to Complete Initial Evaluation Converted]]&lt;36,"OnTime",IF(Table1[[#This Row],[School Days to Complete Initial Evaluation Converted]]&gt;50,"16+ Sch Days","1-15 Sch Days"))</f>
        <v>OnTime</v>
      </c>
    </row>
    <row r="2464" spans="1:26">
      <c r="A2464" s="26"/>
      <c r="B2464" s="26"/>
      <c r="C2464" s="26"/>
      <c r="D2464" s="26"/>
      <c r="E2464" s="26"/>
      <c r="F2464" s="26"/>
      <c r="G2464" s="26"/>
      <c r="H2464" s="26"/>
      <c r="I2464" s="26"/>
      <c r="J2464" s="26"/>
      <c r="K2464" s="26"/>
      <c r="L2464" s="26"/>
      <c r="M2464" s="26"/>
      <c r="N2464" s="26"/>
      <c r="O2464" s="26"/>
      <c r="P2464" s="26"/>
      <c r="Q2464" s="26"/>
      <c r="R2464" s="26"/>
      <c r="S2464" s="26"/>
      <c r="T2464" s="26"/>
      <c r="U2464" s="26"/>
      <c r="V2464" s="36">
        <f t="shared" si="38"/>
        <v>1096</v>
      </c>
      <c r="W246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64" t="str">
        <f>IF(Table1[[#This Row],[Days Past 3rd Birthday Calculated]]&lt;1,"OnTime",IF(Table1[[#This Row],[Days Past 3rd Birthday Calculated]]&lt;16,"1-15 Cal Days",IF(Table1[[#This Row],[Days Past 3rd Birthday Calculated]]&gt;29,"30+ Cal Days","16-29 Cal Days")))</f>
        <v>OnTime</v>
      </c>
      <c r="Y2464" s="37">
        <f>_xlfn.NUMBERVALUE(Table1[[#This Row],[School Days to Complete Initial Evaluation (U08)]])</f>
        <v>0</v>
      </c>
      <c r="Z2464" t="str">
        <f>IF(Table1[[#This Row],[School Days to Complete Initial Evaluation Converted]]&lt;36,"OnTime",IF(Table1[[#This Row],[School Days to Complete Initial Evaluation Converted]]&gt;50,"16+ Sch Days","1-15 Sch Days"))</f>
        <v>OnTime</v>
      </c>
    </row>
    <row r="2465" spans="1:26">
      <c r="A2465" s="26"/>
      <c r="B2465" s="26"/>
      <c r="C2465" s="26"/>
      <c r="D2465" s="26"/>
      <c r="E2465" s="26"/>
      <c r="F2465" s="26"/>
      <c r="G2465" s="26"/>
      <c r="H2465" s="26"/>
      <c r="I2465" s="26"/>
      <c r="J2465" s="26"/>
      <c r="K2465" s="26"/>
      <c r="L2465" s="26"/>
      <c r="M2465" s="26"/>
      <c r="N2465" s="26"/>
      <c r="O2465" s="26"/>
      <c r="P2465" s="26"/>
      <c r="Q2465" s="26"/>
      <c r="R2465" s="26"/>
      <c r="S2465" s="26"/>
      <c r="T2465" s="26"/>
      <c r="U2465" s="26"/>
      <c r="V2465" s="36">
        <f t="shared" si="38"/>
        <v>1096</v>
      </c>
      <c r="W246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65" t="str">
        <f>IF(Table1[[#This Row],[Days Past 3rd Birthday Calculated]]&lt;1,"OnTime",IF(Table1[[#This Row],[Days Past 3rd Birthday Calculated]]&lt;16,"1-15 Cal Days",IF(Table1[[#This Row],[Days Past 3rd Birthday Calculated]]&gt;29,"30+ Cal Days","16-29 Cal Days")))</f>
        <v>OnTime</v>
      </c>
      <c r="Y2465" s="37">
        <f>_xlfn.NUMBERVALUE(Table1[[#This Row],[School Days to Complete Initial Evaluation (U08)]])</f>
        <v>0</v>
      </c>
      <c r="Z2465" t="str">
        <f>IF(Table1[[#This Row],[School Days to Complete Initial Evaluation Converted]]&lt;36,"OnTime",IF(Table1[[#This Row],[School Days to Complete Initial Evaluation Converted]]&gt;50,"16+ Sch Days","1-15 Sch Days"))</f>
        <v>OnTime</v>
      </c>
    </row>
    <row r="2466" spans="1:26">
      <c r="A2466" s="26"/>
      <c r="B2466" s="26"/>
      <c r="C2466" s="26"/>
      <c r="D2466" s="26"/>
      <c r="E2466" s="26"/>
      <c r="F2466" s="26"/>
      <c r="G2466" s="26"/>
      <c r="H2466" s="26"/>
      <c r="I2466" s="26"/>
      <c r="J2466" s="26"/>
      <c r="K2466" s="26"/>
      <c r="L2466" s="26"/>
      <c r="M2466" s="26"/>
      <c r="N2466" s="26"/>
      <c r="O2466" s="26"/>
      <c r="P2466" s="26"/>
      <c r="Q2466" s="26"/>
      <c r="R2466" s="26"/>
      <c r="S2466" s="26"/>
      <c r="T2466" s="26"/>
      <c r="U2466" s="26"/>
      <c r="V2466" s="36">
        <f t="shared" si="38"/>
        <v>1096</v>
      </c>
      <c r="W246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66" t="str">
        <f>IF(Table1[[#This Row],[Days Past 3rd Birthday Calculated]]&lt;1,"OnTime",IF(Table1[[#This Row],[Days Past 3rd Birthday Calculated]]&lt;16,"1-15 Cal Days",IF(Table1[[#This Row],[Days Past 3rd Birthday Calculated]]&gt;29,"30+ Cal Days","16-29 Cal Days")))</f>
        <v>OnTime</v>
      </c>
      <c r="Y2466" s="37">
        <f>_xlfn.NUMBERVALUE(Table1[[#This Row],[School Days to Complete Initial Evaluation (U08)]])</f>
        <v>0</v>
      </c>
      <c r="Z2466" t="str">
        <f>IF(Table1[[#This Row],[School Days to Complete Initial Evaluation Converted]]&lt;36,"OnTime",IF(Table1[[#This Row],[School Days to Complete Initial Evaluation Converted]]&gt;50,"16+ Sch Days","1-15 Sch Days"))</f>
        <v>OnTime</v>
      </c>
    </row>
    <row r="2467" spans="1:26">
      <c r="A2467" s="26"/>
      <c r="B2467" s="26"/>
      <c r="C2467" s="26"/>
      <c r="D2467" s="26"/>
      <c r="E2467" s="26"/>
      <c r="F2467" s="26"/>
      <c r="G2467" s="26"/>
      <c r="H2467" s="26"/>
      <c r="I2467" s="26"/>
      <c r="J2467" s="26"/>
      <c r="K2467" s="26"/>
      <c r="L2467" s="26"/>
      <c r="M2467" s="26"/>
      <c r="N2467" s="26"/>
      <c r="O2467" s="26"/>
      <c r="P2467" s="26"/>
      <c r="Q2467" s="26"/>
      <c r="R2467" s="26"/>
      <c r="S2467" s="26"/>
      <c r="T2467" s="26"/>
      <c r="U2467" s="26"/>
      <c r="V2467" s="36">
        <f t="shared" si="38"/>
        <v>1096</v>
      </c>
      <c r="W246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67" t="str">
        <f>IF(Table1[[#This Row],[Days Past 3rd Birthday Calculated]]&lt;1,"OnTime",IF(Table1[[#This Row],[Days Past 3rd Birthday Calculated]]&lt;16,"1-15 Cal Days",IF(Table1[[#This Row],[Days Past 3rd Birthday Calculated]]&gt;29,"30+ Cal Days","16-29 Cal Days")))</f>
        <v>OnTime</v>
      </c>
      <c r="Y2467" s="37">
        <f>_xlfn.NUMBERVALUE(Table1[[#This Row],[School Days to Complete Initial Evaluation (U08)]])</f>
        <v>0</v>
      </c>
      <c r="Z2467" t="str">
        <f>IF(Table1[[#This Row],[School Days to Complete Initial Evaluation Converted]]&lt;36,"OnTime",IF(Table1[[#This Row],[School Days to Complete Initial Evaluation Converted]]&gt;50,"16+ Sch Days","1-15 Sch Days"))</f>
        <v>OnTime</v>
      </c>
    </row>
    <row r="2468" spans="1:26">
      <c r="A2468" s="26"/>
      <c r="B2468" s="26"/>
      <c r="C2468" s="26"/>
      <c r="D2468" s="26"/>
      <c r="E2468" s="26"/>
      <c r="F2468" s="26"/>
      <c r="G2468" s="26"/>
      <c r="H2468" s="26"/>
      <c r="I2468" s="26"/>
      <c r="J2468" s="26"/>
      <c r="K2468" s="26"/>
      <c r="L2468" s="26"/>
      <c r="M2468" s="26"/>
      <c r="N2468" s="26"/>
      <c r="O2468" s="26"/>
      <c r="P2468" s="26"/>
      <c r="Q2468" s="26"/>
      <c r="R2468" s="26"/>
      <c r="S2468" s="26"/>
      <c r="T2468" s="26"/>
      <c r="U2468" s="26"/>
      <c r="V2468" s="36">
        <f t="shared" si="38"/>
        <v>1096</v>
      </c>
      <c r="W246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68" t="str">
        <f>IF(Table1[[#This Row],[Days Past 3rd Birthday Calculated]]&lt;1,"OnTime",IF(Table1[[#This Row],[Days Past 3rd Birthday Calculated]]&lt;16,"1-15 Cal Days",IF(Table1[[#This Row],[Days Past 3rd Birthday Calculated]]&gt;29,"30+ Cal Days","16-29 Cal Days")))</f>
        <v>OnTime</v>
      </c>
      <c r="Y2468" s="37">
        <f>_xlfn.NUMBERVALUE(Table1[[#This Row],[School Days to Complete Initial Evaluation (U08)]])</f>
        <v>0</v>
      </c>
      <c r="Z2468" t="str">
        <f>IF(Table1[[#This Row],[School Days to Complete Initial Evaluation Converted]]&lt;36,"OnTime",IF(Table1[[#This Row],[School Days to Complete Initial Evaluation Converted]]&gt;50,"16+ Sch Days","1-15 Sch Days"))</f>
        <v>OnTime</v>
      </c>
    </row>
    <row r="2469" spans="1:26">
      <c r="A2469" s="26"/>
      <c r="B2469" s="26"/>
      <c r="C2469" s="26"/>
      <c r="D2469" s="26"/>
      <c r="E2469" s="26"/>
      <c r="F2469" s="26"/>
      <c r="G2469" s="26"/>
      <c r="H2469" s="26"/>
      <c r="I2469" s="26"/>
      <c r="J2469" s="26"/>
      <c r="K2469" s="26"/>
      <c r="L2469" s="26"/>
      <c r="M2469" s="26"/>
      <c r="N2469" s="26"/>
      <c r="O2469" s="26"/>
      <c r="P2469" s="26"/>
      <c r="Q2469" s="26"/>
      <c r="R2469" s="26"/>
      <c r="S2469" s="26"/>
      <c r="T2469" s="26"/>
      <c r="U2469" s="26"/>
      <c r="V2469" s="36">
        <f t="shared" si="38"/>
        <v>1096</v>
      </c>
      <c r="W246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69" t="str">
        <f>IF(Table1[[#This Row],[Days Past 3rd Birthday Calculated]]&lt;1,"OnTime",IF(Table1[[#This Row],[Days Past 3rd Birthday Calculated]]&lt;16,"1-15 Cal Days",IF(Table1[[#This Row],[Days Past 3rd Birthday Calculated]]&gt;29,"30+ Cal Days","16-29 Cal Days")))</f>
        <v>OnTime</v>
      </c>
      <c r="Y2469" s="37">
        <f>_xlfn.NUMBERVALUE(Table1[[#This Row],[School Days to Complete Initial Evaluation (U08)]])</f>
        <v>0</v>
      </c>
      <c r="Z2469" t="str">
        <f>IF(Table1[[#This Row],[School Days to Complete Initial Evaluation Converted]]&lt;36,"OnTime",IF(Table1[[#This Row],[School Days to Complete Initial Evaluation Converted]]&gt;50,"16+ Sch Days","1-15 Sch Days"))</f>
        <v>OnTime</v>
      </c>
    </row>
    <row r="2470" spans="1:26">
      <c r="A2470" s="26"/>
      <c r="B2470" s="26"/>
      <c r="C2470" s="26"/>
      <c r="D2470" s="26"/>
      <c r="E2470" s="26"/>
      <c r="F2470" s="26"/>
      <c r="G2470" s="26"/>
      <c r="H2470" s="26"/>
      <c r="I2470" s="26"/>
      <c r="J2470" s="26"/>
      <c r="K2470" s="26"/>
      <c r="L2470" s="26"/>
      <c r="M2470" s="26"/>
      <c r="N2470" s="26"/>
      <c r="O2470" s="26"/>
      <c r="P2470" s="26"/>
      <c r="Q2470" s="26"/>
      <c r="R2470" s="26"/>
      <c r="S2470" s="26"/>
      <c r="T2470" s="26"/>
      <c r="U2470" s="26"/>
      <c r="V2470" s="36">
        <f t="shared" si="38"/>
        <v>1096</v>
      </c>
      <c r="W247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70" t="str">
        <f>IF(Table1[[#This Row],[Days Past 3rd Birthday Calculated]]&lt;1,"OnTime",IF(Table1[[#This Row],[Days Past 3rd Birthday Calculated]]&lt;16,"1-15 Cal Days",IF(Table1[[#This Row],[Days Past 3rd Birthday Calculated]]&gt;29,"30+ Cal Days","16-29 Cal Days")))</f>
        <v>OnTime</v>
      </c>
      <c r="Y2470" s="37">
        <f>_xlfn.NUMBERVALUE(Table1[[#This Row],[School Days to Complete Initial Evaluation (U08)]])</f>
        <v>0</v>
      </c>
      <c r="Z2470" t="str">
        <f>IF(Table1[[#This Row],[School Days to Complete Initial Evaluation Converted]]&lt;36,"OnTime",IF(Table1[[#This Row],[School Days to Complete Initial Evaluation Converted]]&gt;50,"16+ Sch Days","1-15 Sch Days"))</f>
        <v>OnTime</v>
      </c>
    </row>
    <row r="2471" spans="1:26">
      <c r="A2471" s="26"/>
      <c r="B2471" s="26"/>
      <c r="C2471" s="26"/>
      <c r="D2471" s="26"/>
      <c r="E2471" s="26"/>
      <c r="F2471" s="26"/>
      <c r="G2471" s="26"/>
      <c r="H2471" s="26"/>
      <c r="I2471" s="26"/>
      <c r="J2471" s="26"/>
      <c r="K2471" s="26"/>
      <c r="L2471" s="26"/>
      <c r="M2471" s="26"/>
      <c r="N2471" s="26"/>
      <c r="O2471" s="26"/>
      <c r="P2471" s="26"/>
      <c r="Q2471" s="26"/>
      <c r="R2471" s="26"/>
      <c r="S2471" s="26"/>
      <c r="T2471" s="26"/>
      <c r="U2471" s="26"/>
      <c r="V2471" s="36">
        <f t="shared" si="38"/>
        <v>1096</v>
      </c>
      <c r="W247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71" t="str">
        <f>IF(Table1[[#This Row],[Days Past 3rd Birthday Calculated]]&lt;1,"OnTime",IF(Table1[[#This Row],[Days Past 3rd Birthday Calculated]]&lt;16,"1-15 Cal Days",IF(Table1[[#This Row],[Days Past 3rd Birthday Calculated]]&gt;29,"30+ Cal Days","16-29 Cal Days")))</f>
        <v>OnTime</v>
      </c>
      <c r="Y2471" s="37">
        <f>_xlfn.NUMBERVALUE(Table1[[#This Row],[School Days to Complete Initial Evaluation (U08)]])</f>
        <v>0</v>
      </c>
      <c r="Z2471" t="str">
        <f>IF(Table1[[#This Row],[School Days to Complete Initial Evaluation Converted]]&lt;36,"OnTime",IF(Table1[[#This Row],[School Days to Complete Initial Evaluation Converted]]&gt;50,"16+ Sch Days","1-15 Sch Days"))</f>
        <v>OnTime</v>
      </c>
    </row>
    <row r="2472" spans="1:26">
      <c r="A2472" s="26"/>
      <c r="B2472" s="26"/>
      <c r="C2472" s="26"/>
      <c r="D2472" s="26"/>
      <c r="E2472" s="26"/>
      <c r="F2472" s="26"/>
      <c r="G2472" s="26"/>
      <c r="H2472" s="26"/>
      <c r="I2472" s="26"/>
      <c r="J2472" s="26"/>
      <c r="K2472" s="26"/>
      <c r="L2472" s="26"/>
      <c r="M2472" s="26"/>
      <c r="N2472" s="26"/>
      <c r="O2472" s="26"/>
      <c r="P2472" s="26"/>
      <c r="Q2472" s="26"/>
      <c r="R2472" s="26"/>
      <c r="S2472" s="26"/>
      <c r="T2472" s="26"/>
      <c r="U2472" s="26"/>
      <c r="V2472" s="36">
        <f t="shared" si="38"/>
        <v>1096</v>
      </c>
      <c r="W247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72" t="str">
        <f>IF(Table1[[#This Row],[Days Past 3rd Birthday Calculated]]&lt;1,"OnTime",IF(Table1[[#This Row],[Days Past 3rd Birthday Calculated]]&lt;16,"1-15 Cal Days",IF(Table1[[#This Row],[Days Past 3rd Birthday Calculated]]&gt;29,"30+ Cal Days","16-29 Cal Days")))</f>
        <v>OnTime</v>
      </c>
      <c r="Y2472" s="37">
        <f>_xlfn.NUMBERVALUE(Table1[[#This Row],[School Days to Complete Initial Evaluation (U08)]])</f>
        <v>0</v>
      </c>
      <c r="Z2472" t="str">
        <f>IF(Table1[[#This Row],[School Days to Complete Initial Evaluation Converted]]&lt;36,"OnTime",IF(Table1[[#This Row],[School Days to Complete Initial Evaluation Converted]]&gt;50,"16+ Sch Days","1-15 Sch Days"))</f>
        <v>OnTime</v>
      </c>
    </row>
    <row r="2473" spans="1:26">
      <c r="A2473" s="26"/>
      <c r="B2473" s="26"/>
      <c r="C2473" s="26"/>
      <c r="D2473" s="26"/>
      <c r="E2473" s="26"/>
      <c r="F2473" s="26"/>
      <c r="G2473" s="26"/>
      <c r="H2473" s="26"/>
      <c r="I2473" s="26"/>
      <c r="J2473" s="26"/>
      <c r="K2473" s="26"/>
      <c r="L2473" s="26"/>
      <c r="M2473" s="26"/>
      <c r="N2473" s="26"/>
      <c r="O2473" s="26"/>
      <c r="P2473" s="26"/>
      <c r="Q2473" s="26"/>
      <c r="R2473" s="26"/>
      <c r="S2473" s="26"/>
      <c r="T2473" s="26"/>
      <c r="U2473" s="26"/>
      <c r="V2473" s="36">
        <f t="shared" si="38"/>
        <v>1096</v>
      </c>
      <c r="W247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73" t="str">
        <f>IF(Table1[[#This Row],[Days Past 3rd Birthday Calculated]]&lt;1,"OnTime",IF(Table1[[#This Row],[Days Past 3rd Birthday Calculated]]&lt;16,"1-15 Cal Days",IF(Table1[[#This Row],[Days Past 3rd Birthday Calculated]]&gt;29,"30+ Cal Days","16-29 Cal Days")))</f>
        <v>OnTime</v>
      </c>
      <c r="Y2473" s="37">
        <f>_xlfn.NUMBERVALUE(Table1[[#This Row],[School Days to Complete Initial Evaluation (U08)]])</f>
        <v>0</v>
      </c>
      <c r="Z2473" t="str">
        <f>IF(Table1[[#This Row],[School Days to Complete Initial Evaluation Converted]]&lt;36,"OnTime",IF(Table1[[#This Row],[School Days to Complete Initial Evaluation Converted]]&gt;50,"16+ Sch Days","1-15 Sch Days"))</f>
        <v>OnTime</v>
      </c>
    </row>
    <row r="2474" spans="1:26">
      <c r="A2474" s="26"/>
      <c r="B2474" s="26"/>
      <c r="C2474" s="26"/>
      <c r="D2474" s="26"/>
      <c r="E2474" s="26"/>
      <c r="F2474" s="26"/>
      <c r="G2474" s="26"/>
      <c r="H2474" s="26"/>
      <c r="I2474" s="26"/>
      <c r="J2474" s="26"/>
      <c r="K2474" s="26"/>
      <c r="L2474" s="26"/>
      <c r="M2474" s="26"/>
      <c r="N2474" s="26"/>
      <c r="O2474" s="26"/>
      <c r="P2474" s="26"/>
      <c r="Q2474" s="26"/>
      <c r="R2474" s="26"/>
      <c r="S2474" s="26"/>
      <c r="T2474" s="26"/>
      <c r="U2474" s="26"/>
      <c r="V2474" s="36">
        <f t="shared" si="38"/>
        <v>1096</v>
      </c>
      <c r="W247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74" t="str">
        <f>IF(Table1[[#This Row],[Days Past 3rd Birthday Calculated]]&lt;1,"OnTime",IF(Table1[[#This Row],[Days Past 3rd Birthday Calculated]]&lt;16,"1-15 Cal Days",IF(Table1[[#This Row],[Days Past 3rd Birthday Calculated]]&gt;29,"30+ Cal Days","16-29 Cal Days")))</f>
        <v>OnTime</v>
      </c>
      <c r="Y2474" s="37">
        <f>_xlfn.NUMBERVALUE(Table1[[#This Row],[School Days to Complete Initial Evaluation (U08)]])</f>
        <v>0</v>
      </c>
      <c r="Z2474" t="str">
        <f>IF(Table1[[#This Row],[School Days to Complete Initial Evaluation Converted]]&lt;36,"OnTime",IF(Table1[[#This Row],[School Days to Complete Initial Evaluation Converted]]&gt;50,"16+ Sch Days","1-15 Sch Days"))</f>
        <v>OnTime</v>
      </c>
    </row>
    <row r="2475" spans="1:26">
      <c r="A2475" s="26"/>
      <c r="B2475" s="26"/>
      <c r="C2475" s="26"/>
      <c r="D2475" s="26"/>
      <c r="E2475" s="26"/>
      <c r="F2475" s="26"/>
      <c r="G2475" s="26"/>
      <c r="H2475" s="26"/>
      <c r="I2475" s="26"/>
      <c r="J2475" s="26"/>
      <c r="K2475" s="26"/>
      <c r="L2475" s="26"/>
      <c r="M2475" s="26"/>
      <c r="N2475" s="26"/>
      <c r="O2475" s="26"/>
      <c r="P2475" s="26"/>
      <c r="Q2475" s="26"/>
      <c r="R2475" s="26"/>
      <c r="S2475" s="26"/>
      <c r="T2475" s="26"/>
      <c r="U2475" s="26"/>
      <c r="V2475" s="36">
        <f t="shared" si="38"/>
        <v>1096</v>
      </c>
      <c r="W247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75" t="str">
        <f>IF(Table1[[#This Row],[Days Past 3rd Birthday Calculated]]&lt;1,"OnTime",IF(Table1[[#This Row],[Days Past 3rd Birthday Calculated]]&lt;16,"1-15 Cal Days",IF(Table1[[#This Row],[Days Past 3rd Birthday Calculated]]&gt;29,"30+ Cal Days","16-29 Cal Days")))</f>
        <v>OnTime</v>
      </c>
      <c r="Y2475" s="37">
        <f>_xlfn.NUMBERVALUE(Table1[[#This Row],[School Days to Complete Initial Evaluation (U08)]])</f>
        <v>0</v>
      </c>
      <c r="Z2475" t="str">
        <f>IF(Table1[[#This Row],[School Days to Complete Initial Evaluation Converted]]&lt;36,"OnTime",IF(Table1[[#This Row],[School Days to Complete Initial Evaluation Converted]]&gt;50,"16+ Sch Days","1-15 Sch Days"))</f>
        <v>OnTime</v>
      </c>
    </row>
    <row r="2476" spans="1:26">
      <c r="A2476" s="26"/>
      <c r="B2476" s="26"/>
      <c r="C2476" s="26"/>
      <c r="D2476" s="26"/>
      <c r="E2476" s="26"/>
      <c r="F2476" s="26"/>
      <c r="G2476" s="26"/>
      <c r="H2476" s="26"/>
      <c r="I2476" s="26"/>
      <c r="J2476" s="26"/>
      <c r="K2476" s="26"/>
      <c r="L2476" s="26"/>
      <c r="M2476" s="26"/>
      <c r="N2476" s="26"/>
      <c r="O2476" s="26"/>
      <c r="P2476" s="26"/>
      <c r="Q2476" s="26"/>
      <c r="R2476" s="26"/>
      <c r="S2476" s="26"/>
      <c r="T2476" s="26"/>
      <c r="U2476" s="26"/>
      <c r="V2476" s="36">
        <f t="shared" si="38"/>
        <v>1096</v>
      </c>
      <c r="W247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76" t="str">
        <f>IF(Table1[[#This Row],[Days Past 3rd Birthday Calculated]]&lt;1,"OnTime",IF(Table1[[#This Row],[Days Past 3rd Birthday Calculated]]&lt;16,"1-15 Cal Days",IF(Table1[[#This Row],[Days Past 3rd Birthday Calculated]]&gt;29,"30+ Cal Days","16-29 Cal Days")))</f>
        <v>OnTime</v>
      </c>
      <c r="Y2476" s="37">
        <f>_xlfn.NUMBERVALUE(Table1[[#This Row],[School Days to Complete Initial Evaluation (U08)]])</f>
        <v>0</v>
      </c>
      <c r="Z2476" t="str">
        <f>IF(Table1[[#This Row],[School Days to Complete Initial Evaluation Converted]]&lt;36,"OnTime",IF(Table1[[#This Row],[School Days to Complete Initial Evaluation Converted]]&gt;50,"16+ Sch Days","1-15 Sch Days"))</f>
        <v>OnTime</v>
      </c>
    </row>
    <row r="2477" spans="1:26">
      <c r="A2477" s="26"/>
      <c r="B2477" s="26"/>
      <c r="C2477" s="26"/>
      <c r="D2477" s="26"/>
      <c r="E2477" s="26"/>
      <c r="F2477" s="26"/>
      <c r="G2477" s="26"/>
      <c r="H2477" s="26"/>
      <c r="I2477" s="26"/>
      <c r="J2477" s="26"/>
      <c r="K2477" s="26"/>
      <c r="L2477" s="26"/>
      <c r="M2477" s="26"/>
      <c r="N2477" s="26"/>
      <c r="O2477" s="26"/>
      <c r="P2477" s="26"/>
      <c r="Q2477" s="26"/>
      <c r="R2477" s="26"/>
      <c r="S2477" s="26"/>
      <c r="T2477" s="26"/>
      <c r="U2477" s="26"/>
      <c r="V2477" s="36">
        <f t="shared" si="38"/>
        <v>1096</v>
      </c>
      <c r="W247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77" t="str">
        <f>IF(Table1[[#This Row],[Days Past 3rd Birthday Calculated]]&lt;1,"OnTime",IF(Table1[[#This Row],[Days Past 3rd Birthday Calculated]]&lt;16,"1-15 Cal Days",IF(Table1[[#This Row],[Days Past 3rd Birthday Calculated]]&gt;29,"30+ Cal Days","16-29 Cal Days")))</f>
        <v>OnTime</v>
      </c>
      <c r="Y2477" s="37">
        <f>_xlfn.NUMBERVALUE(Table1[[#This Row],[School Days to Complete Initial Evaluation (U08)]])</f>
        <v>0</v>
      </c>
      <c r="Z2477" t="str">
        <f>IF(Table1[[#This Row],[School Days to Complete Initial Evaluation Converted]]&lt;36,"OnTime",IF(Table1[[#This Row],[School Days to Complete Initial Evaluation Converted]]&gt;50,"16+ Sch Days","1-15 Sch Days"))</f>
        <v>OnTime</v>
      </c>
    </row>
    <row r="2478" spans="1:26">
      <c r="A2478" s="26"/>
      <c r="B2478" s="26"/>
      <c r="C2478" s="26"/>
      <c r="D2478" s="26"/>
      <c r="E2478" s="26"/>
      <c r="F2478" s="26"/>
      <c r="G2478" s="26"/>
      <c r="H2478" s="26"/>
      <c r="I2478" s="26"/>
      <c r="J2478" s="26"/>
      <c r="K2478" s="26"/>
      <c r="L2478" s="26"/>
      <c r="M2478" s="26"/>
      <c r="N2478" s="26"/>
      <c r="O2478" s="26"/>
      <c r="P2478" s="26"/>
      <c r="Q2478" s="26"/>
      <c r="R2478" s="26"/>
      <c r="S2478" s="26"/>
      <c r="T2478" s="26"/>
      <c r="U2478" s="26"/>
      <c r="V2478" s="36">
        <f t="shared" si="38"/>
        <v>1096</v>
      </c>
      <c r="W247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78" t="str">
        <f>IF(Table1[[#This Row],[Days Past 3rd Birthday Calculated]]&lt;1,"OnTime",IF(Table1[[#This Row],[Days Past 3rd Birthday Calculated]]&lt;16,"1-15 Cal Days",IF(Table1[[#This Row],[Days Past 3rd Birthday Calculated]]&gt;29,"30+ Cal Days","16-29 Cal Days")))</f>
        <v>OnTime</v>
      </c>
      <c r="Y2478" s="37">
        <f>_xlfn.NUMBERVALUE(Table1[[#This Row],[School Days to Complete Initial Evaluation (U08)]])</f>
        <v>0</v>
      </c>
      <c r="Z2478" t="str">
        <f>IF(Table1[[#This Row],[School Days to Complete Initial Evaluation Converted]]&lt;36,"OnTime",IF(Table1[[#This Row],[School Days to Complete Initial Evaluation Converted]]&gt;50,"16+ Sch Days","1-15 Sch Days"))</f>
        <v>OnTime</v>
      </c>
    </row>
    <row r="2479" spans="1:26">
      <c r="A2479" s="26"/>
      <c r="B2479" s="26"/>
      <c r="C2479" s="26"/>
      <c r="D2479" s="26"/>
      <c r="E2479" s="26"/>
      <c r="F2479" s="26"/>
      <c r="G2479" s="26"/>
      <c r="H2479" s="26"/>
      <c r="I2479" s="26"/>
      <c r="J2479" s="26"/>
      <c r="K2479" s="26"/>
      <c r="L2479" s="26"/>
      <c r="M2479" s="26"/>
      <c r="N2479" s="26"/>
      <c r="O2479" s="26"/>
      <c r="P2479" s="26"/>
      <c r="Q2479" s="26"/>
      <c r="R2479" s="26"/>
      <c r="S2479" s="26"/>
      <c r="T2479" s="26"/>
      <c r="U2479" s="26"/>
      <c r="V2479" s="36">
        <f t="shared" si="38"/>
        <v>1096</v>
      </c>
      <c r="W247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79" t="str">
        <f>IF(Table1[[#This Row],[Days Past 3rd Birthday Calculated]]&lt;1,"OnTime",IF(Table1[[#This Row],[Days Past 3rd Birthday Calculated]]&lt;16,"1-15 Cal Days",IF(Table1[[#This Row],[Days Past 3rd Birthday Calculated]]&gt;29,"30+ Cal Days","16-29 Cal Days")))</f>
        <v>OnTime</v>
      </c>
      <c r="Y2479" s="37">
        <f>_xlfn.NUMBERVALUE(Table1[[#This Row],[School Days to Complete Initial Evaluation (U08)]])</f>
        <v>0</v>
      </c>
      <c r="Z2479" t="str">
        <f>IF(Table1[[#This Row],[School Days to Complete Initial Evaluation Converted]]&lt;36,"OnTime",IF(Table1[[#This Row],[School Days to Complete Initial Evaluation Converted]]&gt;50,"16+ Sch Days","1-15 Sch Days"))</f>
        <v>OnTime</v>
      </c>
    </row>
    <row r="2480" spans="1:26">
      <c r="A2480" s="26"/>
      <c r="B2480" s="26"/>
      <c r="C2480" s="26"/>
      <c r="D2480" s="26"/>
      <c r="E2480" s="26"/>
      <c r="F2480" s="26"/>
      <c r="G2480" s="26"/>
      <c r="H2480" s="26"/>
      <c r="I2480" s="26"/>
      <c r="J2480" s="26"/>
      <c r="K2480" s="26"/>
      <c r="L2480" s="26"/>
      <c r="M2480" s="26"/>
      <c r="N2480" s="26"/>
      <c r="O2480" s="26"/>
      <c r="P2480" s="26"/>
      <c r="Q2480" s="26"/>
      <c r="R2480" s="26"/>
      <c r="S2480" s="26"/>
      <c r="T2480" s="26"/>
      <c r="U2480" s="26"/>
      <c r="V2480" s="36">
        <f t="shared" si="38"/>
        <v>1096</v>
      </c>
      <c r="W248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80" t="str">
        <f>IF(Table1[[#This Row],[Days Past 3rd Birthday Calculated]]&lt;1,"OnTime",IF(Table1[[#This Row],[Days Past 3rd Birthday Calculated]]&lt;16,"1-15 Cal Days",IF(Table1[[#This Row],[Days Past 3rd Birthday Calculated]]&gt;29,"30+ Cal Days","16-29 Cal Days")))</f>
        <v>OnTime</v>
      </c>
      <c r="Y2480" s="37">
        <f>_xlfn.NUMBERVALUE(Table1[[#This Row],[School Days to Complete Initial Evaluation (U08)]])</f>
        <v>0</v>
      </c>
      <c r="Z2480" t="str">
        <f>IF(Table1[[#This Row],[School Days to Complete Initial Evaluation Converted]]&lt;36,"OnTime",IF(Table1[[#This Row],[School Days to Complete Initial Evaluation Converted]]&gt;50,"16+ Sch Days","1-15 Sch Days"))</f>
        <v>OnTime</v>
      </c>
    </row>
    <row r="2481" spans="1:26">
      <c r="A2481" s="26"/>
      <c r="B2481" s="26"/>
      <c r="C2481" s="26"/>
      <c r="D2481" s="26"/>
      <c r="E2481" s="26"/>
      <c r="F2481" s="26"/>
      <c r="G2481" s="26"/>
      <c r="H2481" s="26"/>
      <c r="I2481" s="26"/>
      <c r="J2481" s="26"/>
      <c r="K2481" s="26"/>
      <c r="L2481" s="26"/>
      <c r="M2481" s="26"/>
      <c r="N2481" s="26"/>
      <c r="O2481" s="26"/>
      <c r="P2481" s="26"/>
      <c r="Q2481" s="26"/>
      <c r="R2481" s="26"/>
      <c r="S2481" s="26"/>
      <c r="T2481" s="26"/>
      <c r="U2481" s="26"/>
      <c r="V2481" s="36">
        <f t="shared" si="38"/>
        <v>1096</v>
      </c>
      <c r="W248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81" t="str">
        <f>IF(Table1[[#This Row],[Days Past 3rd Birthday Calculated]]&lt;1,"OnTime",IF(Table1[[#This Row],[Days Past 3rd Birthday Calculated]]&lt;16,"1-15 Cal Days",IF(Table1[[#This Row],[Days Past 3rd Birthday Calculated]]&gt;29,"30+ Cal Days","16-29 Cal Days")))</f>
        <v>OnTime</v>
      </c>
      <c r="Y2481" s="37">
        <f>_xlfn.NUMBERVALUE(Table1[[#This Row],[School Days to Complete Initial Evaluation (U08)]])</f>
        <v>0</v>
      </c>
      <c r="Z2481" t="str">
        <f>IF(Table1[[#This Row],[School Days to Complete Initial Evaluation Converted]]&lt;36,"OnTime",IF(Table1[[#This Row],[School Days to Complete Initial Evaluation Converted]]&gt;50,"16+ Sch Days","1-15 Sch Days"))</f>
        <v>OnTime</v>
      </c>
    </row>
    <row r="2482" spans="1:26">
      <c r="A2482" s="26"/>
      <c r="B2482" s="26"/>
      <c r="C2482" s="26"/>
      <c r="D2482" s="26"/>
      <c r="E2482" s="26"/>
      <c r="F2482" s="26"/>
      <c r="G2482" s="26"/>
      <c r="H2482" s="26"/>
      <c r="I2482" s="26"/>
      <c r="J2482" s="26"/>
      <c r="K2482" s="26"/>
      <c r="L2482" s="26"/>
      <c r="M2482" s="26"/>
      <c r="N2482" s="26"/>
      <c r="O2482" s="26"/>
      <c r="P2482" s="26"/>
      <c r="Q2482" s="26"/>
      <c r="R2482" s="26"/>
      <c r="S2482" s="26"/>
      <c r="T2482" s="26"/>
      <c r="U2482" s="26"/>
      <c r="V2482" s="36">
        <f t="shared" si="38"/>
        <v>1096</v>
      </c>
      <c r="W248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82" t="str">
        <f>IF(Table1[[#This Row],[Days Past 3rd Birthday Calculated]]&lt;1,"OnTime",IF(Table1[[#This Row],[Days Past 3rd Birthday Calculated]]&lt;16,"1-15 Cal Days",IF(Table1[[#This Row],[Days Past 3rd Birthday Calculated]]&gt;29,"30+ Cal Days","16-29 Cal Days")))</f>
        <v>OnTime</v>
      </c>
      <c r="Y2482" s="37">
        <f>_xlfn.NUMBERVALUE(Table1[[#This Row],[School Days to Complete Initial Evaluation (U08)]])</f>
        <v>0</v>
      </c>
      <c r="Z2482" t="str">
        <f>IF(Table1[[#This Row],[School Days to Complete Initial Evaluation Converted]]&lt;36,"OnTime",IF(Table1[[#This Row],[School Days to Complete Initial Evaluation Converted]]&gt;50,"16+ Sch Days","1-15 Sch Days"))</f>
        <v>OnTime</v>
      </c>
    </row>
    <row r="2483" spans="1:26">
      <c r="A2483" s="26"/>
      <c r="B2483" s="26"/>
      <c r="C2483" s="26"/>
      <c r="D2483" s="26"/>
      <c r="E2483" s="26"/>
      <c r="F2483" s="26"/>
      <c r="G2483" s="26"/>
      <c r="H2483" s="26"/>
      <c r="I2483" s="26"/>
      <c r="J2483" s="26"/>
      <c r="K2483" s="26"/>
      <c r="L2483" s="26"/>
      <c r="M2483" s="26"/>
      <c r="N2483" s="26"/>
      <c r="O2483" s="26"/>
      <c r="P2483" s="26"/>
      <c r="Q2483" s="26"/>
      <c r="R2483" s="26"/>
      <c r="S2483" s="26"/>
      <c r="T2483" s="26"/>
      <c r="U2483" s="26"/>
      <c r="V2483" s="36">
        <f t="shared" si="38"/>
        <v>1096</v>
      </c>
      <c r="W248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83" t="str">
        <f>IF(Table1[[#This Row],[Days Past 3rd Birthday Calculated]]&lt;1,"OnTime",IF(Table1[[#This Row],[Days Past 3rd Birthday Calculated]]&lt;16,"1-15 Cal Days",IF(Table1[[#This Row],[Days Past 3rd Birthday Calculated]]&gt;29,"30+ Cal Days","16-29 Cal Days")))</f>
        <v>OnTime</v>
      </c>
      <c r="Y2483" s="37">
        <f>_xlfn.NUMBERVALUE(Table1[[#This Row],[School Days to Complete Initial Evaluation (U08)]])</f>
        <v>0</v>
      </c>
      <c r="Z2483" t="str">
        <f>IF(Table1[[#This Row],[School Days to Complete Initial Evaluation Converted]]&lt;36,"OnTime",IF(Table1[[#This Row],[School Days to Complete Initial Evaluation Converted]]&gt;50,"16+ Sch Days","1-15 Sch Days"))</f>
        <v>OnTime</v>
      </c>
    </row>
    <row r="2484" spans="1:26">
      <c r="A2484" s="26"/>
      <c r="B2484" s="26"/>
      <c r="C2484" s="26"/>
      <c r="D2484" s="26"/>
      <c r="E2484" s="26"/>
      <c r="F2484" s="26"/>
      <c r="G2484" s="26"/>
      <c r="H2484" s="26"/>
      <c r="I2484" s="26"/>
      <c r="J2484" s="26"/>
      <c r="K2484" s="26"/>
      <c r="L2484" s="26"/>
      <c r="M2484" s="26"/>
      <c r="N2484" s="26"/>
      <c r="O2484" s="26"/>
      <c r="P2484" s="26"/>
      <c r="Q2484" s="26"/>
      <c r="R2484" s="26"/>
      <c r="S2484" s="26"/>
      <c r="T2484" s="26"/>
      <c r="U2484" s="26"/>
      <c r="V2484" s="36">
        <f t="shared" si="38"/>
        <v>1096</v>
      </c>
      <c r="W248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84" t="str">
        <f>IF(Table1[[#This Row],[Days Past 3rd Birthday Calculated]]&lt;1,"OnTime",IF(Table1[[#This Row],[Days Past 3rd Birthday Calculated]]&lt;16,"1-15 Cal Days",IF(Table1[[#This Row],[Days Past 3rd Birthday Calculated]]&gt;29,"30+ Cal Days","16-29 Cal Days")))</f>
        <v>OnTime</v>
      </c>
      <c r="Y2484" s="37">
        <f>_xlfn.NUMBERVALUE(Table1[[#This Row],[School Days to Complete Initial Evaluation (U08)]])</f>
        <v>0</v>
      </c>
      <c r="Z2484" t="str">
        <f>IF(Table1[[#This Row],[School Days to Complete Initial Evaluation Converted]]&lt;36,"OnTime",IF(Table1[[#This Row],[School Days to Complete Initial Evaluation Converted]]&gt;50,"16+ Sch Days","1-15 Sch Days"))</f>
        <v>OnTime</v>
      </c>
    </row>
    <row r="2485" spans="1:26">
      <c r="A2485" s="26"/>
      <c r="B2485" s="26"/>
      <c r="C2485" s="26"/>
      <c r="D2485" s="26"/>
      <c r="E2485" s="26"/>
      <c r="F2485" s="26"/>
      <c r="G2485" s="26"/>
      <c r="H2485" s="26"/>
      <c r="I2485" s="26"/>
      <c r="J2485" s="26"/>
      <c r="K2485" s="26"/>
      <c r="L2485" s="26"/>
      <c r="M2485" s="26"/>
      <c r="N2485" s="26"/>
      <c r="O2485" s="26"/>
      <c r="P2485" s="26"/>
      <c r="Q2485" s="26"/>
      <c r="R2485" s="26"/>
      <c r="S2485" s="26"/>
      <c r="T2485" s="26"/>
      <c r="U2485" s="26"/>
      <c r="V2485" s="36">
        <f t="shared" si="38"/>
        <v>1096</v>
      </c>
      <c r="W248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85" t="str">
        <f>IF(Table1[[#This Row],[Days Past 3rd Birthday Calculated]]&lt;1,"OnTime",IF(Table1[[#This Row],[Days Past 3rd Birthday Calculated]]&lt;16,"1-15 Cal Days",IF(Table1[[#This Row],[Days Past 3rd Birthday Calculated]]&gt;29,"30+ Cal Days","16-29 Cal Days")))</f>
        <v>OnTime</v>
      </c>
      <c r="Y2485" s="37">
        <f>_xlfn.NUMBERVALUE(Table1[[#This Row],[School Days to Complete Initial Evaluation (U08)]])</f>
        <v>0</v>
      </c>
      <c r="Z2485" t="str">
        <f>IF(Table1[[#This Row],[School Days to Complete Initial Evaluation Converted]]&lt;36,"OnTime",IF(Table1[[#This Row],[School Days to Complete Initial Evaluation Converted]]&gt;50,"16+ Sch Days","1-15 Sch Days"))</f>
        <v>OnTime</v>
      </c>
    </row>
    <row r="2486" spans="1:26">
      <c r="A2486" s="26"/>
      <c r="B2486" s="26"/>
      <c r="C2486" s="26"/>
      <c r="D2486" s="26"/>
      <c r="E2486" s="26"/>
      <c r="F2486" s="26"/>
      <c r="G2486" s="26"/>
      <c r="H2486" s="26"/>
      <c r="I2486" s="26"/>
      <c r="J2486" s="26"/>
      <c r="K2486" s="26"/>
      <c r="L2486" s="26"/>
      <c r="M2486" s="26"/>
      <c r="N2486" s="26"/>
      <c r="O2486" s="26"/>
      <c r="P2486" s="26"/>
      <c r="Q2486" s="26"/>
      <c r="R2486" s="26"/>
      <c r="S2486" s="26"/>
      <c r="T2486" s="26"/>
      <c r="U2486" s="26"/>
      <c r="V2486" s="36">
        <f t="shared" si="38"/>
        <v>1096</v>
      </c>
      <c r="W248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86" t="str">
        <f>IF(Table1[[#This Row],[Days Past 3rd Birthday Calculated]]&lt;1,"OnTime",IF(Table1[[#This Row],[Days Past 3rd Birthday Calculated]]&lt;16,"1-15 Cal Days",IF(Table1[[#This Row],[Days Past 3rd Birthday Calculated]]&gt;29,"30+ Cal Days","16-29 Cal Days")))</f>
        <v>OnTime</v>
      </c>
      <c r="Y2486" s="37">
        <f>_xlfn.NUMBERVALUE(Table1[[#This Row],[School Days to Complete Initial Evaluation (U08)]])</f>
        <v>0</v>
      </c>
      <c r="Z2486" t="str">
        <f>IF(Table1[[#This Row],[School Days to Complete Initial Evaluation Converted]]&lt;36,"OnTime",IF(Table1[[#This Row],[School Days to Complete Initial Evaluation Converted]]&gt;50,"16+ Sch Days","1-15 Sch Days"))</f>
        <v>OnTime</v>
      </c>
    </row>
    <row r="2487" spans="1:26">
      <c r="A2487" s="26"/>
      <c r="B2487" s="26"/>
      <c r="C2487" s="26"/>
      <c r="D2487" s="26"/>
      <c r="E2487" s="26"/>
      <c r="F2487" s="26"/>
      <c r="G2487" s="26"/>
      <c r="H2487" s="26"/>
      <c r="I2487" s="26"/>
      <c r="J2487" s="26"/>
      <c r="K2487" s="26"/>
      <c r="L2487" s="26"/>
      <c r="M2487" s="26"/>
      <c r="N2487" s="26"/>
      <c r="O2487" s="26"/>
      <c r="P2487" s="26"/>
      <c r="Q2487" s="26"/>
      <c r="R2487" s="26"/>
      <c r="S2487" s="26"/>
      <c r="T2487" s="26"/>
      <c r="U2487" s="26"/>
      <c r="V2487" s="36">
        <f t="shared" si="38"/>
        <v>1096</v>
      </c>
      <c r="W248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87" t="str">
        <f>IF(Table1[[#This Row],[Days Past 3rd Birthday Calculated]]&lt;1,"OnTime",IF(Table1[[#This Row],[Days Past 3rd Birthday Calculated]]&lt;16,"1-15 Cal Days",IF(Table1[[#This Row],[Days Past 3rd Birthday Calculated]]&gt;29,"30+ Cal Days","16-29 Cal Days")))</f>
        <v>OnTime</v>
      </c>
      <c r="Y2487" s="37">
        <f>_xlfn.NUMBERVALUE(Table1[[#This Row],[School Days to Complete Initial Evaluation (U08)]])</f>
        <v>0</v>
      </c>
      <c r="Z2487" t="str">
        <f>IF(Table1[[#This Row],[School Days to Complete Initial Evaluation Converted]]&lt;36,"OnTime",IF(Table1[[#This Row],[School Days to Complete Initial Evaluation Converted]]&gt;50,"16+ Sch Days","1-15 Sch Days"))</f>
        <v>OnTime</v>
      </c>
    </row>
    <row r="2488" spans="1:26">
      <c r="A2488" s="26"/>
      <c r="B2488" s="26"/>
      <c r="C2488" s="26"/>
      <c r="D2488" s="26"/>
      <c r="E2488" s="26"/>
      <c r="F2488" s="26"/>
      <c r="G2488" s="26"/>
      <c r="H2488" s="26"/>
      <c r="I2488" s="26"/>
      <c r="J2488" s="26"/>
      <c r="K2488" s="26"/>
      <c r="L2488" s="26"/>
      <c r="M2488" s="26"/>
      <c r="N2488" s="26"/>
      <c r="O2488" s="26"/>
      <c r="P2488" s="26"/>
      <c r="Q2488" s="26"/>
      <c r="R2488" s="26"/>
      <c r="S2488" s="26"/>
      <c r="T2488" s="26"/>
      <c r="U2488" s="26"/>
      <c r="V2488" s="36">
        <f t="shared" si="38"/>
        <v>1096</v>
      </c>
      <c r="W248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88" t="str">
        <f>IF(Table1[[#This Row],[Days Past 3rd Birthday Calculated]]&lt;1,"OnTime",IF(Table1[[#This Row],[Days Past 3rd Birthday Calculated]]&lt;16,"1-15 Cal Days",IF(Table1[[#This Row],[Days Past 3rd Birthday Calculated]]&gt;29,"30+ Cal Days","16-29 Cal Days")))</f>
        <v>OnTime</v>
      </c>
      <c r="Y2488" s="37">
        <f>_xlfn.NUMBERVALUE(Table1[[#This Row],[School Days to Complete Initial Evaluation (U08)]])</f>
        <v>0</v>
      </c>
      <c r="Z2488" t="str">
        <f>IF(Table1[[#This Row],[School Days to Complete Initial Evaluation Converted]]&lt;36,"OnTime",IF(Table1[[#This Row],[School Days to Complete Initial Evaluation Converted]]&gt;50,"16+ Sch Days","1-15 Sch Days"))</f>
        <v>OnTime</v>
      </c>
    </row>
    <row r="2489" spans="1:26">
      <c r="A2489" s="26"/>
      <c r="B2489" s="26"/>
      <c r="C2489" s="26"/>
      <c r="D2489" s="26"/>
      <c r="E2489" s="26"/>
      <c r="F2489" s="26"/>
      <c r="G2489" s="26"/>
      <c r="H2489" s="26"/>
      <c r="I2489" s="26"/>
      <c r="J2489" s="26"/>
      <c r="K2489" s="26"/>
      <c r="L2489" s="26"/>
      <c r="M2489" s="26"/>
      <c r="N2489" s="26"/>
      <c r="O2489" s="26"/>
      <c r="P2489" s="26"/>
      <c r="Q2489" s="26"/>
      <c r="R2489" s="26"/>
      <c r="S2489" s="26"/>
      <c r="T2489" s="26"/>
      <c r="U2489" s="26"/>
      <c r="V2489" s="36">
        <f t="shared" si="38"/>
        <v>1096</v>
      </c>
      <c r="W248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89" t="str">
        <f>IF(Table1[[#This Row],[Days Past 3rd Birthday Calculated]]&lt;1,"OnTime",IF(Table1[[#This Row],[Days Past 3rd Birthday Calculated]]&lt;16,"1-15 Cal Days",IF(Table1[[#This Row],[Days Past 3rd Birthday Calculated]]&gt;29,"30+ Cal Days","16-29 Cal Days")))</f>
        <v>OnTime</v>
      </c>
      <c r="Y2489" s="37">
        <f>_xlfn.NUMBERVALUE(Table1[[#This Row],[School Days to Complete Initial Evaluation (U08)]])</f>
        <v>0</v>
      </c>
      <c r="Z2489" t="str">
        <f>IF(Table1[[#This Row],[School Days to Complete Initial Evaluation Converted]]&lt;36,"OnTime",IF(Table1[[#This Row],[School Days to Complete Initial Evaluation Converted]]&gt;50,"16+ Sch Days","1-15 Sch Days"))</f>
        <v>OnTime</v>
      </c>
    </row>
    <row r="2490" spans="1:26">
      <c r="A2490" s="26"/>
      <c r="B2490" s="26"/>
      <c r="C2490" s="26"/>
      <c r="D2490" s="26"/>
      <c r="E2490" s="26"/>
      <c r="F2490" s="26"/>
      <c r="G2490" s="26"/>
      <c r="H2490" s="26"/>
      <c r="I2490" s="26"/>
      <c r="J2490" s="26"/>
      <c r="K2490" s="26"/>
      <c r="L2490" s="26"/>
      <c r="M2490" s="26"/>
      <c r="N2490" s="26"/>
      <c r="O2490" s="26"/>
      <c r="P2490" s="26"/>
      <c r="Q2490" s="26"/>
      <c r="R2490" s="26"/>
      <c r="S2490" s="26"/>
      <c r="T2490" s="26"/>
      <c r="U2490" s="26"/>
      <c r="V2490" s="36">
        <f t="shared" si="38"/>
        <v>1096</v>
      </c>
      <c r="W249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90" t="str">
        <f>IF(Table1[[#This Row],[Days Past 3rd Birthday Calculated]]&lt;1,"OnTime",IF(Table1[[#This Row],[Days Past 3rd Birthday Calculated]]&lt;16,"1-15 Cal Days",IF(Table1[[#This Row],[Days Past 3rd Birthday Calculated]]&gt;29,"30+ Cal Days","16-29 Cal Days")))</f>
        <v>OnTime</v>
      </c>
      <c r="Y2490" s="37">
        <f>_xlfn.NUMBERVALUE(Table1[[#This Row],[School Days to Complete Initial Evaluation (U08)]])</f>
        <v>0</v>
      </c>
      <c r="Z2490" t="str">
        <f>IF(Table1[[#This Row],[School Days to Complete Initial Evaluation Converted]]&lt;36,"OnTime",IF(Table1[[#This Row],[School Days to Complete Initial Evaluation Converted]]&gt;50,"16+ Sch Days","1-15 Sch Days"))</f>
        <v>OnTime</v>
      </c>
    </row>
    <row r="2491" spans="1:26">
      <c r="A2491" s="26"/>
      <c r="B2491" s="26"/>
      <c r="C2491" s="26"/>
      <c r="D2491" s="26"/>
      <c r="E2491" s="26"/>
      <c r="F2491" s="26"/>
      <c r="G2491" s="26"/>
      <c r="H2491" s="26"/>
      <c r="I2491" s="26"/>
      <c r="J2491" s="26"/>
      <c r="K2491" s="26"/>
      <c r="L2491" s="26"/>
      <c r="M2491" s="26"/>
      <c r="N2491" s="26"/>
      <c r="O2491" s="26"/>
      <c r="P2491" s="26"/>
      <c r="Q2491" s="26"/>
      <c r="R2491" s="26"/>
      <c r="S2491" s="26"/>
      <c r="T2491" s="26"/>
      <c r="U2491" s="26"/>
      <c r="V2491" s="36">
        <f t="shared" si="38"/>
        <v>1096</v>
      </c>
      <c r="W249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91" t="str">
        <f>IF(Table1[[#This Row],[Days Past 3rd Birthday Calculated]]&lt;1,"OnTime",IF(Table1[[#This Row],[Days Past 3rd Birthday Calculated]]&lt;16,"1-15 Cal Days",IF(Table1[[#This Row],[Days Past 3rd Birthday Calculated]]&gt;29,"30+ Cal Days","16-29 Cal Days")))</f>
        <v>OnTime</v>
      </c>
      <c r="Y2491" s="37">
        <f>_xlfn.NUMBERVALUE(Table1[[#This Row],[School Days to Complete Initial Evaluation (U08)]])</f>
        <v>0</v>
      </c>
      <c r="Z2491" t="str">
        <f>IF(Table1[[#This Row],[School Days to Complete Initial Evaluation Converted]]&lt;36,"OnTime",IF(Table1[[#This Row],[School Days to Complete Initial Evaluation Converted]]&gt;50,"16+ Sch Days","1-15 Sch Days"))</f>
        <v>OnTime</v>
      </c>
    </row>
    <row r="2492" spans="1:26">
      <c r="A2492" s="26"/>
      <c r="B2492" s="26"/>
      <c r="C2492" s="26"/>
      <c r="D2492" s="26"/>
      <c r="E2492" s="26"/>
      <c r="F2492" s="26"/>
      <c r="G2492" s="26"/>
      <c r="H2492" s="26"/>
      <c r="I2492" s="26"/>
      <c r="J2492" s="26"/>
      <c r="K2492" s="26"/>
      <c r="L2492" s="26"/>
      <c r="M2492" s="26"/>
      <c r="N2492" s="26"/>
      <c r="O2492" s="26"/>
      <c r="P2492" s="26"/>
      <c r="Q2492" s="26"/>
      <c r="R2492" s="26"/>
      <c r="S2492" s="26"/>
      <c r="T2492" s="26"/>
      <c r="U2492" s="26"/>
      <c r="V2492" s="36">
        <f t="shared" si="38"/>
        <v>1096</v>
      </c>
      <c r="W2492">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92" t="str">
        <f>IF(Table1[[#This Row],[Days Past 3rd Birthday Calculated]]&lt;1,"OnTime",IF(Table1[[#This Row],[Days Past 3rd Birthday Calculated]]&lt;16,"1-15 Cal Days",IF(Table1[[#This Row],[Days Past 3rd Birthday Calculated]]&gt;29,"30+ Cal Days","16-29 Cal Days")))</f>
        <v>OnTime</v>
      </c>
      <c r="Y2492" s="37">
        <f>_xlfn.NUMBERVALUE(Table1[[#This Row],[School Days to Complete Initial Evaluation (U08)]])</f>
        <v>0</v>
      </c>
      <c r="Z2492" t="str">
        <f>IF(Table1[[#This Row],[School Days to Complete Initial Evaluation Converted]]&lt;36,"OnTime",IF(Table1[[#This Row],[School Days to Complete Initial Evaluation Converted]]&gt;50,"16+ Sch Days","1-15 Sch Days"))</f>
        <v>OnTime</v>
      </c>
    </row>
    <row r="2493" spans="1:26">
      <c r="A2493" s="26"/>
      <c r="B2493" s="26"/>
      <c r="C2493" s="26"/>
      <c r="D2493" s="26"/>
      <c r="E2493" s="26"/>
      <c r="F2493" s="26"/>
      <c r="G2493" s="26"/>
      <c r="H2493" s="26"/>
      <c r="I2493" s="26"/>
      <c r="J2493" s="26"/>
      <c r="K2493" s="26"/>
      <c r="L2493" s="26"/>
      <c r="M2493" s="26"/>
      <c r="N2493" s="26"/>
      <c r="O2493" s="26"/>
      <c r="P2493" s="26"/>
      <c r="Q2493" s="26"/>
      <c r="R2493" s="26"/>
      <c r="S2493" s="26"/>
      <c r="T2493" s="26"/>
      <c r="U2493" s="26"/>
      <c r="V2493" s="36">
        <f t="shared" si="38"/>
        <v>1096</v>
      </c>
      <c r="W2493">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93" t="str">
        <f>IF(Table1[[#This Row],[Days Past 3rd Birthday Calculated]]&lt;1,"OnTime",IF(Table1[[#This Row],[Days Past 3rd Birthday Calculated]]&lt;16,"1-15 Cal Days",IF(Table1[[#This Row],[Days Past 3rd Birthday Calculated]]&gt;29,"30+ Cal Days","16-29 Cal Days")))</f>
        <v>OnTime</v>
      </c>
      <c r="Y2493" s="37">
        <f>_xlfn.NUMBERVALUE(Table1[[#This Row],[School Days to Complete Initial Evaluation (U08)]])</f>
        <v>0</v>
      </c>
      <c r="Z2493" t="str">
        <f>IF(Table1[[#This Row],[School Days to Complete Initial Evaluation Converted]]&lt;36,"OnTime",IF(Table1[[#This Row],[School Days to Complete Initial Evaluation Converted]]&gt;50,"16+ Sch Days","1-15 Sch Days"))</f>
        <v>OnTime</v>
      </c>
    </row>
    <row r="2494" spans="1:26">
      <c r="A2494" s="26"/>
      <c r="B2494" s="26"/>
      <c r="C2494" s="26"/>
      <c r="D2494" s="26"/>
      <c r="E2494" s="26"/>
      <c r="F2494" s="26"/>
      <c r="G2494" s="26"/>
      <c r="H2494" s="26"/>
      <c r="I2494" s="26"/>
      <c r="J2494" s="26"/>
      <c r="K2494" s="26"/>
      <c r="L2494" s="26"/>
      <c r="M2494" s="26"/>
      <c r="N2494" s="26"/>
      <c r="O2494" s="26"/>
      <c r="P2494" s="26"/>
      <c r="Q2494" s="26"/>
      <c r="R2494" s="26"/>
      <c r="S2494" s="26"/>
      <c r="T2494" s="26"/>
      <c r="U2494" s="26"/>
      <c r="V2494" s="36">
        <f t="shared" si="38"/>
        <v>1096</v>
      </c>
      <c r="W2494">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94" t="str">
        <f>IF(Table1[[#This Row],[Days Past 3rd Birthday Calculated]]&lt;1,"OnTime",IF(Table1[[#This Row],[Days Past 3rd Birthday Calculated]]&lt;16,"1-15 Cal Days",IF(Table1[[#This Row],[Days Past 3rd Birthday Calculated]]&gt;29,"30+ Cal Days","16-29 Cal Days")))</f>
        <v>OnTime</v>
      </c>
      <c r="Y2494" s="37">
        <f>_xlfn.NUMBERVALUE(Table1[[#This Row],[School Days to Complete Initial Evaluation (U08)]])</f>
        <v>0</v>
      </c>
      <c r="Z2494" t="str">
        <f>IF(Table1[[#This Row],[School Days to Complete Initial Evaluation Converted]]&lt;36,"OnTime",IF(Table1[[#This Row],[School Days to Complete Initial Evaluation Converted]]&gt;50,"16+ Sch Days","1-15 Sch Days"))</f>
        <v>OnTime</v>
      </c>
    </row>
    <row r="2495" spans="1:26">
      <c r="A2495" s="26"/>
      <c r="B2495" s="26"/>
      <c r="C2495" s="26"/>
      <c r="D2495" s="26"/>
      <c r="E2495" s="26"/>
      <c r="F2495" s="26"/>
      <c r="G2495" s="26"/>
      <c r="H2495" s="26"/>
      <c r="I2495" s="26"/>
      <c r="J2495" s="26"/>
      <c r="K2495" s="26"/>
      <c r="L2495" s="26"/>
      <c r="M2495" s="26"/>
      <c r="N2495" s="26"/>
      <c r="O2495" s="26"/>
      <c r="P2495" s="26"/>
      <c r="Q2495" s="26"/>
      <c r="R2495" s="26"/>
      <c r="S2495" s="26"/>
      <c r="T2495" s="26"/>
      <c r="U2495" s="26"/>
      <c r="V2495" s="36">
        <f t="shared" si="38"/>
        <v>1096</v>
      </c>
      <c r="W2495">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95" t="str">
        <f>IF(Table1[[#This Row],[Days Past 3rd Birthday Calculated]]&lt;1,"OnTime",IF(Table1[[#This Row],[Days Past 3rd Birthday Calculated]]&lt;16,"1-15 Cal Days",IF(Table1[[#This Row],[Days Past 3rd Birthday Calculated]]&gt;29,"30+ Cal Days","16-29 Cal Days")))</f>
        <v>OnTime</v>
      </c>
      <c r="Y2495" s="37">
        <f>_xlfn.NUMBERVALUE(Table1[[#This Row],[School Days to Complete Initial Evaluation (U08)]])</f>
        <v>0</v>
      </c>
      <c r="Z2495" t="str">
        <f>IF(Table1[[#This Row],[School Days to Complete Initial Evaluation Converted]]&lt;36,"OnTime",IF(Table1[[#This Row],[School Days to Complete Initial Evaluation Converted]]&gt;50,"16+ Sch Days","1-15 Sch Days"))</f>
        <v>OnTime</v>
      </c>
    </row>
    <row r="2496" spans="1:26">
      <c r="A2496" s="26"/>
      <c r="B2496" s="26"/>
      <c r="C2496" s="26"/>
      <c r="D2496" s="26"/>
      <c r="E2496" s="26"/>
      <c r="F2496" s="26"/>
      <c r="G2496" s="26"/>
      <c r="H2496" s="26"/>
      <c r="I2496" s="26"/>
      <c r="J2496" s="26"/>
      <c r="K2496" s="26"/>
      <c r="L2496" s="26"/>
      <c r="M2496" s="26"/>
      <c r="N2496" s="26"/>
      <c r="O2496" s="26"/>
      <c r="P2496" s="26"/>
      <c r="Q2496" s="26"/>
      <c r="R2496" s="26"/>
      <c r="S2496" s="26"/>
      <c r="T2496" s="26"/>
      <c r="U2496" s="26"/>
      <c r="V2496" s="36">
        <f t="shared" si="38"/>
        <v>1096</v>
      </c>
      <c r="W2496">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96" t="str">
        <f>IF(Table1[[#This Row],[Days Past 3rd Birthday Calculated]]&lt;1,"OnTime",IF(Table1[[#This Row],[Days Past 3rd Birthday Calculated]]&lt;16,"1-15 Cal Days",IF(Table1[[#This Row],[Days Past 3rd Birthday Calculated]]&gt;29,"30+ Cal Days","16-29 Cal Days")))</f>
        <v>OnTime</v>
      </c>
      <c r="Y2496" s="37">
        <f>_xlfn.NUMBERVALUE(Table1[[#This Row],[School Days to Complete Initial Evaluation (U08)]])</f>
        <v>0</v>
      </c>
      <c r="Z2496" t="str">
        <f>IF(Table1[[#This Row],[School Days to Complete Initial Evaluation Converted]]&lt;36,"OnTime",IF(Table1[[#This Row],[School Days to Complete Initial Evaluation Converted]]&gt;50,"16+ Sch Days","1-15 Sch Days"))</f>
        <v>OnTime</v>
      </c>
    </row>
    <row r="2497" spans="1:26">
      <c r="A2497" s="26"/>
      <c r="B2497" s="26"/>
      <c r="C2497" s="26"/>
      <c r="D2497" s="26"/>
      <c r="E2497" s="26"/>
      <c r="F2497" s="26"/>
      <c r="G2497" s="26"/>
      <c r="H2497" s="26"/>
      <c r="I2497" s="26"/>
      <c r="J2497" s="26"/>
      <c r="K2497" s="26"/>
      <c r="L2497" s="26"/>
      <c r="M2497" s="26"/>
      <c r="N2497" s="26"/>
      <c r="O2497" s="26"/>
      <c r="P2497" s="26"/>
      <c r="Q2497" s="26"/>
      <c r="R2497" s="26"/>
      <c r="S2497" s="26"/>
      <c r="T2497" s="26"/>
      <c r="U2497" s="26"/>
      <c r="V2497" s="36">
        <f t="shared" si="38"/>
        <v>1096</v>
      </c>
      <c r="W2497">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97" t="str">
        <f>IF(Table1[[#This Row],[Days Past 3rd Birthday Calculated]]&lt;1,"OnTime",IF(Table1[[#This Row],[Days Past 3rd Birthday Calculated]]&lt;16,"1-15 Cal Days",IF(Table1[[#This Row],[Days Past 3rd Birthday Calculated]]&gt;29,"30+ Cal Days","16-29 Cal Days")))</f>
        <v>OnTime</v>
      </c>
      <c r="Y2497" s="37">
        <f>_xlfn.NUMBERVALUE(Table1[[#This Row],[School Days to Complete Initial Evaluation (U08)]])</f>
        <v>0</v>
      </c>
      <c r="Z2497" t="str">
        <f>IF(Table1[[#This Row],[School Days to Complete Initial Evaluation Converted]]&lt;36,"OnTime",IF(Table1[[#This Row],[School Days to Complete Initial Evaluation Converted]]&gt;50,"16+ Sch Days","1-15 Sch Days"))</f>
        <v>OnTime</v>
      </c>
    </row>
    <row r="2498" spans="1:26">
      <c r="A2498" s="26"/>
      <c r="B2498" s="26"/>
      <c r="C2498" s="26"/>
      <c r="D2498" s="26"/>
      <c r="E2498" s="26"/>
      <c r="F2498" s="26"/>
      <c r="G2498" s="26"/>
      <c r="H2498" s="26"/>
      <c r="I2498" s="26"/>
      <c r="J2498" s="26"/>
      <c r="K2498" s="26"/>
      <c r="L2498" s="26"/>
      <c r="M2498" s="26"/>
      <c r="N2498" s="26"/>
      <c r="O2498" s="26"/>
      <c r="P2498" s="26"/>
      <c r="Q2498" s="26"/>
      <c r="R2498" s="26"/>
      <c r="S2498" s="26"/>
      <c r="T2498" s="26"/>
      <c r="U2498" s="26"/>
      <c r="V2498" s="36">
        <f t="shared" si="38"/>
        <v>1096</v>
      </c>
      <c r="W2498">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98" t="str">
        <f>IF(Table1[[#This Row],[Days Past 3rd Birthday Calculated]]&lt;1,"OnTime",IF(Table1[[#This Row],[Days Past 3rd Birthday Calculated]]&lt;16,"1-15 Cal Days",IF(Table1[[#This Row],[Days Past 3rd Birthday Calculated]]&gt;29,"30+ Cal Days","16-29 Cal Days")))</f>
        <v>OnTime</v>
      </c>
      <c r="Y2498" s="37">
        <f>_xlfn.NUMBERVALUE(Table1[[#This Row],[School Days to Complete Initial Evaluation (U08)]])</f>
        <v>0</v>
      </c>
      <c r="Z2498" t="str">
        <f>IF(Table1[[#This Row],[School Days to Complete Initial Evaluation Converted]]&lt;36,"OnTime",IF(Table1[[#This Row],[School Days to Complete Initial Evaluation Converted]]&gt;50,"16+ Sch Days","1-15 Sch Days"))</f>
        <v>OnTime</v>
      </c>
    </row>
    <row r="2499" spans="1:26">
      <c r="A2499" s="26"/>
      <c r="B2499" s="26"/>
      <c r="C2499" s="26"/>
      <c r="D2499" s="26"/>
      <c r="E2499" s="26"/>
      <c r="F2499" s="26"/>
      <c r="G2499" s="26"/>
      <c r="H2499" s="26"/>
      <c r="I2499" s="26"/>
      <c r="J2499" s="26"/>
      <c r="K2499" s="26"/>
      <c r="L2499" s="26"/>
      <c r="M2499" s="26"/>
      <c r="N2499" s="26"/>
      <c r="O2499" s="26"/>
      <c r="P2499" s="26"/>
      <c r="Q2499" s="26"/>
      <c r="R2499" s="26"/>
      <c r="S2499" s="26"/>
      <c r="T2499" s="26"/>
      <c r="U2499" s="26"/>
      <c r="V2499" s="36">
        <f t="shared" si="38"/>
        <v>1096</v>
      </c>
      <c r="W2499">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499" t="str">
        <f>IF(Table1[[#This Row],[Days Past 3rd Birthday Calculated]]&lt;1,"OnTime",IF(Table1[[#This Row],[Days Past 3rd Birthday Calculated]]&lt;16,"1-15 Cal Days",IF(Table1[[#This Row],[Days Past 3rd Birthday Calculated]]&gt;29,"30+ Cal Days","16-29 Cal Days")))</f>
        <v>OnTime</v>
      </c>
      <c r="Y2499" s="37">
        <f>_xlfn.NUMBERVALUE(Table1[[#This Row],[School Days to Complete Initial Evaluation (U08)]])</f>
        <v>0</v>
      </c>
      <c r="Z2499" t="str">
        <f>IF(Table1[[#This Row],[School Days to Complete Initial Evaluation Converted]]&lt;36,"OnTime",IF(Table1[[#This Row],[School Days to Complete Initial Evaluation Converted]]&gt;50,"16+ Sch Days","1-15 Sch Days"))</f>
        <v>OnTime</v>
      </c>
    </row>
    <row r="2500" spans="1:26">
      <c r="A2500" s="26"/>
      <c r="B2500" s="26"/>
      <c r="C2500" s="26"/>
      <c r="D2500" s="26"/>
      <c r="E2500" s="26"/>
      <c r="F2500" s="26"/>
      <c r="G2500" s="26"/>
      <c r="H2500" s="26"/>
      <c r="I2500" s="26"/>
      <c r="J2500" s="26"/>
      <c r="K2500" s="26"/>
      <c r="L2500" s="26"/>
      <c r="M2500" s="26"/>
      <c r="N2500" s="26"/>
      <c r="O2500" s="26"/>
      <c r="P2500" s="26"/>
      <c r="Q2500" s="26"/>
      <c r="R2500" s="26"/>
      <c r="S2500" s="26"/>
      <c r="T2500" s="26"/>
      <c r="U2500" s="26"/>
      <c r="V2500" s="36">
        <f t="shared" si="38"/>
        <v>1096</v>
      </c>
      <c r="W2500">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500" t="str">
        <f>IF(Table1[[#This Row],[Days Past 3rd Birthday Calculated]]&lt;1,"OnTime",IF(Table1[[#This Row],[Days Past 3rd Birthday Calculated]]&lt;16,"1-15 Cal Days",IF(Table1[[#This Row],[Days Past 3rd Birthday Calculated]]&gt;29,"30+ Cal Days","16-29 Cal Days")))</f>
        <v>OnTime</v>
      </c>
      <c r="Y2500" s="37">
        <f>_xlfn.NUMBERVALUE(Table1[[#This Row],[School Days to Complete Initial Evaluation (U08)]])</f>
        <v>0</v>
      </c>
      <c r="Z2500" t="str">
        <f>IF(Table1[[#This Row],[School Days to Complete Initial Evaluation Converted]]&lt;36,"OnTime",IF(Table1[[#This Row],[School Days to Complete Initial Evaluation Converted]]&gt;50,"16+ Sch Days","1-15 Sch Days"))</f>
        <v>OnTime</v>
      </c>
    </row>
    <row r="2501" spans="1:26">
      <c r="A2501" s="26"/>
      <c r="B2501" s="26"/>
      <c r="C2501" s="26"/>
      <c r="D2501" s="26"/>
      <c r="E2501" s="26"/>
      <c r="F2501" s="26"/>
      <c r="G2501" s="26"/>
      <c r="H2501" s="26"/>
      <c r="I2501" s="26"/>
      <c r="J2501" s="26"/>
      <c r="K2501" s="26"/>
      <c r="L2501" s="26"/>
      <c r="M2501" s="26"/>
      <c r="N2501" s="26"/>
      <c r="O2501" s="26"/>
      <c r="P2501" s="26"/>
      <c r="Q2501" s="26"/>
      <c r="R2501" s="26"/>
      <c r="S2501" s="26"/>
      <c r="T2501" s="26"/>
      <c r="U2501" s="26"/>
      <c r="V2501" s="36">
        <f t="shared" si="38"/>
        <v>1096</v>
      </c>
      <c r="W2501">
        <f>IF(Table1[[#This Row],[Day of Initial IEP Meeting Date (U11)]]&lt;&gt;"",Table1[[#This Row],[Day of Initial IEP Meeting Date (U11)]]-Table1[[#This Row],[3rd Birthday]],IF(Table1[[#This Row],[Day of Initial IEP Meeting Date (U11)]]="",Table1[[#This Row],[Initial Evaluation Eligibility Determination Date (U07)]]-Table1[[#This Row],[3rd Birthday]]))</f>
        <v>-1096</v>
      </c>
      <c r="X2501" t="str">
        <f>IF(Table1[[#This Row],[Days Past 3rd Birthday Calculated]]&lt;1,"OnTime",IF(Table1[[#This Row],[Days Past 3rd Birthday Calculated]]&lt;16,"1-15 Cal Days",IF(Table1[[#This Row],[Days Past 3rd Birthday Calculated]]&gt;29,"30+ Cal Days","16-29 Cal Days")))</f>
        <v>OnTime</v>
      </c>
      <c r="Y2501" s="37">
        <f>_xlfn.NUMBERVALUE(Table1[[#This Row],[School Days to Complete Initial Evaluation (U08)]])</f>
        <v>0</v>
      </c>
      <c r="Z2501" t="str">
        <f>IF(Table1[[#This Row],[School Days to Complete Initial Evaluation Converted]]&lt;36,"OnTime",IF(Table1[[#This Row],[School Days to Complete Initial Evaluation Converted]]&gt;50,"16+ Sch Days","1-15 Sch Days"))</f>
        <v>OnTime</v>
      </c>
    </row>
    <row r="2502" spans="1:26">
      <c r="A2502" s="26"/>
      <c r="B2502" s="26"/>
      <c r="C2502" s="26"/>
      <c r="D2502" s="26"/>
      <c r="E2502" s="26"/>
      <c r="F2502" s="26"/>
      <c r="G2502" s="26"/>
      <c r="H2502" s="26"/>
      <c r="I2502" s="26"/>
      <c r="J2502" s="26"/>
      <c r="K2502" s="26"/>
      <c r="L2502" s="26"/>
      <c r="M2502" s="26"/>
      <c r="N2502" s="26"/>
      <c r="O2502" s="26"/>
      <c r="P2502" s="26"/>
      <c r="Q2502" s="26"/>
      <c r="R2502" s="26"/>
      <c r="S2502" s="26"/>
      <c r="T2502" s="26"/>
    </row>
  </sheetData>
  <pageMargins left="0.7" right="0.7" top="0.75" bottom="0.75" header="0.3" footer="0.3"/>
  <pageSetup orientation="portrait" horizontalDpi="360" verticalDpi="36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BFACA-09B6-4912-8015-831BFAA19E68}">
  <sheetPr>
    <tabColor theme="7"/>
  </sheetPr>
  <dimension ref="A1:M54"/>
  <sheetViews>
    <sheetView tabSelected="1" topLeftCell="A36" workbookViewId="0">
      <selection activeCell="P52" sqref="P52"/>
    </sheetView>
  </sheetViews>
  <sheetFormatPr defaultRowHeight="15"/>
  <sheetData>
    <row r="1" spans="1:13" ht="90" customHeight="1">
      <c r="A1" s="86" t="s">
        <v>92</v>
      </c>
      <c r="B1" s="86"/>
      <c r="C1" s="86"/>
      <c r="D1" s="86"/>
      <c r="E1" s="86"/>
      <c r="F1" s="86"/>
      <c r="G1" s="86"/>
      <c r="H1" s="86"/>
      <c r="I1" s="86"/>
      <c r="J1" s="86"/>
      <c r="K1" s="86"/>
      <c r="L1" s="86"/>
      <c r="M1" s="86"/>
    </row>
    <row r="3" spans="1:13">
      <c r="A3" t="s">
        <v>93</v>
      </c>
    </row>
    <row r="5" spans="1:13">
      <c r="A5" t="s">
        <v>94</v>
      </c>
    </row>
    <row r="8" spans="1:13">
      <c r="A8" t="s">
        <v>83</v>
      </c>
    </row>
    <row r="31" spans="1:13" ht="36.75" customHeight="1">
      <c r="A31" s="86" t="s">
        <v>84</v>
      </c>
      <c r="B31" s="86"/>
      <c r="C31" s="86"/>
      <c r="D31" s="86"/>
      <c r="E31" s="86"/>
      <c r="F31" s="86"/>
      <c r="G31" s="86"/>
      <c r="H31" s="86"/>
      <c r="I31" s="86"/>
      <c r="J31" s="86"/>
      <c r="K31" s="86"/>
      <c r="L31" s="86"/>
      <c r="M31" s="86"/>
    </row>
    <row r="48" spans="1:12" ht="48" customHeight="1">
      <c r="A48" s="86" t="s">
        <v>85</v>
      </c>
      <c r="B48" s="86"/>
      <c r="C48" s="86"/>
      <c r="D48" s="86"/>
      <c r="E48" s="86"/>
      <c r="F48" s="86"/>
      <c r="G48" s="86"/>
      <c r="H48" s="86"/>
      <c r="I48" s="86"/>
      <c r="J48" s="86"/>
      <c r="K48" s="86"/>
      <c r="L48" s="86"/>
    </row>
    <row r="50" spans="1:12" ht="45" customHeight="1">
      <c r="A50" s="86" t="s">
        <v>86</v>
      </c>
      <c r="B50" s="86"/>
      <c r="C50" s="86"/>
      <c r="D50" s="86"/>
      <c r="E50" s="86"/>
      <c r="F50" s="86"/>
      <c r="G50" s="86"/>
      <c r="H50" s="86"/>
      <c r="I50" s="86"/>
      <c r="J50" s="86"/>
      <c r="K50" s="86"/>
      <c r="L50" s="86"/>
    </row>
    <row r="52" spans="1:12" ht="40.5" customHeight="1">
      <c r="A52" s="86" t="s">
        <v>87</v>
      </c>
      <c r="B52" s="86"/>
      <c r="C52" s="86"/>
      <c r="D52" s="86"/>
      <c r="E52" s="86"/>
      <c r="F52" s="86"/>
      <c r="G52" s="86"/>
      <c r="H52" s="86"/>
      <c r="I52" s="86"/>
      <c r="J52" s="86"/>
      <c r="K52" s="86"/>
      <c r="L52" s="86"/>
    </row>
    <row r="54" spans="1:12">
      <c r="A54" s="87" t="s">
        <v>88</v>
      </c>
      <c r="B54" s="87"/>
      <c r="C54" s="87"/>
      <c r="D54" s="87"/>
      <c r="E54" s="87"/>
      <c r="F54" s="87"/>
      <c r="G54" s="87"/>
      <c r="H54" s="87"/>
      <c r="I54" s="87"/>
      <c r="J54" s="87"/>
      <c r="K54" s="87"/>
      <c r="L54" s="87"/>
    </row>
  </sheetData>
  <mergeCells count="6">
    <mergeCell ref="A1:M1"/>
    <mergeCell ref="A31:M31"/>
    <mergeCell ref="A48:L48"/>
    <mergeCell ref="A50:L50"/>
    <mergeCell ref="A52:L52"/>
    <mergeCell ref="A54:L5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E4D5D-8927-42EA-83C4-2F3D1D2DE66A}">
  <dimension ref="A2:J5"/>
  <sheetViews>
    <sheetView workbookViewId="0">
      <selection activeCell="A4" sqref="A4:J4"/>
    </sheetView>
  </sheetViews>
  <sheetFormatPr defaultRowHeight="12.75"/>
  <cols>
    <col min="1" max="9" width="9.140625" style="51"/>
    <col min="10" max="10" width="15.7109375" style="51" customWidth="1"/>
    <col min="11" max="16384" width="9.140625" style="51"/>
  </cols>
  <sheetData>
    <row r="2" spans="1:10" ht="26.25" customHeight="1"/>
    <row r="3" spans="1:10" ht="32.25" customHeight="1">
      <c r="A3" s="88" t="s">
        <v>91</v>
      </c>
      <c r="B3" s="88"/>
      <c r="C3" s="88"/>
      <c r="D3" s="88"/>
      <c r="E3" s="88"/>
      <c r="F3" s="88"/>
      <c r="G3" s="88"/>
      <c r="H3" s="88"/>
      <c r="I3" s="88"/>
      <c r="J3" s="88"/>
    </row>
    <row r="4" spans="1:10" ht="15">
      <c r="A4" s="89" t="s">
        <v>89</v>
      </c>
      <c r="B4" s="89"/>
      <c r="C4" s="89"/>
      <c r="D4" s="89"/>
      <c r="E4" s="89"/>
      <c r="F4" s="89"/>
      <c r="G4" s="89"/>
      <c r="H4" s="89"/>
      <c r="I4" s="89"/>
      <c r="J4" s="89"/>
    </row>
    <row r="5" spans="1:10" ht="15">
      <c r="A5" s="89" t="s">
        <v>90</v>
      </c>
      <c r="B5" s="89"/>
      <c r="C5" s="89"/>
      <c r="D5" s="89"/>
      <c r="E5" s="89"/>
      <c r="F5" s="89"/>
      <c r="G5" s="89"/>
      <c r="H5" s="89"/>
      <c r="I5" s="89"/>
      <c r="J5" s="89"/>
    </row>
  </sheetData>
  <mergeCells count="3">
    <mergeCell ref="A3:J3"/>
    <mergeCell ref="A4:J4"/>
    <mergeCell ref="A5:J5"/>
  </mergeCells>
  <hyperlinks>
    <hyperlink ref="A5:J5" r:id="rId1" display="under a Creative Commons Attribution 4.0 International License." xr:uid="{CCF8A696-8E6A-4359-ACE0-1FB3718E2F5C}"/>
    <hyperlink ref="A4:J4" r:id="rId2" display="Office of Superintendent of Public Instruction is licensed " xr:uid="{BEB77648-8C0A-4E02-A5D0-3A9C53809AD4}"/>
  </hyperlinks>
  <pageMargins left="0.7" right="0.7" top="0.75" bottom="0.75" header="0.3" footer="0.3"/>
  <pageSetup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Initial Eval</vt:lpstr>
      <vt:lpstr>Transition from C 2 B</vt:lpstr>
      <vt:lpstr>Verified Records</vt:lpstr>
      <vt:lpstr>Instructions</vt:lpstr>
      <vt:lpstr>Copyright</vt:lpstr>
      <vt:lpstr>Copyright!Print_Area</vt:lpstr>
      <vt:lpstr>'Initial Eval'!Print_Area</vt:lpstr>
      <vt:lpstr>'Transition from C 2 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Initial Evaluation and Transition from Part C to Part B Template</dc:title>
  <dc:creator>OSPI Special Education Division</dc:creator>
  <cp:keywords>Initial Evaluation, C2B Transition</cp:keywords>
  <cp:lastModifiedBy>Sandy Grummick</cp:lastModifiedBy>
  <cp:lastPrinted>2023-02-27T15:21:04Z</cp:lastPrinted>
  <dcterms:created xsi:type="dcterms:W3CDTF">2023-02-27T15:07:02Z</dcterms:created>
  <dcterms:modified xsi:type="dcterms:W3CDTF">2023-03-23T16:15:24Z</dcterms:modified>
  <cp:category>Special Education</cp:category>
</cp:coreProperties>
</file>