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 OSPI\Apportionment\EANS\"/>
    </mc:Choice>
  </mc:AlternateContent>
  <xr:revisionPtr revIDLastSave="0" documentId="8_{5CDF8905-FE4C-43D0-AAC7-8C8EFF9BE9FA}" xr6:coauthVersionLast="47" xr6:coauthVersionMax="47" xr10:uidLastSave="{00000000-0000-0000-0000-000000000000}"/>
  <bookViews>
    <workbookView xWindow="28680" yWindow="-120" windowWidth="29040" windowHeight="15840" xr2:uid="{33BEA341-EA4D-4B4A-AA20-94C7916F1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E42" i="1"/>
  <c r="G42" i="1" s="1"/>
  <c r="J41" i="1"/>
  <c r="I41" i="1"/>
  <c r="E41" i="1"/>
  <c r="G41" i="1" s="1"/>
  <c r="J40" i="1"/>
  <c r="I40" i="1"/>
  <c r="E40" i="1"/>
  <c r="G40" i="1" s="1"/>
  <c r="J39" i="1"/>
  <c r="I39" i="1"/>
  <c r="E39" i="1"/>
  <c r="G39" i="1" s="1"/>
  <c r="J38" i="1"/>
  <c r="I38" i="1"/>
  <c r="E38" i="1"/>
  <c r="G38" i="1" s="1"/>
  <c r="J37" i="1"/>
  <c r="I37" i="1"/>
  <c r="E37" i="1"/>
  <c r="G37" i="1" s="1"/>
  <c r="J36" i="1"/>
  <c r="I36" i="1"/>
  <c r="E36" i="1"/>
  <c r="G36" i="1" s="1"/>
  <c r="J35" i="1"/>
  <c r="I35" i="1"/>
  <c r="E35" i="1"/>
  <c r="G35" i="1" s="1"/>
  <c r="J34" i="1"/>
  <c r="I34" i="1"/>
  <c r="E34" i="1"/>
  <c r="G34" i="1" s="1"/>
  <c r="J33" i="1"/>
  <c r="I33" i="1"/>
  <c r="E33" i="1"/>
  <c r="G33" i="1" s="1"/>
  <c r="J32" i="1"/>
  <c r="I32" i="1"/>
  <c r="E32" i="1"/>
  <c r="G32" i="1" s="1"/>
  <c r="J31" i="1"/>
  <c r="I31" i="1"/>
  <c r="E31" i="1"/>
  <c r="G31" i="1" s="1"/>
  <c r="J30" i="1"/>
  <c r="I30" i="1"/>
  <c r="E30" i="1"/>
  <c r="G30" i="1" s="1"/>
  <c r="J29" i="1"/>
  <c r="I29" i="1"/>
  <c r="E29" i="1"/>
  <c r="G29" i="1" s="1"/>
  <c r="J28" i="1"/>
  <c r="I28" i="1"/>
  <c r="E28" i="1"/>
  <c r="G28" i="1" s="1"/>
  <c r="J27" i="1"/>
  <c r="I27" i="1"/>
  <c r="E27" i="1"/>
  <c r="G27" i="1" s="1"/>
  <c r="J26" i="1"/>
  <c r="I26" i="1"/>
  <c r="E26" i="1"/>
  <c r="G26" i="1" s="1"/>
  <c r="J25" i="1"/>
  <c r="I25" i="1"/>
  <c r="E25" i="1"/>
  <c r="G25" i="1" s="1"/>
  <c r="J24" i="1"/>
  <c r="I24" i="1"/>
  <c r="E24" i="1"/>
  <c r="G24" i="1" s="1"/>
  <c r="J23" i="1"/>
  <c r="I23" i="1"/>
  <c r="E23" i="1"/>
  <c r="G23" i="1" s="1"/>
  <c r="J22" i="1"/>
  <c r="I22" i="1"/>
  <c r="E22" i="1"/>
  <c r="G22" i="1" s="1"/>
  <c r="J21" i="1"/>
  <c r="I21" i="1"/>
  <c r="E21" i="1"/>
  <c r="G21" i="1" s="1"/>
  <c r="J20" i="1"/>
  <c r="I20" i="1"/>
  <c r="E20" i="1"/>
  <c r="G20" i="1" s="1"/>
  <c r="J19" i="1"/>
  <c r="I19" i="1"/>
  <c r="E19" i="1"/>
  <c r="G19" i="1" s="1"/>
  <c r="J18" i="1"/>
  <c r="I18" i="1"/>
  <c r="E18" i="1"/>
  <c r="G18" i="1" s="1"/>
  <c r="J17" i="1"/>
  <c r="I17" i="1"/>
  <c r="E17" i="1"/>
  <c r="G17" i="1" s="1"/>
  <c r="J16" i="1"/>
  <c r="I16" i="1"/>
  <c r="E16" i="1"/>
  <c r="G16" i="1" s="1"/>
  <c r="J15" i="1"/>
  <c r="I15" i="1"/>
  <c r="E15" i="1"/>
  <c r="G15" i="1" s="1"/>
  <c r="J14" i="1"/>
  <c r="I14" i="1"/>
  <c r="E14" i="1"/>
  <c r="G14" i="1" s="1"/>
  <c r="J13" i="1"/>
  <c r="I13" i="1"/>
  <c r="E13" i="1"/>
  <c r="G13" i="1" s="1"/>
  <c r="J12" i="1"/>
  <c r="I12" i="1"/>
  <c r="E12" i="1"/>
  <c r="G12" i="1" s="1"/>
  <c r="J11" i="1"/>
  <c r="I11" i="1"/>
  <c r="E11" i="1"/>
  <c r="G11" i="1" s="1"/>
  <c r="J10" i="1"/>
  <c r="I10" i="1"/>
  <c r="E10" i="1"/>
  <c r="G10" i="1" s="1"/>
  <c r="J9" i="1"/>
  <c r="I9" i="1"/>
  <c r="E9" i="1"/>
  <c r="G9" i="1" s="1"/>
  <c r="J8" i="1"/>
  <c r="I8" i="1"/>
  <c r="E8" i="1"/>
  <c r="G8" i="1" s="1"/>
  <c r="J7" i="1"/>
  <c r="I7" i="1"/>
  <c r="E7" i="1"/>
  <c r="G7" i="1" s="1"/>
  <c r="J6" i="1"/>
  <c r="I6" i="1"/>
  <c r="E6" i="1"/>
  <c r="G6" i="1" s="1"/>
  <c r="J5" i="1"/>
  <c r="I5" i="1"/>
  <c r="E5" i="1"/>
  <c r="G5" i="1" s="1"/>
  <c r="J4" i="1"/>
  <c r="J43" i="1" s="1"/>
  <c r="I4" i="1"/>
  <c r="E4" i="1"/>
  <c r="G4" i="1" s="1"/>
</calcChain>
</file>

<file path=xl/sharedStrings.xml><?xml version="1.0" encoding="utf-8"?>
<sst xmlns="http://schemas.openxmlformats.org/spreadsheetml/2006/main" count="55" uniqueCount="55">
  <si>
    <t>FINAL EANS I Payment Calculations</t>
  </si>
  <si>
    <t>School</t>
  </si>
  <si>
    <t>Payment $</t>
  </si>
  <si>
    <t>Date Request Received</t>
  </si>
  <si>
    <t>Total Allocation</t>
  </si>
  <si>
    <t>Guaranteed 75% Allocation</t>
  </si>
  <si>
    <t>Amt Paid to Date</t>
  </si>
  <si>
    <t>Amt to Ensure 75% of Allocation is Paid</t>
  </si>
  <si>
    <t>Schools who have not met 75% guaranteed allocation, either the amt to get to 75% or the payment request amount</t>
  </si>
  <si>
    <t>For remaining schools, prorated amount to be paid of remaining funds</t>
  </si>
  <si>
    <t>Final Payment to Process</t>
  </si>
  <si>
    <t>Archbishop Murphy High School</t>
  </si>
  <si>
    <t>Auburn Adventist Academy</t>
  </si>
  <si>
    <t>Cascade Christian Schools</t>
  </si>
  <si>
    <t>Cascadia Schools</t>
  </si>
  <si>
    <t>Cedarbrook Adventist</t>
  </si>
  <si>
    <t>Christ the King Catholic School</t>
  </si>
  <si>
    <t>Crestview Christian School</t>
  </si>
  <si>
    <t>Eagle View Christian</t>
  </si>
  <si>
    <t>Eastside Community</t>
  </si>
  <si>
    <t>Emerald Heights Academy</t>
  </si>
  <si>
    <t>Epiphany School</t>
  </si>
  <si>
    <t>Evergreen Christian Private School</t>
  </si>
  <si>
    <t>Explorer West Middle School</t>
  </si>
  <si>
    <t>Firm Foundation</t>
  </si>
  <si>
    <t>Harbor Christian Schools</t>
  </si>
  <si>
    <t>Holy Family Parish School</t>
  </si>
  <si>
    <t>Holy Names</t>
  </si>
  <si>
    <t>Holy Rosary School</t>
  </si>
  <si>
    <t>Kings Schools</t>
  </si>
  <si>
    <t>Kirkland SDA School</t>
  </si>
  <si>
    <t>Liberty Christian School of the Tri-Cities</t>
  </si>
  <si>
    <t>Lynden Christian Schools</t>
  </si>
  <si>
    <t>10/31 &amp; 11/6</t>
  </si>
  <si>
    <t>Meadow Glade Adventist Elementary</t>
  </si>
  <si>
    <t>Medina Academy</t>
  </si>
  <si>
    <t>Mountain View Christian</t>
  </si>
  <si>
    <t>Northshore Christian Academy</t>
  </si>
  <si>
    <t>Olympia Community Schools</t>
  </si>
  <si>
    <t>Our Lady of the Lake School</t>
  </si>
  <si>
    <t>Palisades Christian</t>
  </si>
  <si>
    <t>Poulsbo Adventist</t>
  </si>
  <si>
    <t>Puget Sound Adventist Academy</t>
  </si>
  <si>
    <t>Saint George's School</t>
  </si>
  <si>
    <t>Seattle Waldorf School</t>
  </si>
  <si>
    <t>Sky Valley</t>
  </si>
  <si>
    <t>Spokane Valley Adventist School</t>
  </si>
  <si>
    <t>St. Basil Academy of Classical Studies</t>
  </si>
  <si>
    <t>St. Patrick School</t>
  </si>
  <si>
    <t>St. Pius X School</t>
  </si>
  <si>
    <t>Tri-City Adventist School</t>
  </si>
  <si>
    <t>Total</t>
  </si>
  <si>
    <t>Total allocation for schools to received guarantee 75%:</t>
  </si>
  <si>
    <t>Balance available for remaining schools:</t>
  </si>
  <si>
    <t>Percentage to allocate for remaining schools: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</si>
</sst>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7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1" xfId="0" applyFont="1" applyBorder="1"/>
    <xf numFmtId="43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4" xfId="0" applyFont="1" applyBorder="1"/>
    <xf numFmtId="43" fontId="5" fillId="0" borderId="0" xfId="1" applyFont="1" applyFill="1" applyBorder="1" applyAlignment="1">
      <alignment horizontal="center"/>
    </xf>
    <xf numFmtId="16" fontId="5" fillId="0" borderId="5" xfId="0" applyNumberFormat="1" applyFont="1" applyBorder="1" applyAlignment="1">
      <alignment horizontal="center"/>
    </xf>
    <xf numFmtId="43" fontId="5" fillId="0" borderId="4" xfId="1" applyFont="1" applyBorder="1"/>
    <xf numFmtId="43" fontId="0" fillId="0" borderId="0" xfId="1" applyFont="1" applyBorder="1"/>
    <xf numFmtId="43" fontId="0" fillId="0" borderId="5" xfId="1" applyFont="1" applyBorder="1"/>
    <xf numFmtId="43" fontId="0" fillId="0" borderId="4" xfId="0" applyNumberFormat="1" applyBorder="1"/>
    <xf numFmtId="43" fontId="5" fillId="0" borderId="0" xfId="1" applyFont="1" applyBorder="1"/>
    <xf numFmtId="43" fontId="5" fillId="0" borderId="4" xfId="1" applyFont="1" applyFill="1" applyBorder="1"/>
    <xf numFmtId="0" fontId="0" fillId="0" borderId="4" xfId="0" applyBorder="1"/>
    <xf numFmtId="43" fontId="1" fillId="0" borderId="0" xfId="1" applyFon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43" fontId="5" fillId="0" borderId="4" xfId="1" applyFont="1" applyBorder="1" applyAlignment="1">
      <alignment horizontal="center" wrapText="1"/>
    </xf>
    <xf numFmtId="16" fontId="6" fillId="0" borderId="5" xfId="0" applyNumberFormat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6" xfId="0" applyFont="1" applyBorder="1"/>
    <xf numFmtId="43" fontId="5" fillId="0" borderId="7" xfId="1" applyFont="1" applyFill="1" applyBorder="1" applyAlignment="1">
      <alignment horizontal="center"/>
    </xf>
    <xf numFmtId="16" fontId="5" fillId="0" borderId="8" xfId="0" applyNumberFormat="1" applyFont="1" applyBorder="1" applyAlignment="1">
      <alignment horizontal="center"/>
    </xf>
    <xf numFmtId="43" fontId="5" fillId="0" borderId="6" xfId="1" applyFont="1" applyFill="1" applyBorder="1"/>
    <xf numFmtId="43" fontId="0" fillId="0" borderId="7" xfId="1" applyFont="1" applyBorder="1"/>
    <xf numFmtId="43" fontId="0" fillId="0" borderId="8" xfId="1" applyFont="1" applyBorder="1"/>
    <xf numFmtId="43" fontId="0" fillId="0" borderId="6" xfId="0" applyNumberFormat="1" applyBorder="1"/>
    <xf numFmtId="0" fontId="2" fillId="0" borderId="0" xfId="0" applyFont="1" applyAlignment="1">
      <alignment horizontal="right"/>
    </xf>
    <xf numFmtId="43" fontId="4" fillId="0" borderId="0" xfId="1" applyFont="1" applyFill="1" applyBorder="1" applyAlignment="1">
      <alignment horizontal="center"/>
    </xf>
    <xf numFmtId="16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9" xfId="0" applyBorder="1"/>
    <xf numFmtId="0" fontId="0" fillId="0" borderId="0" xfId="0" applyAlignment="1">
      <alignment horizontal="right"/>
    </xf>
    <xf numFmtId="43" fontId="0" fillId="0" borderId="0" xfId="1" applyFont="1"/>
    <xf numFmtId="43" fontId="2" fillId="0" borderId="0" xfId="1" applyFont="1" applyBorder="1"/>
    <xf numFmtId="0" fontId="5" fillId="0" borderId="0" xfId="0" applyFont="1"/>
    <xf numFmtId="43" fontId="2" fillId="0" borderId="0" xfId="0" applyNumberFormat="1" applyFont="1"/>
    <xf numFmtId="0" fontId="0" fillId="0" borderId="0" xfId="0" applyAlignment="1">
      <alignment horizontal="right" vertical="top"/>
    </xf>
    <xf numFmtId="10" fontId="2" fillId="0" borderId="0" xfId="2" applyNumberFormat="1" applyFont="1" applyAlignment="1">
      <alignment vertical="top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867E-ECBF-447B-BBDD-EE1B9FAB3010}">
  <dimension ref="A1:J48"/>
  <sheetViews>
    <sheetView tabSelected="1" workbookViewId="0">
      <selection activeCell="A17" sqref="A17"/>
    </sheetView>
  </sheetViews>
  <sheetFormatPr defaultRowHeight="14.4" x14ac:dyDescent="0.3"/>
  <cols>
    <col min="1" max="1" width="35.6640625" bestFit="1" customWidth="1"/>
    <col min="2" max="2" width="13.109375" bestFit="1" customWidth="1"/>
    <col min="3" max="3" width="10.109375" customWidth="1"/>
    <col min="4" max="6" width="12.88671875" bestFit="1" customWidth="1"/>
    <col min="7" max="7" width="15.6640625" customWidth="1"/>
    <col min="8" max="8" width="20.77734375" customWidth="1"/>
    <col min="9" max="9" width="15.6640625" customWidth="1"/>
    <col min="10" max="10" width="11.44140625" bestFit="1" customWidth="1"/>
  </cols>
  <sheetData>
    <row r="1" spans="1:10" ht="18" x14ac:dyDescent="0.35">
      <c r="A1" s="1" t="s">
        <v>0</v>
      </c>
    </row>
    <row r="3" spans="1:10" ht="86.4" x14ac:dyDescent="0.3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7" t="s">
        <v>7</v>
      </c>
      <c r="H3" s="6" t="s">
        <v>8</v>
      </c>
      <c r="I3" s="6" t="s">
        <v>9</v>
      </c>
      <c r="J3" s="4" t="s">
        <v>10</v>
      </c>
    </row>
    <row r="4" spans="1:10" x14ac:dyDescent="0.3">
      <c r="A4" s="8" t="s">
        <v>11</v>
      </c>
      <c r="B4" s="9">
        <v>2211.11</v>
      </c>
      <c r="C4" s="10">
        <v>45201</v>
      </c>
      <c r="D4" s="11">
        <v>594722</v>
      </c>
      <c r="E4" s="12">
        <f>+D4*0.75</f>
        <v>446041.5</v>
      </c>
      <c r="F4" s="13">
        <v>592443.59</v>
      </c>
      <c r="G4" s="14">
        <f>+IF((E4-F4)&gt;0,E4-F4,0)</f>
        <v>0</v>
      </c>
      <c r="H4" s="12">
        <v>0</v>
      </c>
      <c r="I4" s="12">
        <f>+IF(H4=0,B4,0)</f>
        <v>2211.11</v>
      </c>
      <c r="J4" s="13">
        <f>ROUND((IF(H4=0,B4*$H$45,H4)),2)</f>
        <v>375.36</v>
      </c>
    </row>
    <row r="5" spans="1:10" x14ac:dyDescent="0.3">
      <c r="A5" s="8" t="s">
        <v>12</v>
      </c>
      <c r="B5" s="9">
        <v>402.61</v>
      </c>
      <c r="C5" s="10">
        <v>45202</v>
      </c>
      <c r="D5" s="11">
        <v>346894</v>
      </c>
      <c r="E5" s="12">
        <f t="shared" ref="E5:E42" si="0">+D5*0.75</f>
        <v>260170.5</v>
      </c>
      <c r="F5" s="13">
        <v>346144</v>
      </c>
      <c r="G5" s="14">
        <f t="shared" ref="G5:G42" si="1">+IF((E5-F5)&gt;0,E5-F5,0)</f>
        <v>0</v>
      </c>
      <c r="H5" s="12">
        <v>0</v>
      </c>
      <c r="I5" s="12">
        <f t="shared" ref="I5:I42" si="2">+IF(H5=0,B5,0)</f>
        <v>402.61</v>
      </c>
      <c r="J5" s="13">
        <f t="shared" ref="J5:J43" si="3">ROUND((IF(H5=0,B5*$H$45,H5)),2)</f>
        <v>68.349999999999994</v>
      </c>
    </row>
    <row r="6" spans="1:10" x14ac:dyDescent="0.3">
      <c r="A6" s="8" t="s">
        <v>13</v>
      </c>
      <c r="B6" s="15">
        <v>79183</v>
      </c>
      <c r="C6" s="10">
        <v>45224</v>
      </c>
      <c r="D6" s="11">
        <v>1398614</v>
      </c>
      <c r="E6" s="12">
        <f t="shared" si="0"/>
        <v>1048960.5</v>
      </c>
      <c r="F6" s="13">
        <v>1319423.06</v>
      </c>
      <c r="G6" s="14">
        <f t="shared" si="1"/>
        <v>0</v>
      </c>
      <c r="H6" s="12">
        <v>0</v>
      </c>
      <c r="I6" s="12">
        <f t="shared" si="2"/>
        <v>79183</v>
      </c>
      <c r="J6" s="13">
        <f t="shared" si="3"/>
        <v>13442.12</v>
      </c>
    </row>
    <row r="7" spans="1:10" x14ac:dyDescent="0.3">
      <c r="A7" s="8" t="s">
        <v>14</v>
      </c>
      <c r="B7" s="9">
        <v>2323.8000000000002</v>
      </c>
      <c r="C7" s="10">
        <v>45244</v>
      </c>
      <c r="D7" s="16">
        <v>158447</v>
      </c>
      <c r="E7" s="12">
        <f t="shared" si="0"/>
        <v>118835.25</v>
      </c>
      <c r="F7" s="13">
        <v>124957.15</v>
      </c>
      <c r="G7" s="14">
        <f t="shared" si="1"/>
        <v>0</v>
      </c>
      <c r="H7" s="12">
        <v>0</v>
      </c>
      <c r="I7" s="12">
        <f t="shared" si="2"/>
        <v>2323.8000000000002</v>
      </c>
      <c r="J7" s="13">
        <f t="shared" si="3"/>
        <v>394.49</v>
      </c>
    </row>
    <row r="8" spans="1:10" x14ac:dyDescent="0.3">
      <c r="A8" s="8" t="s">
        <v>15</v>
      </c>
      <c r="B8" s="9">
        <v>18581.400000000001</v>
      </c>
      <c r="C8" s="10">
        <v>45197</v>
      </c>
      <c r="D8" s="16">
        <v>29939</v>
      </c>
      <c r="E8" s="12">
        <f t="shared" si="0"/>
        <v>22454.25</v>
      </c>
      <c r="F8" s="13">
        <v>5398.2200000000012</v>
      </c>
      <c r="G8" s="14">
        <f t="shared" si="1"/>
        <v>17056.03</v>
      </c>
      <c r="H8" s="12">
        <v>17056.03</v>
      </c>
      <c r="I8" s="12">
        <f t="shared" si="2"/>
        <v>0</v>
      </c>
      <c r="J8" s="13">
        <f t="shared" si="3"/>
        <v>17056.03</v>
      </c>
    </row>
    <row r="9" spans="1:10" x14ac:dyDescent="0.3">
      <c r="A9" s="8" t="s">
        <v>16</v>
      </c>
      <c r="B9" s="9">
        <v>10220.85</v>
      </c>
      <c r="C9" s="10">
        <v>45232</v>
      </c>
      <c r="D9" s="11">
        <v>499665</v>
      </c>
      <c r="E9" s="12">
        <f t="shared" si="0"/>
        <v>374748.75</v>
      </c>
      <c r="F9" s="13">
        <v>488619.31</v>
      </c>
      <c r="G9" s="14">
        <f t="shared" si="1"/>
        <v>0</v>
      </c>
      <c r="H9" s="12">
        <v>0</v>
      </c>
      <c r="I9" s="12">
        <f t="shared" si="2"/>
        <v>10220.85</v>
      </c>
      <c r="J9" s="13">
        <f t="shared" si="3"/>
        <v>1735.09</v>
      </c>
    </row>
    <row r="10" spans="1:10" x14ac:dyDescent="0.3">
      <c r="A10" s="17" t="s">
        <v>17</v>
      </c>
      <c r="B10" s="18">
        <v>60207.48</v>
      </c>
      <c r="C10" s="19">
        <v>45245</v>
      </c>
      <c r="D10" s="20">
        <v>97495</v>
      </c>
      <c r="E10" s="12">
        <f t="shared" si="0"/>
        <v>73121.25</v>
      </c>
      <c r="F10" s="13">
        <v>0</v>
      </c>
      <c r="G10" s="14">
        <f t="shared" si="1"/>
        <v>73121.25</v>
      </c>
      <c r="H10" s="12">
        <v>60207.48</v>
      </c>
      <c r="I10" s="12">
        <f t="shared" si="2"/>
        <v>0</v>
      </c>
      <c r="J10" s="13">
        <f t="shared" si="3"/>
        <v>60207.48</v>
      </c>
    </row>
    <row r="11" spans="1:10" x14ac:dyDescent="0.3">
      <c r="A11" s="8" t="s">
        <v>18</v>
      </c>
      <c r="B11" s="15">
        <v>19454.169999999998</v>
      </c>
      <c r="C11" s="10">
        <v>45196</v>
      </c>
      <c r="D11" s="16">
        <v>152268</v>
      </c>
      <c r="E11" s="12">
        <f t="shared" si="0"/>
        <v>114201</v>
      </c>
      <c r="F11" s="13">
        <v>132813.83000000002</v>
      </c>
      <c r="G11" s="14">
        <f t="shared" si="1"/>
        <v>0</v>
      </c>
      <c r="H11" s="12">
        <v>0</v>
      </c>
      <c r="I11" s="12">
        <f t="shared" si="2"/>
        <v>19454.169999999998</v>
      </c>
      <c r="J11" s="13">
        <f t="shared" si="3"/>
        <v>3302.54</v>
      </c>
    </row>
    <row r="12" spans="1:10" x14ac:dyDescent="0.3">
      <c r="A12" s="8" t="s">
        <v>19</v>
      </c>
      <c r="B12" s="9">
        <v>23824</v>
      </c>
      <c r="C12" s="10">
        <v>45204</v>
      </c>
      <c r="D12" s="16">
        <v>149209</v>
      </c>
      <c r="E12" s="12">
        <f t="shared" si="0"/>
        <v>111906.75</v>
      </c>
      <c r="F12" s="13">
        <v>125385</v>
      </c>
      <c r="G12" s="14">
        <f t="shared" si="1"/>
        <v>0</v>
      </c>
      <c r="H12" s="12">
        <v>0</v>
      </c>
      <c r="I12" s="12">
        <f t="shared" si="2"/>
        <v>23824</v>
      </c>
      <c r="J12" s="13">
        <f t="shared" si="3"/>
        <v>4044.37</v>
      </c>
    </row>
    <row r="13" spans="1:10" x14ac:dyDescent="0.3">
      <c r="A13" s="8" t="s">
        <v>20</v>
      </c>
      <c r="B13" s="9">
        <v>13124.23</v>
      </c>
      <c r="C13" s="10">
        <v>45245</v>
      </c>
      <c r="D13" s="16">
        <v>73191</v>
      </c>
      <c r="E13" s="12">
        <f t="shared" si="0"/>
        <v>54893.25</v>
      </c>
      <c r="F13" s="13">
        <v>60066.78</v>
      </c>
      <c r="G13" s="14">
        <f t="shared" si="1"/>
        <v>0</v>
      </c>
      <c r="H13" s="12">
        <v>0</v>
      </c>
      <c r="I13" s="12">
        <f t="shared" si="2"/>
        <v>13124.23</v>
      </c>
      <c r="J13" s="13">
        <f t="shared" si="3"/>
        <v>2227.9699999999998</v>
      </c>
    </row>
    <row r="14" spans="1:10" x14ac:dyDescent="0.3">
      <c r="A14" s="8" t="s">
        <v>21</v>
      </c>
      <c r="B14" s="9">
        <v>116447</v>
      </c>
      <c r="C14" s="10">
        <v>45232</v>
      </c>
      <c r="D14" s="16">
        <v>327752</v>
      </c>
      <c r="E14" s="12">
        <f t="shared" si="0"/>
        <v>245814</v>
      </c>
      <c r="F14" s="13">
        <v>211305</v>
      </c>
      <c r="G14" s="14">
        <f t="shared" si="1"/>
        <v>34509</v>
      </c>
      <c r="H14" s="12">
        <v>34509</v>
      </c>
      <c r="I14" s="12">
        <f t="shared" si="2"/>
        <v>0</v>
      </c>
      <c r="J14" s="13">
        <f t="shared" si="3"/>
        <v>34509</v>
      </c>
    </row>
    <row r="15" spans="1:10" x14ac:dyDescent="0.3">
      <c r="A15" s="8" t="s">
        <v>22</v>
      </c>
      <c r="B15" s="9">
        <v>34586.920000000013</v>
      </c>
      <c r="C15" s="10">
        <v>45212</v>
      </c>
      <c r="D15" s="16">
        <v>324070</v>
      </c>
      <c r="E15" s="12">
        <f t="shared" si="0"/>
        <v>243052.5</v>
      </c>
      <c r="F15" s="13">
        <v>153804</v>
      </c>
      <c r="G15" s="14">
        <f t="shared" si="1"/>
        <v>89248.5</v>
      </c>
      <c r="H15" s="12">
        <v>34586.920000000013</v>
      </c>
      <c r="I15" s="12">
        <f t="shared" si="2"/>
        <v>0</v>
      </c>
      <c r="J15" s="13">
        <f t="shared" si="3"/>
        <v>34586.92</v>
      </c>
    </row>
    <row r="16" spans="1:10" x14ac:dyDescent="0.3">
      <c r="A16" s="8" t="s">
        <v>23</v>
      </c>
      <c r="B16" s="9">
        <v>17423.18</v>
      </c>
      <c r="C16" s="10">
        <v>45201</v>
      </c>
      <c r="D16" s="16">
        <v>183560</v>
      </c>
      <c r="E16" s="12">
        <f t="shared" si="0"/>
        <v>137670</v>
      </c>
      <c r="F16" s="13">
        <v>147262.91</v>
      </c>
      <c r="G16" s="14">
        <f t="shared" si="1"/>
        <v>0</v>
      </c>
      <c r="H16" s="12">
        <v>0</v>
      </c>
      <c r="I16" s="12">
        <f t="shared" si="2"/>
        <v>17423.18</v>
      </c>
      <c r="J16" s="13">
        <f t="shared" si="3"/>
        <v>2957.76</v>
      </c>
    </row>
    <row r="17" spans="1:10" x14ac:dyDescent="0.3">
      <c r="A17" s="8" t="s">
        <v>24</v>
      </c>
      <c r="B17" s="9">
        <v>4945.4399999999996</v>
      </c>
      <c r="C17" s="10">
        <v>45223</v>
      </c>
      <c r="D17" s="11">
        <v>452490</v>
      </c>
      <c r="E17" s="12">
        <f t="shared" si="0"/>
        <v>339367.5</v>
      </c>
      <c r="F17" s="13">
        <v>447544.56</v>
      </c>
      <c r="G17" s="14">
        <f t="shared" si="1"/>
        <v>0</v>
      </c>
      <c r="H17" s="12">
        <v>0</v>
      </c>
      <c r="I17" s="12">
        <f t="shared" si="2"/>
        <v>4945.4399999999996</v>
      </c>
      <c r="J17" s="13">
        <f t="shared" si="3"/>
        <v>839.54</v>
      </c>
    </row>
    <row r="18" spans="1:10" x14ac:dyDescent="0.3">
      <c r="A18" s="8" t="s">
        <v>25</v>
      </c>
      <c r="B18" s="9">
        <v>43.54</v>
      </c>
      <c r="C18" s="10">
        <v>45201</v>
      </c>
      <c r="D18" s="11">
        <v>16655</v>
      </c>
      <c r="E18" s="12">
        <f t="shared" si="0"/>
        <v>12491.25</v>
      </c>
      <c r="F18" s="13">
        <v>16608.53</v>
      </c>
      <c r="G18" s="14">
        <f t="shared" si="1"/>
        <v>0</v>
      </c>
      <c r="H18" s="12">
        <v>0</v>
      </c>
      <c r="I18" s="12">
        <f t="shared" si="2"/>
        <v>43.54</v>
      </c>
      <c r="J18" s="13">
        <f t="shared" si="3"/>
        <v>7.39</v>
      </c>
    </row>
    <row r="19" spans="1:10" x14ac:dyDescent="0.3">
      <c r="A19" s="8" t="s">
        <v>26</v>
      </c>
      <c r="B19" s="9">
        <v>149007.92000000001</v>
      </c>
      <c r="C19" s="10">
        <v>45201</v>
      </c>
      <c r="D19" s="16">
        <v>329978</v>
      </c>
      <c r="E19" s="12">
        <f t="shared" si="0"/>
        <v>247483.5</v>
      </c>
      <c r="F19" s="13">
        <v>180970.08</v>
      </c>
      <c r="G19" s="14">
        <f t="shared" si="1"/>
        <v>66513.420000000013</v>
      </c>
      <c r="H19" s="12">
        <v>66513.420000000013</v>
      </c>
      <c r="I19" s="12">
        <f t="shared" si="2"/>
        <v>0</v>
      </c>
      <c r="J19" s="13">
        <f t="shared" si="3"/>
        <v>66513.42</v>
      </c>
    </row>
    <row r="20" spans="1:10" x14ac:dyDescent="0.3">
      <c r="A20" s="8" t="s">
        <v>27</v>
      </c>
      <c r="B20" s="15">
        <v>76152.42</v>
      </c>
      <c r="C20" s="10">
        <v>45196</v>
      </c>
      <c r="D20" s="11">
        <v>884729</v>
      </c>
      <c r="E20" s="12">
        <f t="shared" si="0"/>
        <v>663546.75</v>
      </c>
      <c r="F20" s="13">
        <v>808576.58</v>
      </c>
      <c r="G20" s="14">
        <f t="shared" si="1"/>
        <v>0</v>
      </c>
      <c r="H20" s="12">
        <v>0</v>
      </c>
      <c r="I20" s="12">
        <f t="shared" si="2"/>
        <v>76152.42</v>
      </c>
      <c r="J20" s="13">
        <f t="shared" si="3"/>
        <v>12927.65</v>
      </c>
    </row>
    <row r="21" spans="1:10" x14ac:dyDescent="0.3">
      <c r="A21" s="8" t="s">
        <v>28</v>
      </c>
      <c r="B21" s="9">
        <v>11569.67</v>
      </c>
      <c r="C21" s="10">
        <v>45243</v>
      </c>
      <c r="D21" s="11">
        <v>624429</v>
      </c>
      <c r="E21" s="12">
        <f t="shared" si="0"/>
        <v>468321.75</v>
      </c>
      <c r="F21" s="13">
        <v>612859.32999999996</v>
      </c>
      <c r="G21" s="14">
        <f t="shared" si="1"/>
        <v>0</v>
      </c>
      <c r="H21" s="12">
        <v>0</v>
      </c>
      <c r="I21" s="12">
        <f t="shared" si="2"/>
        <v>11569.67</v>
      </c>
      <c r="J21" s="13">
        <f t="shared" si="3"/>
        <v>1964.07</v>
      </c>
    </row>
    <row r="22" spans="1:10" x14ac:dyDescent="0.3">
      <c r="A22" s="8" t="s">
        <v>29</v>
      </c>
      <c r="B22" s="9">
        <v>27430.32</v>
      </c>
      <c r="C22" s="10">
        <v>45197</v>
      </c>
      <c r="D22" s="16">
        <v>1587206</v>
      </c>
      <c r="E22" s="12">
        <f t="shared" si="0"/>
        <v>1190404.5</v>
      </c>
      <c r="F22" s="13">
        <v>1402809.3</v>
      </c>
      <c r="G22" s="14">
        <f t="shared" si="1"/>
        <v>0</v>
      </c>
      <c r="H22" s="12">
        <v>0</v>
      </c>
      <c r="I22" s="12">
        <f t="shared" si="2"/>
        <v>27430.32</v>
      </c>
      <c r="J22" s="13">
        <f t="shared" si="3"/>
        <v>4656.58</v>
      </c>
    </row>
    <row r="23" spans="1:10" x14ac:dyDescent="0.3">
      <c r="A23" s="8" t="s">
        <v>30</v>
      </c>
      <c r="B23" s="9">
        <v>46607</v>
      </c>
      <c r="C23" s="10">
        <v>45203</v>
      </c>
      <c r="D23" s="16">
        <v>154088</v>
      </c>
      <c r="E23" s="12">
        <f t="shared" si="0"/>
        <v>115566</v>
      </c>
      <c r="F23" s="13">
        <v>102038</v>
      </c>
      <c r="G23" s="14">
        <f t="shared" si="1"/>
        <v>13528</v>
      </c>
      <c r="H23" s="12">
        <v>13528</v>
      </c>
      <c r="I23" s="12">
        <f t="shared" si="2"/>
        <v>0</v>
      </c>
      <c r="J23" s="13">
        <f t="shared" si="3"/>
        <v>13528</v>
      </c>
    </row>
    <row r="24" spans="1:10" x14ac:dyDescent="0.3">
      <c r="A24" s="8" t="s">
        <v>31</v>
      </c>
      <c r="B24" s="9">
        <v>24712</v>
      </c>
      <c r="C24" s="10">
        <v>45236</v>
      </c>
      <c r="D24" s="11">
        <v>640893</v>
      </c>
      <c r="E24" s="12">
        <f t="shared" si="0"/>
        <v>480669.75</v>
      </c>
      <c r="F24" s="13">
        <v>615540</v>
      </c>
      <c r="G24" s="14">
        <f t="shared" si="1"/>
        <v>0</v>
      </c>
      <c r="H24" s="12">
        <v>0</v>
      </c>
      <c r="I24" s="12">
        <f t="shared" si="2"/>
        <v>24712</v>
      </c>
      <c r="J24" s="13">
        <f t="shared" si="3"/>
        <v>4195.1099999999997</v>
      </c>
    </row>
    <row r="25" spans="1:10" x14ac:dyDescent="0.3">
      <c r="A25" s="8" t="s">
        <v>32</v>
      </c>
      <c r="B25" s="15">
        <v>98742.37</v>
      </c>
      <c r="C25" s="21" t="s">
        <v>33</v>
      </c>
      <c r="D25" s="11">
        <v>1569495</v>
      </c>
      <c r="E25" s="12">
        <f t="shared" si="0"/>
        <v>1177121.25</v>
      </c>
      <c r="F25" s="13">
        <v>1470682.8</v>
      </c>
      <c r="G25" s="14">
        <f t="shared" si="1"/>
        <v>0</v>
      </c>
      <c r="H25" s="12">
        <v>0</v>
      </c>
      <c r="I25" s="12">
        <f t="shared" si="2"/>
        <v>98742.37</v>
      </c>
      <c r="J25" s="13">
        <f t="shared" si="3"/>
        <v>16762.53</v>
      </c>
    </row>
    <row r="26" spans="1:10" x14ac:dyDescent="0.3">
      <c r="A26" s="8" t="s">
        <v>34</v>
      </c>
      <c r="B26" s="15">
        <v>19700.46</v>
      </c>
      <c r="C26" s="10">
        <v>45204</v>
      </c>
      <c r="D26" s="11">
        <v>421294</v>
      </c>
      <c r="E26" s="12">
        <f t="shared" si="0"/>
        <v>315970.5</v>
      </c>
      <c r="F26" s="13">
        <v>396581.93</v>
      </c>
      <c r="G26" s="14">
        <f t="shared" si="1"/>
        <v>0</v>
      </c>
      <c r="H26" s="12">
        <v>0</v>
      </c>
      <c r="I26" s="12">
        <f t="shared" si="2"/>
        <v>19700.46</v>
      </c>
      <c r="J26" s="13">
        <f t="shared" si="3"/>
        <v>3344.35</v>
      </c>
    </row>
    <row r="27" spans="1:10" x14ac:dyDescent="0.3">
      <c r="A27" s="8" t="s">
        <v>35</v>
      </c>
      <c r="B27" s="15">
        <v>6971.96</v>
      </c>
      <c r="C27" s="10">
        <v>45196</v>
      </c>
      <c r="D27" s="11">
        <v>257856</v>
      </c>
      <c r="E27" s="12">
        <f t="shared" si="0"/>
        <v>193392</v>
      </c>
      <c r="F27" s="13">
        <v>250884.04</v>
      </c>
      <c r="G27" s="14">
        <f t="shared" si="1"/>
        <v>0</v>
      </c>
      <c r="H27" s="12">
        <v>0</v>
      </c>
      <c r="I27" s="12">
        <f t="shared" si="2"/>
        <v>6971.96</v>
      </c>
      <c r="J27" s="13">
        <f t="shared" si="3"/>
        <v>1183.56</v>
      </c>
    </row>
    <row r="28" spans="1:10" x14ac:dyDescent="0.3">
      <c r="A28" s="8" t="s">
        <v>36</v>
      </c>
      <c r="B28" s="15">
        <v>2611</v>
      </c>
      <c r="C28" s="10">
        <v>45210</v>
      </c>
      <c r="D28" s="16">
        <v>30260</v>
      </c>
      <c r="E28" s="12">
        <f t="shared" si="0"/>
        <v>22695</v>
      </c>
      <c r="F28" s="13">
        <v>27649</v>
      </c>
      <c r="G28" s="14">
        <f t="shared" si="1"/>
        <v>0</v>
      </c>
      <c r="H28" s="12">
        <v>0</v>
      </c>
      <c r="I28" s="12">
        <f t="shared" si="2"/>
        <v>2611</v>
      </c>
      <c r="J28" s="13">
        <f t="shared" si="3"/>
        <v>443.24</v>
      </c>
    </row>
    <row r="29" spans="1:10" x14ac:dyDescent="0.3">
      <c r="A29" s="8" t="s">
        <v>37</v>
      </c>
      <c r="B29" s="9">
        <v>38635.120000000003</v>
      </c>
      <c r="C29" s="10">
        <v>45218</v>
      </c>
      <c r="D29" s="11">
        <v>1180966</v>
      </c>
      <c r="E29" s="12">
        <f t="shared" si="0"/>
        <v>885724.5</v>
      </c>
      <c r="F29" s="13">
        <v>1120786.76</v>
      </c>
      <c r="G29" s="14">
        <f t="shared" si="1"/>
        <v>0</v>
      </c>
      <c r="H29" s="12">
        <v>0</v>
      </c>
      <c r="I29" s="12">
        <f t="shared" si="2"/>
        <v>38635.120000000003</v>
      </c>
      <c r="J29" s="13">
        <f t="shared" si="3"/>
        <v>6558.71</v>
      </c>
    </row>
    <row r="30" spans="1:10" x14ac:dyDescent="0.3">
      <c r="A30" s="8" t="s">
        <v>38</v>
      </c>
      <c r="B30" s="9">
        <v>5064.0600000000004</v>
      </c>
      <c r="C30" s="10">
        <v>45231</v>
      </c>
      <c r="D30" s="16">
        <v>62720</v>
      </c>
      <c r="E30" s="12">
        <f t="shared" si="0"/>
        <v>47040</v>
      </c>
      <c r="F30" s="13">
        <v>38821.03</v>
      </c>
      <c r="G30" s="14">
        <f t="shared" si="1"/>
        <v>8218.9700000000012</v>
      </c>
      <c r="H30" s="12">
        <v>5064.0600000000004</v>
      </c>
      <c r="I30" s="12">
        <f t="shared" si="2"/>
        <v>0</v>
      </c>
      <c r="J30" s="13">
        <f t="shared" si="3"/>
        <v>5064.0600000000004</v>
      </c>
    </row>
    <row r="31" spans="1:10" x14ac:dyDescent="0.3">
      <c r="A31" s="8" t="s">
        <v>39</v>
      </c>
      <c r="B31" s="9">
        <v>8921.7000000000007</v>
      </c>
      <c r="C31" s="10">
        <v>45202</v>
      </c>
      <c r="D31" s="11">
        <v>348332</v>
      </c>
      <c r="E31" s="12">
        <f t="shared" si="0"/>
        <v>261249</v>
      </c>
      <c r="F31" s="13">
        <v>337816.33</v>
      </c>
      <c r="G31" s="14">
        <f t="shared" si="1"/>
        <v>0</v>
      </c>
      <c r="H31" s="12">
        <v>0</v>
      </c>
      <c r="I31" s="12">
        <f t="shared" si="2"/>
        <v>8921.7000000000007</v>
      </c>
      <c r="J31" s="13">
        <f t="shared" si="3"/>
        <v>1514.55</v>
      </c>
    </row>
    <row r="32" spans="1:10" x14ac:dyDescent="0.3">
      <c r="A32" s="8" t="s">
        <v>40</v>
      </c>
      <c r="B32" s="9">
        <v>9828.0400000000009</v>
      </c>
      <c r="C32" s="10">
        <v>45198</v>
      </c>
      <c r="D32" s="11">
        <v>293559</v>
      </c>
      <c r="E32" s="12">
        <f t="shared" si="0"/>
        <v>220169.25</v>
      </c>
      <c r="F32" s="13">
        <v>283692.65000000002</v>
      </c>
      <c r="G32" s="14">
        <f t="shared" si="1"/>
        <v>0</v>
      </c>
      <c r="H32" s="12">
        <v>0</v>
      </c>
      <c r="I32" s="12">
        <f t="shared" si="2"/>
        <v>9828.0400000000009</v>
      </c>
      <c r="J32" s="13">
        <f t="shared" si="3"/>
        <v>1668.41</v>
      </c>
    </row>
    <row r="33" spans="1:10" x14ac:dyDescent="0.3">
      <c r="A33" s="8" t="s">
        <v>41</v>
      </c>
      <c r="B33" s="9">
        <v>421.54</v>
      </c>
      <c r="C33" s="10">
        <v>45197</v>
      </c>
      <c r="D33" s="11">
        <v>26307</v>
      </c>
      <c r="E33" s="12">
        <f t="shared" si="0"/>
        <v>19730.25</v>
      </c>
      <c r="F33" s="13">
        <v>24281.32</v>
      </c>
      <c r="G33" s="14">
        <f t="shared" si="1"/>
        <v>0</v>
      </c>
      <c r="H33" s="12">
        <v>0</v>
      </c>
      <c r="I33" s="12">
        <f t="shared" si="2"/>
        <v>421.54</v>
      </c>
      <c r="J33" s="13">
        <f t="shared" si="3"/>
        <v>71.56</v>
      </c>
    </row>
    <row r="34" spans="1:10" x14ac:dyDescent="0.3">
      <c r="A34" s="8" t="s">
        <v>42</v>
      </c>
      <c r="B34" s="9">
        <v>79634.25</v>
      </c>
      <c r="C34" s="10">
        <v>45201</v>
      </c>
      <c r="D34" s="16">
        <v>97399</v>
      </c>
      <c r="E34" s="12">
        <f t="shared" si="0"/>
        <v>73049.25</v>
      </c>
      <c r="F34" s="13">
        <v>17099</v>
      </c>
      <c r="G34" s="14">
        <f t="shared" si="1"/>
        <v>55950.25</v>
      </c>
      <c r="H34" s="12">
        <v>55950.25</v>
      </c>
      <c r="I34" s="12">
        <f t="shared" si="2"/>
        <v>0</v>
      </c>
      <c r="J34" s="13">
        <f t="shared" si="3"/>
        <v>55950.25</v>
      </c>
    </row>
    <row r="35" spans="1:10" x14ac:dyDescent="0.3">
      <c r="A35" s="8" t="s">
        <v>43</v>
      </c>
      <c r="B35" s="9">
        <v>139967.45000000001</v>
      </c>
      <c r="C35" s="10">
        <v>45223</v>
      </c>
      <c r="D35" s="16">
        <v>486874</v>
      </c>
      <c r="E35" s="12">
        <f t="shared" si="0"/>
        <v>365155.5</v>
      </c>
      <c r="F35" s="13">
        <v>346223.95</v>
      </c>
      <c r="G35" s="14">
        <f t="shared" si="1"/>
        <v>18931.549999999988</v>
      </c>
      <c r="H35" s="12">
        <v>18931.549999999988</v>
      </c>
      <c r="I35" s="12">
        <f t="shared" si="2"/>
        <v>0</v>
      </c>
      <c r="J35" s="13">
        <f t="shared" si="3"/>
        <v>18931.55</v>
      </c>
    </row>
    <row r="36" spans="1:10" x14ac:dyDescent="0.3">
      <c r="A36" s="8" t="s">
        <v>44</v>
      </c>
      <c r="B36" s="22">
        <v>59202.14</v>
      </c>
      <c r="C36" s="10">
        <v>45195</v>
      </c>
      <c r="D36" s="16">
        <v>532619</v>
      </c>
      <c r="E36" s="12">
        <f t="shared" si="0"/>
        <v>399464.25</v>
      </c>
      <c r="F36" s="13">
        <v>473416.58999999997</v>
      </c>
      <c r="G36" s="14">
        <f t="shared" si="1"/>
        <v>0</v>
      </c>
      <c r="H36" s="12">
        <v>0</v>
      </c>
      <c r="I36" s="12">
        <f t="shared" si="2"/>
        <v>59202.14</v>
      </c>
      <c r="J36" s="13">
        <f t="shared" si="3"/>
        <v>10050.17</v>
      </c>
    </row>
    <row r="37" spans="1:10" x14ac:dyDescent="0.3">
      <c r="A37" s="8" t="s">
        <v>45</v>
      </c>
      <c r="B37" s="9">
        <v>25888.04</v>
      </c>
      <c r="C37" s="10">
        <v>45197</v>
      </c>
      <c r="D37" s="16">
        <v>57816</v>
      </c>
      <c r="E37" s="12">
        <f t="shared" si="0"/>
        <v>43362</v>
      </c>
      <c r="F37" s="13">
        <v>31897.79</v>
      </c>
      <c r="G37" s="14">
        <f t="shared" si="1"/>
        <v>11464.21</v>
      </c>
      <c r="H37" s="12">
        <v>11464.21</v>
      </c>
      <c r="I37" s="12">
        <f t="shared" si="2"/>
        <v>0</v>
      </c>
      <c r="J37" s="13">
        <f t="shared" si="3"/>
        <v>11464.21</v>
      </c>
    </row>
    <row r="38" spans="1:10" x14ac:dyDescent="0.3">
      <c r="A38" s="8" t="s">
        <v>46</v>
      </c>
      <c r="B38" s="9">
        <v>9299.82</v>
      </c>
      <c r="C38" s="10">
        <v>45218</v>
      </c>
      <c r="D38" s="16">
        <v>57174</v>
      </c>
      <c r="E38" s="12">
        <f t="shared" si="0"/>
        <v>42880.5</v>
      </c>
      <c r="F38" s="13">
        <v>47677.59</v>
      </c>
      <c r="G38" s="14">
        <f t="shared" si="1"/>
        <v>0</v>
      </c>
      <c r="H38" s="12">
        <v>0</v>
      </c>
      <c r="I38" s="12">
        <f t="shared" si="2"/>
        <v>9299.82</v>
      </c>
      <c r="J38" s="13">
        <f t="shared" si="3"/>
        <v>1578.74</v>
      </c>
    </row>
    <row r="39" spans="1:10" x14ac:dyDescent="0.3">
      <c r="A39" s="8" t="s">
        <v>47</v>
      </c>
      <c r="B39" s="9">
        <v>13393.78</v>
      </c>
      <c r="C39" s="10">
        <v>45211</v>
      </c>
      <c r="D39" s="16">
        <v>78249</v>
      </c>
      <c r="E39" s="12">
        <f t="shared" si="0"/>
        <v>58686.75</v>
      </c>
      <c r="F39" s="13">
        <v>64851.9</v>
      </c>
      <c r="G39" s="14">
        <f t="shared" si="1"/>
        <v>0</v>
      </c>
      <c r="H39" s="12">
        <v>0</v>
      </c>
      <c r="I39" s="12">
        <f t="shared" si="2"/>
        <v>13393.78</v>
      </c>
      <c r="J39" s="13">
        <f t="shared" si="3"/>
        <v>2273.73</v>
      </c>
    </row>
    <row r="40" spans="1:10" x14ac:dyDescent="0.3">
      <c r="A40" s="8" t="s">
        <v>48</v>
      </c>
      <c r="B40" s="9">
        <v>39179.17</v>
      </c>
      <c r="C40" s="10">
        <v>45201</v>
      </c>
      <c r="D40" s="16">
        <v>415635</v>
      </c>
      <c r="E40" s="12">
        <f t="shared" si="0"/>
        <v>311726.25</v>
      </c>
      <c r="F40" s="13">
        <v>376455.83</v>
      </c>
      <c r="G40" s="14">
        <f t="shared" si="1"/>
        <v>0</v>
      </c>
      <c r="H40" s="12">
        <v>0</v>
      </c>
      <c r="I40" s="12">
        <f t="shared" si="2"/>
        <v>39179.17</v>
      </c>
      <c r="J40" s="13">
        <f t="shared" si="3"/>
        <v>6651.06</v>
      </c>
    </row>
    <row r="41" spans="1:10" x14ac:dyDescent="0.3">
      <c r="A41" s="8" t="s">
        <v>49</v>
      </c>
      <c r="B41" s="15">
        <v>14035.08</v>
      </c>
      <c r="C41" s="10">
        <v>45245</v>
      </c>
      <c r="D41" s="11">
        <v>172424</v>
      </c>
      <c r="E41" s="12">
        <f t="shared" si="0"/>
        <v>129318</v>
      </c>
      <c r="F41" s="13">
        <v>158389</v>
      </c>
      <c r="G41" s="14">
        <f t="shared" si="1"/>
        <v>0</v>
      </c>
      <c r="H41" s="12">
        <v>0</v>
      </c>
      <c r="I41" s="12">
        <f t="shared" si="2"/>
        <v>14035.08</v>
      </c>
      <c r="J41" s="13">
        <f t="shared" si="3"/>
        <v>2382.6</v>
      </c>
    </row>
    <row r="42" spans="1:10" x14ac:dyDescent="0.3">
      <c r="A42" s="23" t="s">
        <v>50</v>
      </c>
      <c r="B42" s="24">
        <v>27420.809999999998</v>
      </c>
      <c r="C42" s="25">
        <v>45222</v>
      </c>
      <c r="D42" s="26">
        <v>158395</v>
      </c>
      <c r="E42" s="27">
        <f t="shared" si="0"/>
        <v>118796.25</v>
      </c>
      <c r="F42" s="28">
        <v>74319.23</v>
      </c>
      <c r="G42" s="29">
        <f t="shared" si="1"/>
        <v>44477.020000000004</v>
      </c>
      <c r="H42" s="27">
        <v>27420.809999999998</v>
      </c>
      <c r="I42" s="27">
        <f t="shared" si="2"/>
        <v>0</v>
      </c>
      <c r="J42" s="28">
        <f t="shared" si="3"/>
        <v>27420.81</v>
      </c>
    </row>
    <row r="43" spans="1:10" x14ac:dyDescent="0.3">
      <c r="A43" s="30" t="s">
        <v>51</v>
      </c>
      <c r="B43" s="31">
        <v>1337374.8500000001</v>
      </c>
      <c r="C43" s="32"/>
      <c r="D43" s="33"/>
      <c r="E43" s="34"/>
      <c r="G43" s="35" t="s">
        <v>52</v>
      </c>
      <c r="H43" s="31">
        <v>345231.73000000004</v>
      </c>
      <c r="I43" s="36"/>
      <c r="J43" s="37">
        <f>SUM(J4:J42)</f>
        <v>452853.3299999999</v>
      </c>
    </row>
    <row r="44" spans="1:10" x14ac:dyDescent="0.3">
      <c r="D44" s="38"/>
      <c r="G44" s="35" t="s">
        <v>53</v>
      </c>
      <c r="H44" s="39">
        <v>107621.61029544793</v>
      </c>
      <c r="J44" s="36"/>
    </row>
    <row r="45" spans="1:10" x14ac:dyDescent="0.3">
      <c r="D45" s="38"/>
      <c r="G45" s="40" t="s">
        <v>54</v>
      </c>
      <c r="H45" s="41">
        <v>0.16976020963423505</v>
      </c>
      <c r="J45" s="36"/>
    </row>
    <row r="46" spans="1:10" x14ac:dyDescent="0.3">
      <c r="D46" s="38"/>
    </row>
    <row r="47" spans="1:10" x14ac:dyDescent="0.3">
      <c r="C47" s="35"/>
      <c r="D47" s="38"/>
      <c r="G47" s="36"/>
    </row>
    <row r="48" spans="1:10" x14ac:dyDescent="0.3">
      <c r="C48" s="35"/>
      <c r="D48" s="38"/>
      <c r="G48" s="36"/>
      <c r="H4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McLean</dc:creator>
  <cp:lastModifiedBy>Becky McLean</cp:lastModifiedBy>
  <dcterms:created xsi:type="dcterms:W3CDTF">2023-11-27T21:08:21Z</dcterms:created>
  <dcterms:modified xsi:type="dcterms:W3CDTF">2023-11-27T21:16:11Z</dcterms:modified>
</cp:coreProperties>
</file>